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E:\Văn bản\Ban VHXH\Năm 2025\nghị quyết\Mẫu nghị quyết cá biệt\kế hoạch Đề cương\báo cáo chuyên đề GS\bản Họp với UBND tỉnh\"/>
    </mc:Choice>
  </mc:AlternateContent>
  <xr:revisionPtr revIDLastSave="0" documentId="13_ncr:1_{5545A497-DA73-4944-AE7F-6622A3A3F7D2}" xr6:coauthVersionLast="36" xr6:coauthVersionMax="47" xr10:uidLastSave="{00000000-0000-0000-0000-000000000000}"/>
  <bookViews>
    <workbookView xWindow="-120" yWindow="-120" windowWidth="20736" windowHeight="11160" xr2:uid="{00000000-000D-0000-FFFF-FFFF00000000}"/>
  </bookViews>
  <sheets>
    <sheet name="phụ lục 01" sheetId="2" r:id="rId1"/>
    <sheet name="phụ lục 02" sheetId="6" r:id="rId2"/>
    <sheet name="phụ lục 03" sheetId="5" r:id="rId3"/>
  </sheets>
  <definedNames>
    <definedName name="_Hlk123482620" localSheetId="2">'phụ lục 03'!$G$36</definedName>
    <definedName name="_xlnm.Print_Titles" localSheetId="0">'phụ lục 01'!$4:$4</definedName>
    <definedName name="_xlnm.Print_Titles" localSheetId="2">'phụ lục 03'!$5:$8</definedName>
  </definedNames>
  <calcPr calcId="191029"/>
</workbook>
</file>

<file path=xl/calcChain.xml><?xml version="1.0" encoding="utf-8"?>
<calcChain xmlns="http://schemas.openxmlformats.org/spreadsheetml/2006/main">
  <c r="I50" i="5" l="1"/>
  <c r="I29" i="5"/>
  <c r="I30" i="5"/>
  <c r="I31" i="5"/>
  <c r="I32" i="5"/>
  <c r="I33" i="5"/>
  <c r="I34" i="5"/>
  <c r="I28" i="5"/>
  <c r="I16" i="5"/>
  <c r="I17" i="5"/>
  <c r="I18" i="5"/>
  <c r="I15" i="5"/>
  <c r="I13" i="5"/>
  <c r="I12" i="5"/>
  <c r="H24" i="5" l="1"/>
  <c r="I24" i="5" s="1"/>
  <c r="H42" i="5"/>
  <c r="I42" i="5" s="1"/>
  <c r="H38" i="5"/>
  <c r="I38" i="5" s="1"/>
  <c r="H37" i="5"/>
  <c r="I37" i="5" s="1"/>
  <c r="H20" i="5"/>
  <c r="I20" i="5" s="1"/>
  <c r="G11" i="5"/>
  <c r="C12" i="2"/>
  <c r="G50" i="5"/>
  <c r="D50" i="5"/>
  <c r="E27" i="5"/>
  <c r="E19" i="5"/>
  <c r="G19" i="5"/>
  <c r="D19" i="5"/>
  <c r="F15" i="5"/>
  <c r="E14" i="5"/>
  <c r="G14" i="5"/>
  <c r="H14" i="5"/>
  <c r="I14" i="5"/>
  <c r="D14" i="5"/>
  <c r="E11" i="5"/>
  <c r="H11" i="5"/>
  <c r="H10" i="5" s="1"/>
  <c r="I11" i="5"/>
  <c r="D11" i="5"/>
  <c r="H45" i="5"/>
  <c r="I45" i="5" s="1"/>
  <c r="F44" i="5"/>
  <c r="H47" i="5"/>
  <c r="I47" i="5" s="1"/>
  <c r="H41" i="5"/>
  <c r="I41" i="5" s="1"/>
  <c r="H35" i="5"/>
  <c r="I35" i="5" s="1"/>
  <c r="D40" i="5"/>
  <c r="D39" i="5"/>
  <c r="D38" i="5"/>
  <c r="F43" i="5"/>
  <c r="H46" i="5"/>
  <c r="I46" i="5" s="1"/>
  <c r="F20" i="5"/>
  <c r="H39" i="5"/>
  <c r="I39" i="5" s="1"/>
  <c r="I10" i="5" l="1"/>
  <c r="G10" i="5"/>
  <c r="D10" i="5"/>
  <c r="E10" i="5"/>
  <c r="D35" i="5"/>
  <c r="D34" i="5"/>
  <c r="D33" i="5"/>
  <c r="D32" i="5"/>
  <c r="D31" i="5"/>
  <c r="D29" i="5"/>
  <c r="H36" i="5"/>
  <c r="I36" i="5" s="1"/>
  <c r="I27" i="5" s="1"/>
  <c r="I26" i="5" s="1"/>
  <c r="H40" i="5"/>
  <c r="I40" i="5" s="1"/>
  <c r="H43" i="5"/>
  <c r="I43" i="5" s="1"/>
  <c r="F30" i="5"/>
  <c r="F36" i="5"/>
  <c r="H44" i="5"/>
  <c r="I44" i="5" s="1"/>
  <c r="H48" i="5"/>
  <c r="I48" i="5" s="1"/>
  <c r="H49" i="5"/>
  <c r="I49" i="5" s="1"/>
  <c r="G33" i="5"/>
  <c r="G34" i="5"/>
  <c r="G28" i="5"/>
  <c r="F12" i="5"/>
  <c r="F11" i="5" s="1"/>
  <c r="G27" i="5" l="1"/>
  <c r="G26" i="5" s="1"/>
  <c r="G25" i="5" s="1"/>
  <c r="G75" i="5" s="1"/>
  <c r="H27" i="5"/>
  <c r="F27" i="5"/>
  <c r="D27" i="5"/>
  <c r="D26" i="5" s="1"/>
  <c r="I73" i="5"/>
  <c r="I25" i="5" s="1"/>
  <c r="H73" i="5"/>
  <c r="F73" i="5"/>
  <c r="E73" i="5"/>
  <c r="D73" i="5"/>
  <c r="C73" i="5"/>
  <c r="I67" i="5"/>
  <c r="H67" i="5"/>
  <c r="D67" i="5"/>
  <c r="C26" i="5"/>
  <c r="C19" i="5"/>
  <c r="F16" i="5"/>
  <c r="F18" i="5"/>
  <c r="F17" i="5"/>
  <c r="E9" i="5"/>
  <c r="C10" i="5"/>
  <c r="C7" i="2"/>
  <c r="C72" i="5"/>
  <c r="C67" i="5" s="1"/>
  <c r="H52" i="5"/>
  <c r="H51" i="5"/>
  <c r="H23" i="5"/>
  <c r="I23" i="5" s="1"/>
  <c r="H22" i="5"/>
  <c r="I22" i="5" s="1"/>
  <c r="H21" i="5"/>
  <c r="I21" i="5" s="1"/>
  <c r="F21" i="5"/>
  <c r="F23" i="5"/>
  <c r="F22" i="5"/>
  <c r="F24" i="5"/>
  <c r="F54" i="5"/>
  <c r="E60" i="5"/>
  <c r="E55" i="5"/>
  <c r="F52" i="5"/>
  <c r="F51" i="5"/>
  <c r="E59" i="5"/>
  <c r="F56" i="5"/>
  <c r="F58" i="5"/>
  <c r="F57" i="5"/>
  <c r="E68" i="5"/>
  <c r="E67" i="5" s="1"/>
  <c r="F69" i="5"/>
  <c r="F67" i="5" s="1"/>
  <c r="F53" i="5"/>
  <c r="F50" i="5" l="1"/>
  <c r="F26" i="5" s="1"/>
  <c r="F25" i="5" s="1"/>
  <c r="H50" i="5"/>
  <c r="H26" i="5" s="1"/>
  <c r="H25" i="5" s="1"/>
  <c r="H19" i="5"/>
  <c r="H9" i="5" s="1"/>
  <c r="E50" i="5"/>
  <c r="E26" i="5" s="1"/>
  <c r="E25" i="5" s="1"/>
  <c r="E75" i="5" s="1"/>
  <c r="F19" i="5"/>
  <c r="F14" i="5"/>
  <c r="F10" i="5" s="1"/>
  <c r="I19" i="5"/>
  <c r="I9" i="5" s="1"/>
  <c r="D9" i="5"/>
  <c r="C25" i="5"/>
  <c r="C9" i="5"/>
  <c r="C75" i="5" l="1"/>
  <c r="H75" i="5"/>
  <c r="I75" i="5"/>
  <c r="F9" i="5"/>
  <c r="F75" i="5" s="1"/>
  <c r="D25" i="5" l="1"/>
  <c r="D75" i="5" s="1"/>
</calcChain>
</file>

<file path=xl/sharedStrings.xml><?xml version="1.0" encoding="utf-8"?>
<sst xmlns="http://schemas.openxmlformats.org/spreadsheetml/2006/main" count="360" uniqueCount="297">
  <si>
    <t>STT</t>
  </si>
  <si>
    <t>Loại văn bản</t>
  </si>
  <si>
    <t>Số, ký hiệu, ngày tháng năm ban hành văn bản</t>
  </si>
  <si>
    <t>Trích yếu nội dung văn bản</t>
  </si>
  <si>
    <t>Tổng số</t>
  </si>
  <si>
    <t>Trong đó</t>
  </si>
  <si>
    <t>Nguồn vốn khác</t>
  </si>
  <si>
    <t>Đơn vị tổ chức thực hiện</t>
  </si>
  <si>
    <t>Tổng</t>
  </si>
  <si>
    <t>Ghi chú</t>
  </si>
  <si>
    <t>Dự toán kinh phí đơn vị lập</t>
  </si>
  <si>
    <t>Dự toán kinh phí được giao</t>
  </si>
  <si>
    <t>Tình hình phân bổ dự toán kinh phí</t>
  </si>
  <si>
    <t>Người ký</t>
  </si>
  <si>
    <t>Tiến độ giải ngân thanh toán đến 01/8/2025</t>
  </si>
  <si>
    <t>TÌNH HÌNH QUẢN LÝ, SỬ DỤNG KINH PHÍ ĐỐI VỚI CÁC ĐỀ TÀI, ĐỀ ÁN, DỰ ÁN KHOA HỌC CÔNG NGHỆ</t>
  </si>
  <si>
    <t>Tên đề tài, đề án, dự án</t>
  </si>
  <si>
    <t>Phụ lục 01</t>
  </si>
  <si>
    <t>Dự án SXTN: Ứng dụng khoa học công nghệ xây dựng mô hình chăn nuôi Đà điểu thương phẩm theo hướng hàng hoá trên địa bàn tỉnh Điện Biên</t>
  </si>
  <si>
    <t>Dự án SXTN: Ứng dụng tiến bộ khoa học và công nghệ xây dựng mô hình trồng dưa lê, dưa lưới công nghệ cao tại tỉnh Điện Biên</t>
  </si>
  <si>
    <t>Đề tài: “Nghiên cứu phát triển Sâm Vũ Diệp, Sâm Lai Châu, Sâm Ngọc Linh tại huyện Tuần Giáo”</t>
  </si>
  <si>
    <t>Đề tài: “Nghiên cứu kỹ thuật nhân giống và hoàn thiện quy trình trồng, chăm sóc hoa Anh đào trên địa bàn tỉnh Điện Biên”.</t>
  </si>
  <si>
    <t>Đề tài: “Phòng ngừa, giải quyết xung đột xã hội liên quan đến dân tộc, tôn giáo trong vùng dân tộc thiểu số trên địa bàn tỉnh Điện Biên”.</t>
  </si>
  <si>
    <t>Đề tài: Xây dựng mô hình thí điểm nông nghiệp xanh gắn với phát triển du lịch mang đậm bản sắc văn hóa trên địa bàn tỉnh Điện Biên</t>
  </si>
  <si>
    <t>Đề tài: Phục tráng giống, xây dựng mã số vùng trồng, liên kết sản xuất gắn với chế biến và tiêu thụ sản phẩm lúa nếp Tan Mường Phăng - Điện Biên.</t>
  </si>
  <si>
    <t>Đề tài: Xây dựng mô hình trồng, lưu giữ và phát triển cây Dược liệu Thất diệp nhất chi hoa tại thành phố Điện Biên Phủ, tỉnh Điện Biên.</t>
  </si>
  <si>
    <t>Đề tài: “Giải pháp phát huy và nâng cao vai trò của cấp uỷ cơ sở (xã, phường, thị trấn) trong thực hiện các Chương trình mục tiêu quốc gia ở tỉnh Điện Biên, giai đoạn 2021 - 2030”.</t>
  </si>
  <si>
    <t>Đề tài: “Nghiên cứu thực trạng để đề xuất các giải pháp nâng cao hiệu quả công tác quản lý và tổ chức các khoá bồi dưỡng, cập nhật kiến thức cho cán bộ thuộc diện Ban Thường vụ huyện uỷ, thị uỷ, thành uỷ thuộc Tỉnh uỷ Điện Biên quản lý”.</t>
  </si>
  <si>
    <t>Dự án “Xây dựng, quản lý và phát triển nhãn hiệu tập thể “Bí xanh Tìa Dình” cho sản phẩm Bí xanh, “Lạc đỏ Na Son” cho sản phẩm Lạc đỏ và “Khoai sọ Phì Nhừ” cho sản phẩm Khoai sọ của huyện Điện Biên Đông, tỉnh Điện Biên</t>
  </si>
  <si>
    <t>Dự án “Xây dựng, quản lý và phát triển nhãn hiệu tập thể “Dứa quả Na Sang” cho sản phẩm Dứa quả và “Miến dong Pa Ham” cho sản phẩm miến dong của huyện Mường Chà, tỉnh Điện Biên</t>
  </si>
  <si>
    <t>Đề tài: Nghiên cứu và phát triển giống lúa màu có hàm lượng dinh dưỡng cao theo hướng đa giá trị gắn với du lịch nông nghiệp cho tỉnh Điện Biên</t>
  </si>
  <si>
    <t>Dự án SXTN: “Ứng dụng công nghệ cao trong sản xuất cà chua  tại tỉnh Điện Biên”</t>
  </si>
  <si>
    <t>Đề tài: Phục tráng và phát triển nguồn gen Dưa mèo tỉnh Điện Biên thành chuỗi giá trị hàng hóa</t>
  </si>
  <si>
    <t>Đề tài: Ứng dụng công nghệ để tạo trầm trên cây Dó bầu tại huyện Mường Ảng, tỉnh Điện Biên</t>
  </si>
  <si>
    <t>Đề tài: Xây dựng mô hình khai thác di sản văn hóa các dân tộc thiểu số trong phát triển bền vững du lịch cộng đồng tại huyện Điện Biên, tỉnh Điện Biên</t>
  </si>
  <si>
    <t>Đề tài: Xây dựng giải pháp nâng cao chất lượng nguồn nhân lực du lịch tại tỉnh Điện Biên, giai đoạn 2027 - 2035</t>
  </si>
  <si>
    <t>Dự án: Tạo lập, quản lý và phát triển nhãn hiệu chứng nhận “Khoai sọ tím Tủa Chùa” cho sản phẩm khoai sọ tím của huyện Tủa Chùa, tỉnh Điện Biên</t>
  </si>
  <si>
    <t>Dự án: Tạo lập, quản lý và phát triển nhãn hiệu chứng nhận “Bưởi da xanh Mường Ảng” cho sản phẩm bưởi da xanh của huyện Mường Ảng, tỉnh Điện Biên</t>
  </si>
  <si>
    <t>Dự án: Tạo lập, quản lý và phát triển nhãn hiệu chứng nhận cho sản phẩm gạo Mường Thanh và dứa mật Pu Lau của huyện Điện Biên, tỉnh Điện Biên</t>
  </si>
  <si>
    <t>I</t>
  </si>
  <si>
    <t>Nhiệm vụ KH&amp;CN cấp Quốc gia</t>
  </si>
  <si>
    <t>II</t>
  </si>
  <si>
    <t>Nhiệm vụ KH&amp;CN cấp tỉnh</t>
  </si>
  <si>
    <t>Dự án: Ứng dụng tiến bộ kỹ thuật xây dựng phát triển mô hình trang trại nuôi cá Tầm (Acipenser baerii) trong lồng bè trên hồ tại tỉnh Điện Biên</t>
  </si>
  <si>
    <t>Dự án: Ứng dụng tiến bộ khoa học công nghệ xây dựng mô hình chăn nuôi gà lông màu lai ML- VCN và gà thương phẩm trứng HA, theo hướng an toàn sinh học tại tỉnh Điện Biên</t>
  </si>
  <si>
    <t>Dự án: Ứng dụng khoa học công nghệ xây dựng mô hình sản xuất và tiêu thụ khoai môn (Colocasia esculenta (L.)Schott) theo chuỗi giá trị trên huyện Tủa Chùa tỉnh Điện Biên</t>
  </si>
  <si>
    <t>Dự án: Ứng dụng kỹ thuật tiên tiến trong nhân giống dê lai và xây dựng mô hình nuôi dê thương phẩm tại tỉnh Điện Biên</t>
  </si>
  <si>
    <t>Dự án: Ứng dụng tiến bộ khoa học và công nghệ xây dựng mô hình sản xuất giống và nuôi ba ba gai (Palea steindachderi) thương phẩm tại tỉnh Điện Biên</t>
  </si>
  <si>
    <t xml:space="preserve">Dự án: Ứng dụng tiến bộ khoa học công nghệ xây dựng mô hình sản xuất giống và nuôi thương phẩm cá Nheo Mỹ (Ictalurus Punctatus) đảm bảo an toàn thực phẩm tại tỉnh Điện Biên  </t>
  </si>
  <si>
    <t>Dự án: Ứng dụng tiến bộ kỹ thuật xây dựng mô hình nhân giống, trồng mới, thâm canh cây cam V2, bưởi da xanh tại tỉnh Điện Biên</t>
  </si>
  <si>
    <t>Đề tài: Nghiên cứu xác định vùng trồng thích hợp và đề xuất các giải pháp khoa học công nghệ nhằm nâng cao năng suất, chất lượng và phát triển bền vững chè Shan Tuyết trên địa bàn tỉnh Điện Biên</t>
  </si>
  <si>
    <t>Nhiệm vụ do Trung ương trực tiếp quản lý có vốn đối ứng của địa phương</t>
  </si>
  <si>
    <t>Nhiệm vụ ủy quyền cho địa phương quản lý vốn TW do ĐP phân bổ cho đơn vị</t>
  </si>
  <si>
    <t>Đề tài: “Đánh giá thực trạng sự đóng góp của năng suất các nhân tố tổng hợp (TFP) vào tăng trưởng kinh tế của tỉnh Điện Biên giai đoạn 2016-2020 và giai đoạn 2021-2025. Giải pháp nâng cao đóng góp của TFP vào tăng trưởng kinh tế của tỉnh Điện Biên giai đoạn 2026-2030”</t>
  </si>
  <si>
    <t>A</t>
  </si>
  <si>
    <t>B</t>
  </si>
  <si>
    <t>Nhiệm vụ nghiên cứu và ứng dụng KHCN</t>
  </si>
  <si>
    <t>III</t>
  </si>
  <si>
    <t xml:space="preserve">Nhiệm vụ thuộc Chương trình quốc gia hỗ trợ doanh nghiệp nâng cao năng suất và chất lượng sản phẩm hàng hóa </t>
  </si>
  <si>
    <t>đang trong quá trình tuyển chọn tổ chức chủ trì nên chưa có kinh phí giao</t>
  </si>
  <si>
    <t>đơn vị đang chỉnh sửa hồ sơ theo ý kiến của HĐ tuyển chọn chưa có số đề nghị</t>
  </si>
  <si>
    <t>Ngân sách nhà nước địa phương theo dõi</t>
  </si>
  <si>
    <t>Quyết định Quy định phân cấp quản lý nhà nước đối với một số lĩnh vực khoa học và công nghệ trên địa bàn tỉnh Điện Biên</t>
  </si>
  <si>
    <t>Quyết định Quy định xác định nhiệm vụ khoa học và công nghệ cấp tỉnh; tuyển chọn, giao trực tiếp tổ chức và cá nhân thực hiện nhiệm vụ khoa học và công nghệ cấp tỉnh sử dụng ngân sách nhà nước trên địa bàn tỉnh Điện Biên.</t>
  </si>
  <si>
    <t>Quyết định sửa đổi, bổ sung Điều 3 Quy định phân cấp quản lý nhà nước về khoa học và công nghệ</t>
  </si>
  <si>
    <t>Nghị quyết quy định mức chi thực hiện chương trình Quốc gia hỗ trợ doanh nghiệp nâng cao năng suất chất lượng sản phẩm hàng hóa trên địa bàn tỉnh Điện Biên giai đoạn 2021-2022</t>
  </si>
  <si>
    <t>số 05/2022/NQ-HĐND ngày 08/7/2022</t>
  </si>
  <si>
    <t>số 01/2024/NQ-HĐND ngày 18/6/2024</t>
  </si>
  <si>
    <t>Nghị quyết Quy định định mức xây dựng dự toán thực hiện nhiệm vụ khoa học và công nghệ có sử dụng ngân sách nhà nước trên địa bàn tỉnh</t>
  </si>
  <si>
    <t>số 02/2024/NQ-HĐND ngày 18/6/2024</t>
  </si>
  <si>
    <t>Nghị quyết quy định mức hỗ trợ đăng ký bảo hộ tài sản trí tuệ ở trong nước đến năm 2030 trên địa bàn tỉnh Điện Biên</t>
  </si>
  <si>
    <t>Nghị quyết</t>
  </si>
  <si>
    <t xml:space="preserve">Quyết định </t>
  </si>
  <si>
    <t>số 03/2024/QĐ-UBND ngày 11/01/2024</t>
  </si>
  <si>
    <t>số 23/2024/QĐ-UBND ngày 24/6/2024</t>
  </si>
  <si>
    <t>số 27/2025/QĐ-UBND ngày 11/4/2025</t>
  </si>
  <si>
    <t>Quyết định về việc ủy quyền cho Sở KH&amp;CN thực hiện các nội dung quản lý nhà nước về nghiên cứu khoa học và phát triển công nghệ</t>
  </si>
  <si>
    <t>số 693/QĐ-UBND ngày 10/4/2025</t>
  </si>
  <si>
    <t>Quyết định phê duyệt quy trình nội bộ thủ tục hành chính mới ban hành trong lĩnh vực lĩnh vực khoa học và công nghệ thuộc phạm vi chức năng quản lý của Sở Khoa học và Công nghệ tỉnh Điện Biên</t>
  </si>
  <si>
    <t>Số 1467/QĐ-UBND ngày 07/7/2025</t>
  </si>
  <si>
    <t>Quyết định phê duyệt phương án đơn giản hóa thủ tục hành chính lĩnh vực sở hữu trí tuệ thuộc phạm vi, chức năng quản lý của Sở Khoa học và Công nghệ tỉnh Điện Biên</t>
  </si>
  <si>
    <t>Số 1183/QĐ-UBND ngày 13/6/2025</t>
  </si>
  <si>
    <t>Quyết định về việc công bố Danh mục thủ tục hành chính đủ điều kiện cung cấp dịch vụ công trực tuyến toàn trình thuộc phạm vi chức năng quản lý của Sở Khoa học và Công nghệ tỉnh Điện Biên</t>
  </si>
  <si>
    <t>Số 887/QĐ-UBND ngày 05/5/2025</t>
  </si>
  <si>
    <t>Quyết định về việc phê duyệt “Đề án triển khai Chiến lược sở hữu trí tuệ đến năm 2030 trên địa bàn tỉnh Điện Biên”.</t>
  </si>
  <si>
    <t>số 796/QĐ-UBND ngày 12/5/2023</t>
  </si>
  <si>
    <t>Nghị quyết của Hội đồng nhân dân tỉnh</t>
  </si>
  <si>
    <t>Lò Văn Phương</t>
  </si>
  <si>
    <t>Lê Thành Đô</t>
  </si>
  <si>
    <t>Vừ A Bằng</t>
  </si>
  <si>
    <t>Quyết định Sửa đổi một số điều của quy định ban hành kèm theo Quyết định số 35/2017/QĐ-UBND ngày 28/11/2017 của Ủy ban nhân dân tỉnh Điện Biên ban hành Quy định quản lý nhà nước về chất lượng sản phẩm, hàng hoá trên địa bàn tỉnh Điện Biên</t>
  </si>
  <si>
    <t>Quyết định Sửa đổi, bổ sung một số Điều của Quy định về quản lý hoạt động đo lường trên địa bàn tỉnh Điện Biên ban hành kèm theo Quyết định số 28/2018/QĐ-UBND ngày 25 tháng 6 năm 2018 của Ủy ban nhân dân tỉnh Điện Biên</t>
  </si>
  <si>
    <t>UBND tỉnh</t>
  </si>
  <si>
    <t>số 21/2022/QĐ-UBND ngày 14/7/2022</t>
  </si>
  <si>
    <t>số 52/2022/QĐ-UBND ngày 07/12/2022</t>
  </si>
  <si>
    <t>Quyết định của UBND tỉnh</t>
  </si>
  <si>
    <t xml:space="preserve">số 06/2021/QĐ-UBND ngày 02/4/2021 </t>
  </si>
  <si>
    <t>Quy định nội dung và mức chi từ ngân sách Nhà nước để thực hiện hoạt động sáng kiến trên địa bàn tỉnh Điện Biên</t>
  </si>
  <si>
    <t xml:space="preserve">số 35/2022/QĐ-UBND ngày 08/9/2022 </t>
  </si>
  <si>
    <t>Quy định chức năng, nhiệm vụ và quyền hạn của Sở Khoa học và Công nghệ tỉnh Điện Biên</t>
  </si>
  <si>
    <t xml:space="preserve">số 796/QĐ-UBND ngày 12/5/2023 </t>
  </si>
  <si>
    <t>2.1</t>
  </si>
  <si>
    <t>1.1</t>
  </si>
  <si>
    <t>1.2</t>
  </si>
  <si>
    <t>1.3</t>
  </si>
  <si>
    <t>2.2</t>
  </si>
  <si>
    <t>2.3</t>
  </si>
  <si>
    <t>2.4</t>
  </si>
  <si>
    <t>2.5</t>
  </si>
  <si>
    <t>2.6</t>
  </si>
  <si>
    <t>2.7</t>
  </si>
  <si>
    <t>2.8</t>
  </si>
  <si>
    <t>2.9</t>
  </si>
  <si>
    <t>2.10</t>
  </si>
  <si>
    <t>2.11</t>
  </si>
  <si>
    <t>2.12</t>
  </si>
  <si>
    <t>2.13</t>
  </si>
  <si>
    <t>Kế hoạch của UBND tỉnh</t>
  </si>
  <si>
    <t xml:space="preserve">số 1737/KH-UBND ngày 10/6/2021 </t>
  </si>
  <si>
    <t>Kế hoạch thực hiện Chương trình quốc gia hỗ trợ doanh nghiệp nâng cao năng suất và chất lượng sản phẩm, hàng hóa trên địa bàn tỉnh Điện Biên, giai đoạn 2021-2030</t>
  </si>
  <si>
    <t xml:space="preserve">số 6098/KH-UBND  ngày 21/12/2023 </t>
  </si>
  <si>
    <t>Kế hoạch của Tỉnh ủy</t>
  </si>
  <si>
    <t xml:space="preserve">số 133-KH/TU ngày 29/3/2024 </t>
  </si>
  <si>
    <t>Triển khai thực hiện Chương trình phát triển thị trường khoa học và công nghệ quốc gia đến năm 2030 trên địa bàn tỉnh Điện Biên</t>
  </si>
  <si>
    <t>Kế hoạch triển khai thực hiện Kết luận số 69-KL/TW ngày 11/01/2024 của Bộ Chính trị, khóa XIII về việc tiếp tục triển khai thực hiện Nghị quyết số 20-NQ/TW, ngày 01/11/2012 của Ban Chấp hành Trung ương Đảng khoá XI về phát triển khoa học và công nghệ phục vụ sự nghiệp công nghiệp hoá, hiện đại hoá trong điều kiện kinh tế thị trường định hướng xã hội chủ nghĩa và hội nhập quốc tế</t>
  </si>
  <si>
    <t xml:space="preserve">số 1685/KH-UBND ngày 22/4/2025 </t>
  </si>
  <si>
    <t>Kế hoạch cải thiện và nâng cao Chỉ số đổi mới sáng tạo cấp địa phương (PII) năm 2025</t>
  </si>
  <si>
    <t>Mùa  A Sơn</t>
  </si>
  <si>
    <t>1.4</t>
  </si>
  <si>
    <t>11/2024/NQ-HĐND ngày 04/11/2024</t>
  </si>
  <si>
    <t>Quy định thẩm quyền quyết định việc mua sắm tài sản của các nhiệm vụ khoa học và công nghệ sử dụng ngân sách nhà nước và mua sắm hàng hóa, dịch vụ đối với nguồn kinh phí khoa học công nghệ thuộc phạm vi quản lý của tỉnh Điện Biên</t>
  </si>
  <si>
    <t>Kế hoạch thực hiện Nghị quyết số 71/NQ-CP ngày 01/4/2025 của Chính phủ sửa đổi, bổ sung cập nhật chương trình hành động của chính phủ thực hiện Nghị quyết số 57-NQ/TW ngày 22/12/2024 của Bộ Chính trị về đột phá phát triển khoa học, công nghệ, đổi mới sáng tạo và chuyển đổi số quốc gia</t>
  </si>
  <si>
    <t>số 2185/KH-UBND ngày 20/5/2025</t>
  </si>
  <si>
    <t>Các sở, ngành, địa phương</t>
  </si>
  <si>
    <t>Chương trình hành động của Tỉnh ủy</t>
  </si>
  <si>
    <t xml:space="preserve">Chương trình hành động thực hiện Nghị quyết số 36-NQ/TW ngày 30/01/2023 của Bộ Chính trị về phát triển và ứng dụng công nghệ sinh học phục vụ phát triển </t>
  </si>
  <si>
    <t>số 125/CTr-TU ngày 10/6/2023</t>
  </si>
  <si>
    <t xml:space="preserve"> 	
Kế hoạch Triển khai thực hiện Chương trình hành động số 125-CTr/TU ngày 10/6/2023 của Tỉnh ủy về việc thực hiện Nghị quyết số 36-NQ/TW ngày 30/01/2023 của Bộ Chính trị về phát triển và ứng dụng công nghệ sinh học phục vụ phát triển bền vững đất nước trong tình hình mới</t>
  </si>
  <si>
    <t>Số 5196/KH-UBND ngày 09/11/2023</t>
  </si>
  <si>
    <t>Các sở, ngành, địa phương, các đơn vị có liên quan</t>
  </si>
  <si>
    <t>Trần Quốc Cường</t>
  </si>
  <si>
    <t>Các đảng ủy, tổ chức đảng</t>
  </si>
  <si>
    <t>Cấp ủy, tổ chức đảng, chính quyền, UBMTTQVN và các đoàn thể</t>
  </si>
  <si>
    <t>Kế hoạch hành động của Tỉnh ủy</t>
  </si>
  <si>
    <t>Số 216-KH/TU</t>
  </si>
  <si>
    <t>Kế hoạch hành động thực hiện Nghị quyết số 57-NQ/TW ngày 22/12/2024 của Bộ Chính trị về đột phá phát triển khoa học, công nghệ, đổi mới sáng tạo và chuyển đổi số quốc gia trên địa bàn tỉnh Điện Biên</t>
  </si>
  <si>
    <t>Ban Thường vụ Tỉnh ủy, các cấp ủy đảng, chính quyền , cơ quan, đơn vị…</t>
  </si>
  <si>
    <t>Chánh VP UBND tỉnh; Thủ trưởng các Sở, Ban, Ngành, tổ chức chính trị XH tỉnh; Chủ tịch UBND các huyện, thị xã, thành phố thuộc tỉnh; Cơ quan, tổ chức, cá nhân liên quan.</t>
  </si>
  <si>
    <t>Chánh VP UBND tỉnh; Thủ trưởng các Sở, Ban, Ngành, tổ chức chính trị XH tỉnh; Chủ tịch UBND các huyện, thị xã, thành phố và các cơ quan, tổ chức, cá nhân có liên quan.</t>
  </si>
  <si>
    <t>Chánh VP UBND tỉnh; Giám đốc Sở KH&amp;CN; Thủ trưởng các Sở, Ban, Ngành tỉnh; Chủ tịch UBND các huyện, thị xã, thành phố; Các tổ chức và cá nhân có liên quan.</t>
  </si>
  <si>
    <t>Chánh VP UBND tỉnh; Giám đốc Sở KH&amp;CN; Thủ trưởng các Sở, Ban, Ngành đoàn thể; Chủ tịch UBND các huyện, thị xã, thành phố và các cơ quan, tổ chức, cá nhân có liên quan.</t>
  </si>
  <si>
    <t xml:space="preserve"> Chánh VP UBND tỉnh; Giám đốc Sở KH&amp;CN; Thủ trưởng các Sở, Ban, Ngành tỉnh; Chủ tịch UBND các huyện, thị xã, thành phố; các tổ chức, cá nhân có liên quan.</t>
  </si>
  <si>
    <t>Chánh VP UBND tỉnh; Giám đốc Sở KH&amp;CN; Thủ trưởng các Sở, Ban, Ngành, tổ chức chính trị XH tỉnh; Chủ tịch UBND các huyện, thị xã, thành phố; các tổ chức, cá nhân có liên quan.</t>
  </si>
  <si>
    <t>Chánh VP UBND tỉnh; Giám đốc Sở KH&amp;CN; Thủ trưởng các Sở, Ban, Ngành tỉnh; Chủ tịch UBND các huyện, thị xã, thành phố và các tổ chức, cá nhân có liên quan.</t>
  </si>
  <si>
    <t>Chánh VP UBND tỉnh; Giám đốc các sở: KH&amp;CN, Tài chính; Chủ tịch UBND các huyện, thị xã, thành phố; Thủ trưởng các cơ quan, đơn vị, tổ chức, cá nhân có liên quan.</t>
  </si>
  <si>
    <t>Chánh VP UBND tỉnh; Giám đốc Sở KH&amp;CN; Thủ trưởng các Sở, Ban, Ngành tỉnh; Chủ tịch UBND các huyện, thị xã, thành phố; Thủ trưởng các cơ quan, đơn vị, tổ chức, cá nhân có liên quan.</t>
  </si>
  <si>
    <t>Chánh VP UBND tỉnh; Giám đốc Sở KH&amp;CN; các tổ chức, cá nhân có liên quan.</t>
  </si>
  <si>
    <t>Chánh VP UBND tỉnh; Giám đốc Sở KH&amp;CN; thủ trưởng các cơ quan đơn vị địa phương và các tổ chức, cá nhân có liên quan.</t>
  </si>
  <si>
    <t>Chánh VP UBND tỉnh; Giám đốc Sở KH&amp;CN; Chủ tịch UBND các huyện, thị xã, thành phố và các tổ chức, cá nhân có liên quan.</t>
  </si>
  <si>
    <t>Chánh VP UBND tỉnh; Giám đốc Sở KH&amp;CN; Thủ trưởng các Sở, ban, ngành tỉnh; Chủ tịch UBND các huyện, thị xã, thành phố và các tổ chức, cá nhân có liên quan.</t>
  </si>
  <si>
    <t>DANH MỤC CÁC VĂN BẢN CHỈ ĐẠO, ĐIỀU HÀNH TRONG LĨNH VỰC KHOA HỌC VÀ CÔNG NGHỆ</t>
  </si>
  <si>
    <t>Chương trình hành động</t>
  </si>
  <si>
    <t>Kế hoạch</t>
  </si>
  <si>
    <t>4.1</t>
  </si>
  <si>
    <t>4.2</t>
  </si>
  <si>
    <t>4.3</t>
  </si>
  <si>
    <t>4.4</t>
  </si>
  <si>
    <t>4.5</t>
  </si>
  <si>
    <t>4.6</t>
  </si>
  <si>
    <t>4.7</t>
  </si>
  <si>
    <t>Đơn vị tính: đồng</t>
  </si>
  <si>
    <t>0</t>
  </si>
  <si>
    <t>Bộ KH&amp;CN chưa thẩm định nguồn kinh phí do Bộ KH&amp;CN hỗ trợ</t>
  </si>
  <si>
    <t>TỔNG KINH PHÍ (A+B)</t>
  </si>
  <si>
    <t>Nguồn khác bao gồm: 
- NSTW: 3.240.000.000
- Ngoài NSNN: 3.304.000.000</t>
  </si>
  <si>
    <t>Nguồn khác bao gồm: 
- NSTW: 3.180.000000
- Ngoài NSNN: 4.020.000.000</t>
  </si>
  <si>
    <t>Nguồn khác bao gồm: 
- NSTW: 3.200.000000
- Ngoài NSNN: 3.003.000.000</t>
  </si>
  <si>
    <t xml:space="preserve">Nhiệm vụ thuộc Đề án triển khai Chiến lược Sở hữu trí tuệ đến năm 2030 </t>
  </si>
  <si>
    <t>Đề tài: Nghiên cứu đề xuất, ứng dụng mô hình tích hợp các giải pháp thu gom, lưu giữ và khai thác các nguồn nước để phục vụ cấp nước sản xuất và sinh hoạt cho các vùng khan hiếm nước trên địa bàn tỉnh Điện Biên</t>
  </si>
  <si>
    <t>Dự án: “Ứng dụng tiến bộ kỹ thuật xây dựng mô hình ương cá giống và nuôi cá trắm đen thương phẩm trong ao trên địa bàn tỉnh Điện Biên”</t>
  </si>
  <si>
    <t>a</t>
  </si>
  <si>
    <t>b</t>
  </si>
  <si>
    <t>Nhiệm vụ thuộc Chương trình cấp thiết địa phương</t>
  </si>
  <si>
    <t>Nhiệm vụ thuộc Chương trình Nông thôn miền núi</t>
  </si>
  <si>
    <t xml:space="preserve">Dự án “Ứng dụng tiến bộ kỹ thuật xây dựng mô hình chăn nuôi lợn ngoại (lợn nái Yorkshire, Landrce) quy mô trang trại đảm bảo an toàn sinh học trên địa bàn tỉnh Điện Biên” </t>
  </si>
  <si>
    <t>Dự án: Phát  triển chuỗi giá trị cho lúa đặc sản nếp Tan tỉnh Điện Biên.</t>
  </si>
  <si>
    <t>Đề tài: Nghiên cứu tuyên truyền chiến thắng Điện Biên Phủ bằng hình thức tranh và thơ</t>
  </si>
  <si>
    <t>Dự án: Ứng dựng công nghệ chăn nuôi lợn thịt sạch trên đệm lót sinh học tại Trung tâm phát triển chăn nuôi tỉnh Điện Biên</t>
  </si>
  <si>
    <t>Đề tài: "Nghiên cứu thử nghiệm một số biện pháp kỹ thuật để cây Ban nở hoa đúng dịp lễ hội, đồng thời cải tạo một số cây Ban trên địa bàn thành phố Điện Biên Phủ"</t>
  </si>
  <si>
    <t>Đề tài: "Nghiên cứu đề xuất mô hình du lịch cộng đồng gắn với du lịch nông nghiệp nhằm tăng thu nhập của cư dân nông thôn và bảo tồn các di sản văn hóa các dân tộc tỉnh Điện Biên"</t>
  </si>
  <si>
    <t>Đề tài: "Nghiên cứu ý nghĩa và lịch sử hình thành một số địa danh trên trục đường Quốc lộ 6, trên trục đường Quốc lộ 279 đoạn đường Pha Đin - Tuần Giáo, đoạn đường Tuần Giáo - Tây Trang và khu vực lòng chảo Điện Biên, nhằm xác định lại tên địa danh cho đúng với thực tế địa phương"</t>
  </si>
  <si>
    <t>Đề tài: "Nghiên cứu đề xuất một số chuỗi giá trị sản phẩm nông nghiệp chính tại tỉnh Điện Biên"</t>
  </si>
  <si>
    <t>Đề tài: Nghiên cứu bảo tồn, tôn tạo và phát huy giá trị di tích lịch sử Quốc gia đặc biệt Chiến trường Điện Biên Phủ, gắn với phát triển du lịch tỉnh Điện Biên đến năm 2030</t>
  </si>
  <si>
    <t>Dự án: Ứng dụng công nghệ nuôi cá rô phi đơn tính siêu thâm canh bằng công nghệ Biofloc tại tỉnh Điện Biên</t>
  </si>
  <si>
    <t>Đề tài : Nghiên cứu sử dụng cát nghiền thay thế cát tự nhiên trong sản xuất vữa và bê tông cho các công trình xây dựng tỉnh Điện Biên</t>
  </si>
  <si>
    <t>Đề tài: Sưu tầm các giá trị ẩm thực tỉnh Điện Biên phục vụ phát triển du lịch và xóa đói giảm nghèo</t>
  </si>
  <si>
    <t xml:space="preserve">Đề tài: Nghiên cứu, sưu tầm và bảo tồn giá trị trang phục truyền thống các dân tộc thiểu số trên địa bàn tỉnh Điện Biên phục vụ phát triển du lịch </t>
  </si>
  <si>
    <t>Đề tài: Xây dựng hệ thống tái hiện 3D Khu di tích lịch sử Đồi A1, TP. Điện Biên Phủ  nhằm hỗ trợ phát triển và quảng bá du lịch</t>
  </si>
  <si>
    <t>Đề tài: Khảo nghiệm một số giống Lê năng suất, chất lượng cao tại tỉnh Điện Biên</t>
  </si>
  <si>
    <t>Dự án: Ứng dụng tiến bộ kỹ thuật phát triển giống cam Mường Nhà và một số dòng cam mới tại tỉnh Điện Biên</t>
  </si>
  <si>
    <t>Dự án: Ứng dụng tiến bộ kỹ thuật xây dựng mô hình sinh sản và nuôi vịt lai (Vịt Super Meat x Vịt Nà Tấu) thương phẩm đảm bảo an toàn sinh học trên địa bàn tỉnh Điện Biên</t>
  </si>
  <si>
    <t>Đề tài: Nghiên cứu, sưu tầm và bảo tồn nghệ thuật múa dân gian các dân tộc tỉnh Điện Biên phục vụ phát triển du lịch</t>
  </si>
  <si>
    <t>Đề tài: Nghiên cứu thực tiễn để xây dựng Bộ tài liệu hướng dẫn nghiệp vụ thực hiện Luật tiếp cận thông tin tại cơ sở và Bộ tài liệu hướng dẫn nghiệp vụ hoà giải các vụ việc bạo lực gia đình tại cơ sở</t>
  </si>
  <si>
    <t>Đề tài: Nghiên cứu, ứng dụng Công nghệ thông tin xây dựng Chính quyền điện tử gắn với Đô thị thông minh tại huyện Mường Chà</t>
  </si>
  <si>
    <t>Đề tài: Xây dựng mô hình can thiệp dự phòng và tầm soát ung thư cổ tử cung ở phụ nữ trong độ tuổi sinh đẻ, tỉnh Điện Biên</t>
  </si>
  <si>
    <t>Dự án: Ứng dụng tiến bộ khoa học kỹ thuật xây dựng một số mô hình sản xuất nông nghiệp hiệu quả góp phần nâng cao thu nhập, xóa đói giảm nghèo tại các xã: Pu Nhi, Nong U, huyện Điện Biên Đông</t>
  </si>
  <si>
    <t>Kinh phí đã quyết toán từ năm 2021 - 2024</t>
  </si>
  <si>
    <t>Đề tài: Nghiên cứu khả năng thích ứng xây dựng mô hình cây Sacha inchi tại tỉnh Điện Biên</t>
  </si>
  <si>
    <t>Nhiệm vụ tiếp chi 2021</t>
  </si>
  <si>
    <t>Nhiệm vụ mới năm 2021</t>
  </si>
  <si>
    <t>Tổng Kinh phí đã quyết toán đối với nhiệm vụ tiếp chi</t>
  </si>
  <si>
    <t>Dự án tiếp chi 2021. Đã quyết toán năm 2019</t>
  </si>
  <si>
    <t>Đề tài tiếp chi năm 2021</t>
  </si>
  <si>
    <t>Dự án tiếp chi 2021</t>
  </si>
  <si>
    <t>3.14</t>
  </si>
  <si>
    <t>số 1725/QĐ-UBND</t>
  </si>
  <si>
    <t>Quyểt định Ủy quyền cho Giám đốc Sở Khoa học và Công nghệ thực hiện các nội dung quản lý nhà nước đối với hoạt động KH&amp;CN trên địa bàn tỉnh Điện Biên</t>
  </si>
  <si>
    <t>Kinh phí đã cấp từ 2021 - T8/2025</t>
  </si>
  <si>
    <t>Tên đề tài/dự án</t>
  </si>
  <si>
    <t>Cơ quan/đơn vị tiếp nhận chuyển giao</t>
  </si>
  <si>
    <t>Kết quả chuyển giao</t>
  </si>
  <si>
    <t>KẾT QUẢ ỨNG DỤNG CHUYỂN GIAO SẢN PHẨM THUỘC NHIỆM VỤ  
KHOA HỌC VÀ CÔNG NGHỆ CẤP TỈNH GIAI ĐOẠN 2021-2025</t>
  </si>
  <si>
    <t>Đề tài: “Đổi mới, nâng cao hiệu quả công tác nghiên cứu, học tập, quán triệt và triển khai Nghị quyết của Đảng trên địa bàn tỉnh Điện Biên”.</t>
  </si>
  <si>
    <t>Đề tài: “Thực trạng và các yếu tố liên quan đến tuân thủ điều trị ARV của bệnh nhân nhiễm HIV/AIDS tại 10 phòng khám ngoại trú tỉnh Điện Biên năm 2017 và hiệu quả 1 số giải pháp can thiệp”.</t>
  </si>
  <si>
    <t>Đề tài: “Nghiên cứu diễn biến khí hậu, thủy văn tỉnh Điện Biên giai đoạn 1996-2016 dưới tác động của biến đổi khí hậu phục vụ phát triển kinh tế xã hội trên địa bàn tỉnh Điện Biên”.</t>
  </si>
  <si>
    <t>Đề tài: “Nghiên cứu các giải pháp phát triển sản xuất rau an toàn bền vững trên địa bàn huyện Điện Biên, tỉnh Điện Biên”.</t>
  </si>
  <si>
    <t>Đề tài: “Nghiên cứu phát triển giống nếp cẩm mới  ĐH6 ngắn ngày, chất lượng cao thích ứng được 2 vụ trong năm cho tỉnh Điện Biên”.</t>
  </si>
  <si>
    <t>Đề tài: “Xây dựng mô hình hoạt động trải nghiệm sáng tạo cho các trường THPT ở Điện Biên”.</t>
  </si>
  <si>
    <t>Dự án: “Xây dựng mô hình nuôi gà J-DABACO trên đệm lót sinh học tại Trại thí nghiệm Thực hành trường CĐ Kinh tế - Kỹ thuật Điện Biên”.</t>
  </si>
  <si>
    <t>Dự án: “Ứng dụng công nghệ nuôi cá Hồi vân) Oneorhynchus mykiss) trong bể xi măng tại xã Tênh Phông, huyện Tuần Giáo, tỉnh Điện Biên”.</t>
  </si>
  <si>
    <t>Đề tài: “Nghiên cứu đề xuất mô hình du lịch cộng đồng gắn với du lịch nông nghiệp nhằm tăng thu nhập của cư dân nông thôn và bảo tồn các di sản văn hóa các dân tộc tỉnh Điện Biên”.</t>
  </si>
  <si>
    <t>Dự án: “Ứng dụng công nghệ chăn nuôi lợn thịt sạch trên đệm lót sinh học tại Trung tâm phát triển chăn nuôi tỉnh Điện Biên”.</t>
  </si>
  <si>
    <t>Đề tài: “Nghiên cứu thử nghiệm một số biện pháp kỹ thuật để cây Ban nở đúng dịp lễ hội, đồng thời cải tạo một số cây Ban trên địa bàn thành phố Điện Biên Phủ”.</t>
  </si>
  <si>
    <t>Đề tài: “Nghiên cứu đề xuất một số chuỗi giá trị sản phẩm nông nghiệp chính tại tỉnh Điện Biên”.</t>
  </si>
  <si>
    <t>Đề tài: “Nghiên cứu tuyên truyền chiến thắng Điện Biên Phủ bằng hình thức tranh và thơ”.</t>
  </si>
  <si>
    <t>Đề tài: “Nghiên cứu ý nghĩa và lịch sử hình thành một số địa danh trên trục đường Quốc lộ 6, trên trục đường Quốc lộ 279 đoạn đường Pha Đin - Tuần Giáo - Tây Trang và khu vực lòng chảo Điện Biên, nhằm xác định lại tên địa danh cho đúng với thực tế địa phương”.</t>
  </si>
  <si>
    <t>Dự án: “Phát triển chuỗi giá trị cho lúa đặc sản nếp Tan tỉnh Điện Biên”.</t>
  </si>
  <si>
    <t>Dự án: Ứng dụng công nghệ nuôi cá rô phi đơn tính siêu thâm canh bằng công nghệ Biofloc tại tỉnh Điện Biên.</t>
  </si>
  <si>
    <t>Dự án: Ứng dụng tiến bộ kỹ thuật xây dựng mô hình sinh sản và nuôi vịt lai (Vịt Super Meat x Vịt Nà Tấu) thương phẩm đảm bảo an toàn sinh học trên địa bàn tỉnh Điện Biên.</t>
  </si>
  <si>
    <t>Đề tài: “Nghiên cứu khă năng thích ứng xây dựng mô hình cây Sacha inchi tại tỉnh Điện Biên”.</t>
  </si>
  <si>
    <t>Đề tài: Nghiên cứu bảo tồn, tôn tạo và phát huy giá trị di tích lịch sử Quốc gia đặc biệt Chiến trường Điện Biên Phủ, gắn với phát triển du lịch tỉnh Điện Biên đến năm 2030.</t>
  </si>
  <si>
    <t>Đề tài: Xây dựng hệ thống tái hiện 3D Khu di tích lịch sử Đồi A1, TP. Điện Biên Phủ  nhằm hỗ trợ phát triển và quảng bá du lịch.</t>
  </si>
  <si>
    <t>Đề tài: “Sưu tầm các giá trị ẩm thực tỉnh Điện Biên phục vụ phát triển du lịch và xóa đói giảm nghèo</t>
  </si>
  <si>
    <t>Đề tài: Nghiên cứu, sưu tầm và bảo tồn giá trị trang phục truyền thống các dân tộc thiểu số trên địa bàn tỉnh Điện Biên phục vụ phát triển du lịch</t>
  </si>
  <si>
    <t>Sở Y tế</t>
  </si>
  <si>
    <t xml:space="preserve">UBND thị xã Mường Lay;
UBND huyện Tuần Giáo; 
Trường CĐSP tỉnh Điện Biên.
</t>
  </si>
  <si>
    <t>UBND huyện Tuần Giáo;
Ban Chỉ huy phòng chống thiên tai và Tìm kiếm cứu nạn tỉnh Điện Biên.</t>
  </si>
  <si>
    <t>UBND: thị xã Mường Lay; thành phố Điện Biên Phủ; Tuần Giáo
Trường CĐ Kinh tế - Kỹ thuật tỉnh Điện Biên;
Hội Nông dân tỉnh Điện Biên</t>
  </si>
  <si>
    <t>Trường CĐSP tỉnh Điện Biên; 
Trường CĐ Kinh tế - Kỹ thuật tỉnh Điện Biên;
UBND huyện Tuần Giáo.</t>
  </si>
  <si>
    <t>Sở Giáo dục và Đào tạo;
Sở NN&amp;PTNT; 
Sở Văn hóa - Thể thao và Du lịch; 
UBND huyện Tuần Giáo</t>
  </si>
  <si>
    <t>Sở NN&amp;PTNT;
UBND huyện Tuần Giáo</t>
  </si>
  <si>
    <t>Sở Giáo dục và Đào tạo;
Sở NN&amp;PTNT;
Sở Văn hóa - Thể thao và Du lịch</t>
  </si>
  <si>
    <t>Sở NN&amp;PTNT;
UBND huyện Tuần Giáo.</t>
  </si>
  <si>
    <t>Sở Giáo dục và Đào tạo;
Sở Văn hóa - Thể thao và Du lịch;
Trường Phổ tông dân tộc nội trú - THPT huyện Tuần Giáo</t>
  </si>
  <si>
    <t>Sở NN&amp;PTNT</t>
  </si>
  <si>
    <t>Sở NN&amp;PTNT
UBND thị xã Mương Lay
UBND huyện Tuần Giáo</t>
  </si>
  <si>
    <t xml:space="preserve">Sở Giáo dục và Đào tạo;
Sở Văn hóa - Thể thao và Du lịch;
Trường Phổ tông dân tộc nội trú - THPT huyện Tuần Giáo.
</t>
  </si>
  <si>
    <t>UBND thị xã Mương Lay; 
- UBND huyện Tuần Giáo;
- UBND thành phố Điện Biên Phủ;
- Sở NN&amp;PTNT;
- Công ty TNHH Hương Phú.</t>
  </si>
  <si>
    <t>Sở Xây dựng;
UBND huyện Tuần Giáo</t>
  </si>
  <si>
    <t>Sở Giáo dục và Đào tạo;
Sở Văn hóa - Thể thao và Du lịch.</t>
  </si>
  <si>
    <t>Sở Giáo dục và Đào tạo;
Sở Văn hóa - Thể thao và Du lịch</t>
  </si>
  <si>
    <t>UBND huyện Tuần Giáo;
Sở Văn hóa - Thể thao và Du lịch</t>
  </si>
  <si>
    <t>Sở Tư pháp;
Sở Văn hóa - Thể thao và Du lịch</t>
  </si>
  <si>
    <t>UBND huyện Tuần Giáo;
Sở Thông tin và Truyền thông</t>
  </si>
  <si>
    <t>Sở Văn hóa - Thể thao và Du lịch;
Liên minh Hợp tác xã tỉnh Điện Biên</t>
  </si>
  <si>
    <t>Sở Văn hóa - Thể thao và Du lịch;
Liên minh Hợp tác xã tỉnh Điện Biên.</t>
  </si>
  <si>
    <t>Đã thực hiện công tác tuyên truyền quảng bá, giới thiệu văn hoá, trang phục ẩm thực truyền thống 19 dân tộc trên địa bàn tỉnh Điện Biên tại các triển lãm do Sở Văn hóa - Thể thao và Du lịch chủ trì. Bên cạnh đó đã tuyên truyền đến các Hợp tác xã trên địa bàn tỉnh có nhu cầu sử dụng kết quả nghiên cứu.</t>
  </si>
  <si>
    <t>Bên cạnh công tác tuyên truyền các sản phẩm nghiên cứu của đề tài, tháng 11/2024 Sở Văn hóa - Thể thao và Du lịch đã tổ chức Triển lãm ảnh Sắc màu văn hoá dân tộc tỉnh Điện Biên.</t>
  </si>
  <si>
    <t>Trên cơ sở kết quả của nhiệm vụ khoa học và công nghệ Sở Thông tin và Truyền thông đã tham mưu cho UBND tỉnh ban hành Kế hoạch số 6149/KH-UBND ngày 25/12/2023 về Chuyển đổi số tỉnh Điện Biên năm 2024; Quyết định số 1324/QĐ-UBND ngày 25/7/2024 phê duyệt Kiến trúc ICT phát triển đô thị thông minh tỉnh Điện Biên, phiên bản 1.0; tiếp tục tổ chức triển khai, duy trì, cập nhật Kiến trúc chính quyền điện tử phiên bản 2.0 nhằm tạo điều kiện môi trường pháp lý thuận lợi xây dựng và phát triển chính quyền điện tử, chính quyền số góp phần thúc đẩy chuyển đổi số. Đẩy mạnh các nội dung tuyên truyền trên chuyên trang Chuyển đổi số (tại địa chỉ https://chuyendoiso.dienbien.gov.vn/) tạo kênh thông tin chính thống tuyên truyền về sự cần thiết, bản chất, nội dung, tầm quan trọng của chuyển đổi số.</t>
  </si>
  <si>
    <t>- Sở Tư pháp đã tham mưu trình UBND tỉnh Điện Biên ban hành Kế hoạch số 834/KH-UBND ngày 14/3/2023 về công tác phổ biến, giáo dục pháp luật, hòa giải ở cơ sở, xây dựng xã, phường, thị trấn đạt chuẩn tiếp cận pháp luật năm 2023 trên địa bàn tỉnh Điện Biên; Kế hoạch số 546/KH-UBND ngày 02/02/2024 về công tác phổ biến, giáo dục pháp luật; hòa giải ở cơ sở; xây dựng xã, phường, thị trấn đạt chuẩn tiếp cận pháp luật năm 2024 trên địa bàn tỉnh Điện Biên, trong đó có triển khai thực hiện Đề tài khoa học nghiên cứu thực tiễn để xây dựng Bộ tài liệu hướng dẫn nghiệp vụ thực hiện Luật tiếp cận thông tin tại cơ sở và Bộ tài liệu hướng dẫn nghiệp vụ hoà giải các vụ việc bạo lực gia đình tại cơ sở. Tập huấn, hội thảo kết quả cho các cơ quan, đơn vị và cá nhân có liên quan để triển khai ứng dụng kết quả vào thực tiễn; Tiếp nhận kết quả của Đề tài để triển khai các nội dung biên tập, xuất bản 03 Bộ tài liệu.
- Sở Văn hóa - Thể thao và Du lịch đã chỉ đạo các đơn vị trực thuộc đã biên tập, đăng tải các nội dung thông tin trên trang thông tin điện tử của đơn vị, trên mạng xã hội do đơn vị quản lý. Khai thác những thông tin, kết quả nghiên cứu của đề tài để làm nguồn tư liệu phục vụ cho việc xây dựng các chương trình thông tin tổng hợp liên quan đến nội dung đề tài, đặc biệt là vấn đề bạo lực gia đình tại các thôn, bản thuộc vùng cao, biên giới, vùng dân tộc thiểu số.</t>
  </si>
  <si>
    <t>- Thực hiện ứng dụng những vấn đề lý luận của đề tài trong hệ thống các văn bản chỉ đạo, các kế hoạch, chương trình biểu diễn nghệ thuật hàng năm;
- Chỉ đạo các đơn vị trực thuộc sở, hướng dẫn các địa phương thường xuyên tổ chức các lớp tập huấn, bồi dưỡng về nghệ thuật quần chúng. Khai thác 10 điệu múa được phục dựng trên chất liệu múa truyền thống, biên dựng lại thành tác phẩm nghệ thuật mang tính ứng dụng cao. Các tác phẩm đã được hướng dẫn cho các đơn vị Đoàn Nghệ thuật tỉnh, Trung tâm Văn hoá, Điện ảnh tỉnh; các đội văn nghệ quần chúng bản Pú Tửu, xã Thanh Xương, huyện Điện Biên, bản Háng Trợ, xã Pú Nhi, huyện Điện Biên Đông.;
- Tổ chức các chương trình biểu diễn hiệu quả, chất lượng hơn, phục vụ nhiệm vụ chính trị, đáp ứng nhu cầu hưởng thụ văn hóa tinh thần của nhân dân và phục vụ du khách;
- Trong các năm 2022, 2023, 2024 đã khai thác các điệu múa dân gian đã được phục dựng của các dân tộc Thái, Mông, Dao, Khơ Mú, Hà Nhì.</t>
  </si>
  <si>
    <t>Đã được triển khai ứng dụng xây dựng vào nội dung hướng dẫn, thuyết minh phục vụ khách tham quan tại di tích Đồi A1. Lồng ghép, tích hợp các nội dung trong một số bài dạy có liên quan, các hoạt động ngoại khoá và trong các giờ sinh hoạt tập thể: như môn Giáo dục công dân, Âm nhạc, Mỹ thuật, Giáo dục địa phương, Hoạt động trải nghiệm hướng nghiệp… đặc biệt là bộ môn Lịch sử và Địa lý, lồng ghép xuyên suốt từ lớp 6 đến lớp 9, từ đầu năm đến cuối năm học, trong các tiết học chính khóa, hoạt động tập thể, trải nghiệm hướng nghiệp… các cơ sở tiếp nhận đã quảng bá rộng rãi đến cán bộ, giáo viên và học sinh nhiều hình thức</t>
  </si>
  <si>
    <t>Nội dung nghiên cứu bảo tồn, tôn tạo và đề xuất các giải pháp phát huy giá trị di tích trong hoạt động du lịch được Ban quản lý di tích ứng dựng, góp phần nâng cao chất lượng công tác quản lý, phát huy giá trị 
di tích; Trung tâm Thông tin Xúc tiến Du lịch cung cấp cho các doanh nghiệp lữ hành các tập bản đồ tuyến điểm du lịch Điện Biên, tờ gấp giới thiệu về Di tích lịch sử Quốc gia Chiến trường Điện Biên nhằm đa dạng hóa sản phẩm du lịch, nâng cao hiệu quả quảng bá, xúc tiến, góp phần phát triển du lịch của tỉnh. 
Triển khai ứng dụng các sản phẩm khoa học và công nghệ của các Đề tài  lồng ghép, tích hợp các nội dung trong một số bài dạy có liên quan, các hoạt động ngoại khoá và trong các giờ sinh hoạt tập thể: như môn Giáo dục công dân, Âm nhạc, Mỹ thuật, Giáo dục địa phương, Hoạt động trải nghiệm hướng nghiệp… đặc biệt là bộ môn Lịch sử và Địa lý, lồng ghép xuyên suốt từ lớp 6 đến lớp 9, từ đầu năm đến cuối năm học, trong các tiết học chính khóa, hoạt động tập thể, trải nghiệm hướng nghiệp… các cơ sở tiếp nhận đã quảng bá rộng rãi đến cán bộ, giáo viên và học sinh nhiều hình thức</t>
  </si>
  <si>
    <t>Trên cơ sở kết quả của đề tài Sở Xây dựng đã tham mưu ban hành các Văn bản, Quyết định làm cơ sở để triển khai thực hiện Đề tài "Nghiên cứu sử dụng cát nghiền thay thế cát tự nhiên trong sản xuất vữa và bê tông cho các công trình xây dựng tỉnh Điện Biên";</t>
  </si>
  <si>
    <t>Sở NN&amp;PTNT;
Trung tâm Thông tin và Ứng dụng tiến bộ KHCN.</t>
  </si>
  <si>
    <t>Nghiên cứu, tham khảo một số kết quả của đề tài để ứng dụng trong các hoạt động tham mưu, định hướng, phát triển sản xuất nông nghiệp.</t>
  </si>
  <si>
    <t>Bên cạnh các hoạt động tuyên truyền, thông tin kết quả nghiên cứu ứng dụng để các tổ chức, cá nhân, đơn vị liên quan tiếp cận kết quả nghiên cứu đã được nghiệm thu; Sở NN&amp;MT đã và đang Nghiên cứu, tham khảo một số kết quả của dự án để ứng dụng trong các hoạt động tham mưu, định hướng, chỉ đạo phát triển sản xuất nông nghiệp;
- Tại Công ty TNHH Hương Phú (Tổ chức chủ trì): Tiếp túc duy trì quy trình chăn nuôi vịt sinh sản và nuôi vịt lai thương phẩm đảm bảo an toàn sinh học.</t>
  </si>
  <si>
    <t>Kết quả của Dự án được Trung tâm Khuyến nông - Giống cấy trồng vật nuôi tiếp tục nuôi Trại trại Thực nghiệm và Sản xuất Thủy sản Quy mô: 2.000 m2(1.000 vụ/năm). Dự án triển khai đến 02 dân trên địa bàn: Mô hình nuôi cá rô phi thâm canh bằng công nghệ biofloc, Quy mô: 2.000 m2 ao nuôi tại Xã Thanh Luông, huyện Điện Biên (1.000m2) và Phường Him Lam, thành phố Điện Biên Phủ (1.000m2). Thực hiện 2 lớp tập huấn cho 60 lượt nông dân về kỹ thuật nuôi cá rô phi bằng công nghệ Biofloc tại huyện Mường Ảng và thành phố Điện Biên Phủ.</t>
  </si>
  <si>
    <t>Nghiên cứu, tham khảo trong hoạt động xây dựng chính sách hỗ trợ phát triển sản xuất nông nghiệp; lồng ghép tuyên truyền kết quả đề tài nghiên cứu về chuỗi chủ yếu thông qua việc hướng dẫn xây dựng chuỗi cung ứng nông lâm thủy sản an toàn.</t>
  </si>
  <si>
    <t>- Từ kết quả của đề tài Sở VH, TT&amp;DL đã và đang xem xét tham mưu cho Hội đồng tư vấn đặt, đổi tên đường phố và công trình công cộng trên địa bàn tỉnh Điện Biên, trình UBND tỉnh ban hành Quyết định điều chỉnh, bổ sung tên các địa danh quan trọng vào Ngân hàng tên đường, phố và công trình công cộng của tỉnh Điện Biên.
- Triển khai lồng ghép một số nội dung trong các tiết học.Văn, Sử, Địa, GDĐP...</t>
  </si>
  <si>
    <t>- Tổ chức tuyên truyền, nghiên cứu nội dung đề tài khoa học nhân dịp chào mừng kỷ niệm chiến thắng lịch sử Điện Biên Phủ; giáo viên bộ môn Lịch sử, hoạt động ngoài giờ lên lớp lồng ghép tuyên truyền chiến thắng lịch sử Điện Biên Phủ trong tiết học. Các đơn vị tiếp nhận tích cực biên tập, xây dựng các video clip, chương trình phát thanh tuyên truyền về chiến thắng lịch sử Điện Biên Phủ đến học sinh toàn trường.
- Trưng bày triển lãm lưu động nhằm bảo tồn và phát huy tác dụng một cách bền vững trong sự nghiệp công nghiệp hoá, hiện đại hoá đất nước trên địa bàn tỉnh Điện Biên.
- Đã sử dụng tập thơ ca về Điện Biên - Chiến thắng Điện Biên Phủ trong công tác tuyên truyền.</t>
  </si>
  <si>
    <t>Nghiên cứu, tham khảo trong hoạt động xây dựng chính sách hỗ trợ phát triển sản xuất nông nghiệp; lồng ghép tuyên truyền kết quả đề tài nghiên cứu về chuỗi chủ yếu thông qua việc hướng dẫn xây dựng chuỗi cung ứng nông lâm thủy sản an toàn;
Tuyên truyền, thông tin kết quả nghiên cứu ứng dụng để các tổ chức, cá nhân, đơn vị liên quan tiếp cận kết quả nghiên cứu đã được nghiệm thu.</t>
  </si>
  <si>
    <t>- Hàng năm, Sở Nông nghiệp và Môi trường đã ứng dụng kết quả của đề tài để tham khảo, ban hành văn bản hướng dẫn các địa phương, đơn vị, từ đó Sở Văn hóa - Thể thao và Du lịch và UBND thành phố Điện Biên Phủ đã thực hiện các biện pháp chăm sóc (tỉa cành tạo tán, bón phân) cho cây hoa Ban trên dọc các tuyến đường nội thành như đường Nguyễn Hữu Thọ, Võ Nguyên Giáp, Hoàng Văn Thái, các đoạn đường đầu thành phố,... và các địa điểm du lịch, tham quan di tích lịch sử.
- Trường THCS xã Pom Lót, huyện Điện Biên đã ứng dụng kết quả nghiên cứu của đề án để hướng dẫn học sinh kỹ thuật trồng, chăm sóc và bảo vệ cây ban, đồng thời giúp học sinh biết cách gìn giữ nguồn gen, giống cây hoa ban; Sau 02 năm triển khai ứng dụng đề tài vào thực tiễn của đơn vị, địa phương, đến nay nhà trường đã trồng 30 cây hoa ban trong khuôn viên trường, cây sinh trưởng tốt và đã ra hoa vào đúng dịp “Lễ hội Hoa ban" của tỉnh.</t>
  </si>
  <si>
    <t xml:space="preserve">Tổ chức 6 lớp tập huấn về kỹ thuật Ứng dụng công nghệ chăn nuôi lợn thịt sạch trên đêm lót sinh học cho 180 lượt người tham dự tại tại các huyện Điện Biên, Mường Ảng và Điện Biên Đông </t>
  </si>
  <si>
    <t>Từ kết quả nghiên cứu một số đơn vị tiếp nhận đã triển khai ứng dụng kết quả. Cụ thể:
+ Thông qua việc lồng ghép trong thực hiện Chương trình Mục tiêu quốc gia xây dựng nông thôn mới, đơn vị thuộc Sở đã lồng ghép một số kết quả của đề tài để hỗ trợ phát triển du lịch cộng đồng tại địa phương đối với bản văn hóa Nà Sự xã Chà Nưa, Bản Lồng xã Tỏa Tình.
+ Nghiên cứu, tích hợp một số nội dung của Đề tài vào Đề án phát triển du lịch tỉnh Điện Biên đến năm 2025, định hướng đến năm 2030, để làm căn cứ triển khai trong thời gian tới.
+ Tổ chức tuyên truyền, nghiên cứu nội dung đề tài khoa học nhân dịp chào mừng kỷ niệm chiến thắng lịch sử Điện Biên Phủ, ngày thành lập Quân đội nhân dân Việt Nam; giáo viên bộ môn Lịch sử, hoạt động ngoài giờ lên lớp tích cực lồng ghép tuyên truyền chiến thắng lịch sử Điện Biên Phủ trong tiết học. Các đơn vị tiếp nhận tích cực biên tập, xây dựng các video clip, chương trình phát thanh tuyên truyền về chiến thắng lịch sử Điện Biên Phủ đến học sinh toàn trường.</t>
  </si>
  <si>
    <t>UBND huyện Tuần Giáo.
Sở NN&amp;PTNT</t>
  </si>
  <si>
    <t>Trung tâm Khuyến nông - Giống cây trồng, vật nuôi đã tổ chức 2 lớp tập huấn cho 45 học viên tại xã Tênh Phông, huyện Tuần giáo về kỹ thuật ương giống, nuôi thương phẩm cá hồi vân trong bể xi măng.</t>
  </si>
  <si>
    <t>UBND: thị xã Mường Lay; thành phố Điện Biên Phủ; huyện Tuần Giáo
Hội Nông dân tỉnh Điện Biên;
Sở NN&amp;PTNT</t>
  </si>
  <si>
    <t>Trung tâm Khuyến nông - Giống cây trồng đã phối hợp với huyện Tuần Giáo triển khai ứng dụng trong thực hiện mô hình 1.500 con gà tại xã Quài Tở, huyện Tuần Giáo; tổ chức 1 lớp tập huấn cho 20 học viên. Ngoài ra, Khuyến nông - Giống cây trồng, vật nuôi đã tiến hành nuôi tại Trung tâm là 1.000 con gà đen và 1.000 con gà DABACO.</t>
  </si>
  <si>
    <t xml:space="preserve"> Trường CĐ Kinh tế - Kỹ thuật tỉnh Điện Biên: Tổ chức hoạt động trải nghiệm sáng tạo cho học sinh, sinh viên. Tuyên truyền, thông tin kết quả nghiên cứu ứng dụng tới viên chức, người lao động, học sinh, sinh viên …</t>
  </si>
  <si>
    <t>Tuyên truyền, thông tin kết quả nghiên cứu ứng dụng để các tổ chức, cá nhân, đơn vị liên quan tiếp cận kết quả nghiên cứu đã được nghiệm thu.</t>
  </si>
  <si>
    <t>UBND: thị xã Mường Lay; thành phố Điện Biên Phủ; huyện Tuần Giáo
Sở NN&amp;PTNT</t>
  </si>
  <si>
    <t>Hội Nông dân tỉnh đã tổ chức 06 Hội nghị tập huấn cho 190 người; cùng với đó đã hướng dẫn hỗ trợ thí điểm 02 hộ dân tại xã Pa Thơm và xã Thanh Xương huyện Điện Biên canh tác 600m2 rau bắp cải an toàn theo hướng bền vững.
Trung tâm Khuyến nông - Giống cây trồng vật nuôi đã áp dụng giải pháp của đề tài thực hiện một số mô hình trồng rau an toàn như trồng ớt quy mô: 6.000 m2; trồng dưa chuột quy mô: 04 nhà lưới (360m2/nhà lưới); trồng Bí xanh quy mô: 04 ha. Tổ chức 10 lớp tập huấn về Kỹ thuật sản xuất rau an toàn theo VietGap,  kỹ thuật, tổ chức trồng, chăm sóc cây Rau vụ đông, với 302 học viên tại các huyện Điện Biên, Tuần Giáo, Mường Ảng, Thành phố Điện Biên Phủ, Điện Biên Đông</t>
  </si>
  <si>
    <t>Toàn bộ số bệnh nhân điều trị ARV thuộc Bệnh viện Đa khoa tỉnh, Trung tâm y tế các huyện, thị xã, thành phố được ứng dụng các giải pháp điều trị năm 2021 là 2.906 bệnh nhân, năm 2022 là 2.943 bệnh nhân.</t>
  </si>
  <si>
    <t>Các đơn vị tiếp nhận đã ứng dụng kết quả của đề tài vào các buổi sinh hoạt, tuyên truyền, triển khai học tập các Nghị quyết của Đảng một cách có hiệu quả</t>
  </si>
  <si>
    <t>phụ lục 03</t>
  </si>
  <si>
    <t xml:space="preserve">                                                                                                                                                   Phụ lục 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</si>
</sst>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Red]#,##0"/>
    <numFmt numFmtId="165" formatCode="_(* #,##0_);_(* \(#,##0\);_(* &quot;-&quot;??_);_(@_)"/>
  </numFmts>
  <fonts count="16" x14ac:knownFonts="1">
    <font>
      <sz val="10"/>
      <name val="Arial"/>
    </font>
    <font>
      <sz val="10"/>
      <name val="Arial"/>
      <family val="2"/>
    </font>
    <font>
      <sz val="10"/>
      <name val="Arial"/>
      <family val="2"/>
    </font>
    <font>
      <sz val="12"/>
      <name val="Times New Roman"/>
      <family val="1"/>
    </font>
    <font>
      <b/>
      <sz val="12"/>
      <name val="Times New Roman"/>
      <family val="1"/>
    </font>
    <font>
      <i/>
      <sz val="12"/>
      <name val="Times New Roman"/>
      <family val="1"/>
    </font>
    <font>
      <b/>
      <i/>
      <sz val="12"/>
      <name val="Times New Roman"/>
      <family val="1"/>
    </font>
    <font>
      <sz val="8"/>
      <name val="Arial"/>
      <family val="2"/>
    </font>
    <font>
      <sz val="10"/>
      <name val="Arial"/>
      <family val="2"/>
      <charset val="163"/>
    </font>
    <font>
      <sz val="11"/>
      <color theme="1"/>
      <name val="Calibri"/>
      <family val="2"/>
      <scheme val="minor"/>
    </font>
    <font>
      <sz val="12"/>
      <color theme="1"/>
      <name val="Times New Roman"/>
      <family val="1"/>
    </font>
    <font>
      <sz val="12"/>
      <color rgb="FF000000"/>
      <name val="Times New Roman"/>
      <family val="1"/>
    </font>
    <font>
      <b/>
      <sz val="12"/>
      <color theme="1"/>
      <name val="Times New Roman"/>
      <family val="1"/>
    </font>
    <font>
      <b/>
      <i/>
      <sz val="12"/>
      <color theme="1"/>
      <name val="Times New Roman"/>
      <family val="1"/>
    </font>
    <font>
      <sz val="10"/>
      <name val="Times New Roman"/>
      <family val="1"/>
    </font>
    <font>
      <b/>
      <sz val="10"/>
      <name val="Times New Roma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6">
    <xf numFmtId="0" fontId="0" fillId="0" borderId="0"/>
    <xf numFmtId="43" fontId="1" fillId="0" borderId="0" applyFont="0" applyFill="0" applyBorder="0" applyAlignment="0" applyProtection="0"/>
    <xf numFmtId="0" fontId="9" fillId="0" borderId="0"/>
    <xf numFmtId="0" fontId="9" fillId="0" borderId="0"/>
    <xf numFmtId="0" fontId="2" fillId="0" borderId="0"/>
    <xf numFmtId="0" fontId="8" fillId="0" borderId="0"/>
  </cellStyleXfs>
  <cellXfs count="116">
    <xf numFmtId="0" fontId="0" fillId="0" borderId="0" xfId="0"/>
    <xf numFmtId="0" fontId="3" fillId="0" borderId="0" xfId="0" applyFont="1" applyAlignment="1">
      <alignment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10" fillId="0" borderId="1" xfId="0" applyFont="1" applyBorder="1" applyAlignment="1">
      <alignment horizontal="justify" vertical="center" wrapText="1"/>
    </xf>
    <xf numFmtId="164" fontId="3" fillId="3" borderId="1" xfId="0" applyNumberFormat="1" applyFont="1" applyFill="1" applyBorder="1" applyAlignment="1">
      <alignment horizontal="justify" vertical="center" wrapText="1"/>
    </xf>
    <xf numFmtId="0" fontId="10" fillId="3" borderId="1" xfId="0" applyFont="1" applyFill="1" applyBorder="1" applyAlignment="1">
      <alignment horizontal="justify" vertical="center" wrapText="1"/>
    </xf>
    <xf numFmtId="0" fontId="11" fillId="3" borderId="1" xfId="0" applyFont="1" applyFill="1" applyBorder="1" applyAlignment="1">
      <alignment horizontal="justify"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3" fillId="0" borderId="0" xfId="0" applyFont="1" applyAlignment="1">
      <alignment horizontal="justify" vertical="center" wrapText="1"/>
    </xf>
    <xf numFmtId="0" fontId="4" fillId="0" borderId="0" xfId="0" applyFont="1" applyAlignment="1">
      <alignment horizontal="justify" vertical="center" wrapText="1"/>
    </xf>
    <xf numFmtId="165" fontId="3" fillId="0" borderId="1" xfId="1" applyNumberFormat="1" applyFont="1" applyBorder="1" applyAlignment="1">
      <alignment horizontal="justify" vertical="center" wrapText="1"/>
    </xf>
    <xf numFmtId="0" fontId="6" fillId="0" borderId="0" xfId="0" applyFont="1" applyAlignment="1">
      <alignment horizontal="left" vertical="center" wrapText="1"/>
    </xf>
    <xf numFmtId="0" fontId="3" fillId="3" borderId="0" xfId="0" applyFont="1" applyFill="1" applyAlignment="1">
      <alignment horizontal="justify" vertical="center" wrapText="1"/>
    </xf>
    <xf numFmtId="0" fontId="4" fillId="3" borderId="2" xfId="0" applyFont="1" applyFill="1" applyBorder="1" applyAlignment="1">
      <alignment horizontal="center" vertical="center" wrapText="1"/>
    </xf>
    <xf numFmtId="0" fontId="10" fillId="0" borderId="1" xfId="3" applyFont="1" applyBorder="1" applyAlignment="1">
      <alignment horizontal="justify" vertical="center" wrapText="1"/>
    </xf>
    <xf numFmtId="0" fontId="4" fillId="0" borderId="1" xfId="0" applyFont="1" applyBorder="1" applyAlignment="1">
      <alignment vertical="center" wrapText="1"/>
    </xf>
    <xf numFmtId="0" fontId="4" fillId="0" borderId="0" xfId="0" applyFont="1" applyAlignment="1">
      <alignment vertical="center" wrapText="1"/>
    </xf>
    <xf numFmtId="0" fontId="10" fillId="0" borderId="1" xfId="2" applyFont="1" applyBorder="1" applyAlignment="1">
      <alignment horizontal="justify" vertical="center" wrapText="1"/>
    </xf>
    <xf numFmtId="0" fontId="12" fillId="0" borderId="1" xfId="3" applyFont="1" applyBorder="1" applyAlignment="1">
      <alignment horizontal="justify" vertical="center" wrapText="1"/>
    </xf>
    <xf numFmtId="0" fontId="3" fillId="0" borderId="1" xfId="0" applyFont="1" applyBorder="1" applyAlignment="1">
      <alignment horizontal="left" vertical="center" wrapText="1"/>
    </xf>
    <xf numFmtId="0" fontId="3" fillId="0" borderId="1" xfId="4" applyFont="1" applyBorder="1" applyAlignment="1">
      <alignment horizontal="center" vertical="center" wrapText="1"/>
    </xf>
    <xf numFmtId="0" fontId="3" fillId="0" borderId="1" xfId="4" applyFont="1" applyBorder="1" applyAlignment="1">
      <alignment horizontal="justify" vertical="center" wrapText="1"/>
    </xf>
    <xf numFmtId="0" fontId="3" fillId="0" borderId="1" xfId="0" applyFont="1" applyBorder="1" applyAlignment="1">
      <alignment horizontal="left" vertical="top" wrapText="1"/>
    </xf>
    <xf numFmtId="0" fontId="10" fillId="0" borderId="1" xfId="2" applyFont="1" applyBorder="1" applyAlignment="1">
      <alignment horizontal="center" vertical="center" wrapText="1"/>
    </xf>
    <xf numFmtId="0" fontId="12" fillId="0" borderId="1" xfId="2" applyFont="1" applyBorder="1" applyAlignment="1">
      <alignment horizontal="center" vertical="center" wrapText="1"/>
    </xf>
    <xf numFmtId="0" fontId="12" fillId="0" borderId="1" xfId="2" applyFont="1" applyBorder="1" applyAlignment="1">
      <alignment horizontal="justify" vertical="center" wrapText="1"/>
    </xf>
    <xf numFmtId="165" fontId="3" fillId="3" borderId="1" xfId="1" quotePrefix="1" applyNumberFormat="1" applyFont="1" applyFill="1" applyBorder="1" applyAlignment="1">
      <alignment horizontal="right" vertical="center" wrapText="1"/>
    </xf>
    <xf numFmtId="0" fontId="6" fillId="2" borderId="1" xfId="0" applyFont="1" applyFill="1" applyBorder="1" applyAlignment="1">
      <alignment vertical="center" wrapText="1"/>
    </xf>
    <xf numFmtId="165" fontId="6" fillId="2" borderId="1" xfId="0" applyNumberFormat="1" applyFont="1" applyFill="1" applyBorder="1" applyAlignment="1">
      <alignment horizontal="right" vertical="center" wrapText="1"/>
    </xf>
    <xf numFmtId="0" fontId="6" fillId="2" borderId="1" xfId="0" applyFont="1" applyFill="1" applyBorder="1" applyAlignment="1">
      <alignment horizontal="right" vertical="center" wrapText="1"/>
    </xf>
    <xf numFmtId="0" fontId="3" fillId="0" borderId="0" xfId="0" applyFont="1" applyAlignment="1">
      <alignment horizontal="right" vertical="center" wrapText="1"/>
    </xf>
    <xf numFmtId="165" fontId="3" fillId="0" borderId="1" xfId="1" quotePrefix="1" applyNumberFormat="1" applyFont="1" applyBorder="1" applyAlignment="1">
      <alignment horizontal="right" vertical="center" wrapText="1"/>
    </xf>
    <xf numFmtId="165" fontId="3" fillId="0" borderId="1" xfId="1" applyNumberFormat="1" applyFont="1" applyBorder="1" applyAlignment="1">
      <alignment horizontal="right" vertical="center" wrapText="1"/>
    </xf>
    <xf numFmtId="0" fontId="3" fillId="0" borderId="1" xfId="0" applyFont="1" applyBorder="1" applyAlignment="1">
      <alignment horizontal="right" vertical="center" wrapText="1"/>
    </xf>
    <xf numFmtId="164" fontId="6" fillId="3" borderId="1" xfId="0" applyNumberFormat="1" applyFont="1" applyFill="1" applyBorder="1" applyAlignment="1">
      <alignment vertical="center" wrapText="1"/>
    </xf>
    <xf numFmtId="165" fontId="4" fillId="0" borderId="1" xfId="0" applyNumberFormat="1" applyFont="1" applyBorder="1" applyAlignment="1">
      <alignment vertical="center" wrapText="1"/>
    </xf>
    <xf numFmtId="0" fontId="13" fillId="3" borderId="1" xfId="0" applyFont="1" applyFill="1" applyBorder="1" applyAlignment="1">
      <alignment vertical="center" wrapText="1"/>
    </xf>
    <xf numFmtId="165" fontId="13" fillId="3" borderId="1" xfId="0" applyNumberFormat="1" applyFont="1" applyFill="1" applyBorder="1" applyAlignment="1">
      <alignment vertical="center" wrapText="1"/>
    </xf>
    <xf numFmtId="0" fontId="5" fillId="0" borderId="0" xfId="0" applyFont="1" applyAlignment="1">
      <alignment vertical="center" wrapText="1"/>
    </xf>
    <xf numFmtId="0" fontId="4" fillId="0" borderId="2" xfId="0" applyFont="1" applyBorder="1" applyAlignment="1">
      <alignment horizontal="center" vertical="center" wrapText="1"/>
    </xf>
    <xf numFmtId="164" fontId="3" fillId="3" borderId="1" xfId="0" applyNumberFormat="1" applyFont="1" applyFill="1" applyBorder="1" applyAlignment="1">
      <alignment vertical="center" wrapText="1"/>
    </xf>
    <xf numFmtId="0" fontId="3"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3" fillId="3" borderId="1" xfId="0" applyFont="1" applyFill="1" applyBorder="1" applyAlignment="1">
      <alignment vertical="center" wrapText="1"/>
    </xf>
    <xf numFmtId="3" fontId="3" fillId="3" borderId="1" xfId="0" applyNumberFormat="1" applyFont="1" applyFill="1" applyBorder="1" applyAlignment="1">
      <alignment horizontal="right" vertical="center" wrapText="1"/>
    </xf>
    <xf numFmtId="165" fontId="3" fillId="0" borderId="1" xfId="0" applyNumberFormat="1" applyFont="1" applyBorder="1" applyAlignment="1">
      <alignment horizontal="right" vertical="center" wrapText="1"/>
    </xf>
    <xf numFmtId="3" fontId="3" fillId="0" borderId="1" xfId="0" applyNumberFormat="1" applyFont="1" applyBorder="1" applyAlignment="1">
      <alignment horizontal="right" vertical="center" wrapText="1"/>
    </xf>
    <xf numFmtId="3" fontId="4" fillId="0" borderId="0" xfId="0" applyNumberFormat="1" applyFont="1" applyAlignment="1">
      <alignment horizontal="justify" vertical="center" wrapText="1"/>
    </xf>
    <xf numFmtId="164" fontId="3" fillId="3" borderId="3" xfId="0" applyNumberFormat="1" applyFont="1" applyFill="1" applyBorder="1" applyAlignment="1">
      <alignment horizontal="right" vertical="center" wrapText="1"/>
    </xf>
    <xf numFmtId="0" fontId="4" fillId="3" borderId="1" xfId="0" applyFont="1" applyFill="1" applyBorder="1" applyAlignment="1">
      <alignment vertical="center" wrapText="1"/>
    </xf>
    <xf numFmtId="165" fontId="6" fillId="0" borderId="0" xfId="1" applyNumberFormat="1" applyFont="1" applyAlignment="1">
      <alignment horizontal="left" vertical="center" wrapText="1"/>
    </xf>
    <xf numFmtId="165" fontId="3" fillId="0" borderId="0" xfId="1" applyNumberFormat="1" applyFont="1" applyAlignment="1">
      <alignment horizontal="justify" vertical="center" wrapText="1"/>
    </xf>
    <xf numFmtId="165" fontId="4" fillId="0" borderId="0" xfId="1" applyNumberFormat="1" applyFont="1" applyAlignment="1">
      <alignment horizontal="justify" vertical="center" wrapText="1"/>
    </xf>
    <xf numFmtId="165" fontId="5" fillId="0" borderId="0" xfId="1" applyNumberFormat="1" applyFont="1" applyAlignment="1">
      <alignment vertical="center" wrapText="1"/>
    </xf>
    <xf numFmtId="165" fontId="4" fillId="0" borderId="0" xfId="1" applyNumberFormat="1" applyFont="1" applyAlignment="1">
      <alignment horizontal="center" vertical="center" wrapText="1"/>
    </xf>
    <xf numFmtId="165" fontId="4" fillId="0" borderId="0" xfId="0" applyNumberFormat="1" applyFont="1" applyAlignment="1">
      <alignment horizontal="justify" vertical="center" wrapText="1"/>
    </xf>
    <xf numFmtId="164" fontId="3" fillId="3" borderId="1" xfId="0" applyNumberFormat="1" applyFont="1" applyFill="1" applyBorder="1" applyAlignment="1">
      <alignment horizontal="right" vertical="center" wrapText="1"/>
    </xf>
    <xf numFmtId="165" fontId="3" fillId="3" borderId="1" xfId="1" applyNumberFormat="1" applyFont="1" applyFill="1" applyBorder="1" applyAlignment="1">
      <alignment horizontal="right" vertical="center" wrapText="1"/>
    </xf>
    <xf numFmtId="164" fontId="6" fillId="3" borderId="1" xfId="0" applyNumberFormat="1" applyFont="1" applyFill="1" applyBorder="1" applyAlignment="1">
      <alignment horizontal="right" vertical="center" wrapText="1"/>
    </xf>
    <xf numFmtId="164" fontId="3" fillId="0" borderId="1" xfId="0" applyNumberFormat="1" applyFont="1" applyBorder="1" applyAlignment="1">
      <alignment horizontal="right" vertical="center" wrapText="1"/>
    </xf>
    <xf numFmtId="165" fontId="4" fillId="0" borderId="1" xfId="0" applyNumberFormat="1" applyFont="1" applyBorder="1" applyAlignment="1">
      <alignment horizontal="right" vertical="center" wrapText="1"/>
    </xf>
    <xf numFmtId="3" fontId="3" fillId="0" borderId="0" xfId="0" applyNumberFormat="1" applyFont="1" applyAlignment="1">
      <alignment horizontal="right" vertical="center"/>
    </xf>
    <xf numFmtId="164" fontId="4" fillId="3" borderId="1" xfId="0" applyNumberFormat="1" applyFont="1" applyFill="1" applyBorder="1" applyAlignment="1">
      <alignment horizontal="right" vertical="center" wrapText="1"/>
    </xf>
    <xf numFmtId="165" fontId="13" fillId="3" borderId="1" xfId="0" applyNumberFormat="1" applyFont="1" applyFill="1" applyBorder="1" applyAlignment="1">
      <alignment horizontal="right" vertical="center" wrapText="1"/>
    </xf>
    <xf numFmtId="0" fontId="3" fillId="3" borderId="1" xfId="0" applyFont="1" applyFill="1" applyBorder="1" applyAlignment="1">
      <alignment horizontal="right" vertical="center" wrapText="1"/>
    </xf>
    <xf numFmtId="0" fontId="14" fillId="0" borderId="1" xfId="0" applyFont="1" applyBorder="1" applyAlignment="1">
      <alignment horizontal="justify" vertical="center" wrapText="1"/>
    </xf>
    <xf numFmtId="0" fontId="14" fillId="0" borderId="0" xfId="0" applyFont="1" applyAlignment="1">
      <alignment horizontal="justify" vertical="center" wrapText="1"/>
    </xf>
    <xf numFmtId="0" fontId="1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quotePrefix="1" applyFont="1" applyBorder="1" applyAlignment="1">
      <alignment horizontal="justify"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165" fontId="4" fillId="0" borderId="1" xfId="0" applyNumberFormat="1" applyFont="1" applyFill="1" applyBorder="1" applyAlignment="1">
      <alignment vertical="center" wrapText="1"/>
    </xf>
    <xf numFmtId="165" fontId="4" fillId="0" borderId="1" xfId="0" applyNumberFormat="1" applyFont="1" applyFill="1" applyBorder="1" applyAlignment="1">
      <alignment horizontal="right" vertical="center" wrapText="1"/>
    </xf>
    <xf numFmtId="0" fontId="4" fillId="0" borderId="0" xfId="0" applyFont="1" applyFill="1" applyAlignment="1">
      <alignment horizontal="justify" vertical="center" wrapText="1"/>
    </xf>
    <xf numFmtId="165" fontId="4" fillId="0" borderId="0" xfId="1" applyNumberFormat="1" applyFont="1" applyFill="1" applyAlignment="1">
      <alignment horizontal="justify" vertical="center" wrapText="1"/>
    </xf>
    <xf numFmtId="0" fontId="4" fillId="0" borderId="1" xfId="0" applyFont="1" applyFill="1" applyBorder="1" applyAlignment="1">
      <alignment horizontal="justify" vertical="center" wrapText="1"/>
    </xf>
    <xf numFmtId="165" fontId="4" fillId="0" borderId="1" xfId="0" applyNumberFormat="1" applyFont="1" applyFill="1" applyBorder="1" applyAlignment="1">
      <alignment horizontal="justify" vertical="center" wrapText="1"/>
    </xf>
    <xf numFmtId="0" fontId="3" fillId="0" borderId="0" xfId="0" applyFont="1" applyBorder="1" applyAlignment="1">
      <alignment horizontal="justify" vertical="center" wrapText="1"/>
    </xf>
    <xf numFmtId="165" fontId="3" fillId="0" borderId="0" xfId="1" applyNumberFormat="1" applyFont="1" applyBorder="1" applyAlignment="1">
      <alignment horizontal="justify" vertical="center" wrapText="1"/>
    </xf>
    <xf numFmtId="165" fontId="3" fillId="0" borderId="0" xfId="1" quotePrefix="1" applyNumberFormat="1" applyFont="1" applyBorder="1" applyAlignment="1">
      <alignment horizontal="left" vertical="center" wrapText="1"/>
    </xf>
    <xf numFmtId="0" fontId="6" fillId="0" borderId="0" xfId="0" applyFont="1" applyBorder="1" applyAlignment="1">
      <alignment horizontal="left" vertical="center" wrapText="1"/>
    </xf>
    <xf numFmtId="165" fontId="6" fillId="0" borderId="0" xfId="1" applyNumberFormat="1" applyFont="1" applyBorder="1" applyAlignment="1">
      <alignment horizontal="left" vertical="center" wrapText="1"/>
    </xf>
    <xf numFmtId="0" fontId="3" fillId="3" borderId="0" xfId="0" applyFont="1" applyFill="1" applyBorder="1" applyAlignment="1">
      <alignment horizontal="justify" vertical="center" wrapText="1"/>
    </xf>
    <xf numFmtId="0" fontId="3" fillId="0" borderId="0" xfId="0" applyFont="1" applyBorder="1" applyAlignment="1">
      <alignment horizontal="right" vertical="center" wrapText="1"/>
    </xf>
    <xf numFmtId="0" fontId="4" fillId="0" borderId="0" xfId="0" applyFont="1" applyAlignment="1">
      <alignment horizontal="center" vertical="center" wrapText="1"/>
    </xf>
    <xf numFmtId="0" fontId="15" fillId="0" borderId="0" xfId="0" applyFont="1" applyAlignment="1">
      <alignment horizontal="center" vertical="center" wrapText="1"/>
    </xf>
    <xf numFmtId="0" fontId="14" fillId="0" borderId="0" xfId="0" applyFont="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pplyAlignment="1">
      <alignment horizontal="justify" vertical="center" wrapText="1"/>
    </xf>
    <xf numFmtId="0" fontId="5" fillId="3" borderId="0" xfId="0" applyFont="1" applyFill="1" applyAlignment="1">
      <alignment horizontal="center" vertical="center" wrapText="1"/>
    </xf>
    <xf numFmtId="0" fontId="4"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4" fillId="3" borderId="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0" xfId="0" applyFont="1" applyFill="1" applyBorder="1" applyAlignment="1">
      <alignment horizontal="center" vertical="center" wrapText="1"/>
    </xf>
  </cellXfs>
  <cellStyles count="6">
    <cellStyle name="Comma" xfId="1" builtinId="3"/>
    <cellStyle name="Normal" xfId="0" builtinId="0"/>
    <cellStyle name="Normal 2" xfId="2" xr:uid="{00000000-0005-0000-0000-000002000000}"/>
    <cellStyle name="Normal 3" xfId="3" xr:uid="{00000000-0005-0000-0000-000003000000}"/>
    <cellStyle name="Normal 4" xfId="4" xr:uid="{00000000-0005-0000-0000-000004000000}"/>
    <cellStyle name="Normal 4 3"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4"/>
  <sheetViews>
    <sheetView tabSelected="1" topLeftCell="A23" zoomScale="86" zoomScaleNormal="86" workbookViewId="0">
      <selection activeCell="A29" sqref="A29:XFD29"/>
    </sheetView>
  </sheetViews>
  <sheetFormatPr defaultColWidth="9.21875" defaultRowHeight="15.6" x14ac:dyDescent="0.25"/>
  <cols>
    <col min="1" max="1" width="5.5546875" style="4" customWidth="1"/>
    <col min="2" max="2" width="28.77734375" style="1" customWidth="1"/>
    <col min="3" max="3" width="6.21875" style="4" customWidth="1"/>
    <col min="4" max="4" width="19" style="4" customWidth="1"/>
    <col min="5" max="5" width="40.21875" style="1" customWidth="1"/>
    <col min="6" max="6" width="18.77734375" style="1" customWidth="1"/>
    <col min="7" max="7" width="30.109375" style="1" customWidth="1"/>
    <col min="8" max="16384" width="9.21875" style="1"/>
  </cols>
  <sheetData>
    <row r="1" spans="1:7" x14ac:dyDescent="0.25">
      <c r="F1" s="93" t="s">
        <v>17</v>
      </c>
      <c r="G1" s="93"/>
    </row>
    <row r="2" spans="1:7" ht="40.5" customHeight="1" x14ac:dyDescent="0.25">
      <c r="A2" s="93" t="s">
        <v>160</v>
      </c>
      <c r="B2" s="93"/>
      <c r="C2" s="93"/>
      <c r="D2" s="93"/>
      <c r="E2" s="93"/>
      <c r="F2" s="93"/>
      <c r="G2" s="93"/>
    </row>
    <row r="4" spans="1:7" ht="46.8" x14ac:dyDescent="0.25">
      <c r="A4" s="3" t="s">
        <v>0</v>
      </c>
      <c r="B4" s="3" t="s">
        <v>1</v>
      </c>
      <c r="C4" s="3" t="s">
        <v>8</v>
      </c>
      <c r="D4" s="3" t="s">
        <v>2</v>
      </c>
      <c r="E4" s="3" t="s">
        <v>3</v>
      </c>
      <c r="F4" s="3" t="s">
        <v>13</v>
      </c>
      <c r="G4" s="3" t="s">
        <v>7</v>
      </c>
    </row>
    <row r="5" spans="1:7" x14ac:dyDescent="0.25">
      <c r="A5" s="77">
        <v>1</v>
      </c>
      <c r="B5" s="22" t="s">
        <v>161</v>
      </c>
      <c r="C5" s="77">
        <v>1</v>
      </c>
      <c r="D5" s="77"/>
      <c r="E5" s="77"/>
      <c r="F5" s="77"/>
      <c r="G5" s="77"/>
    </row>
    <row r="6" spans="1:7" ht="62.4" x14ac:dyDescent="0.25">
      <c r="A6" s="6">
        <v>1.1000000000000001</v>
      </c>
      <c r="B6" s="5" t="s">
        <v>134</v>
      </c>
      <c r="C6" s="6">
        <v>1</v>
      </c>
      <c r="D6" s="30" t="s">
        <v>136</v>
      </c>
      <c r="E6" s="24" t="s">
        <v>135</v>
      </c>
      <c r="F6" s="5" t="s">
        <v>140</v>
      </c>
      <c r="G6" s="5" t="s">
        <v>141</v>
      </c>
    </row>
    <row r="7" spans="1:7" s="23" customFormat="1" x14ac:dyDescent="0.25">
      <c r="A7" s="3">
        <v>2</v>
      </c>
      <c r="B7" s="22" t="s">
        <v>71</v>
      </c>
      <c r="C7" s="3">
        <f>SUM(C8:C11)</f>
        <v>4</v>
      </c>
      <c r="D7" s="3"/>
      <c r="E7" s="22"/>
      <c r="F7" s="22"/>
      <c r="G7" s="22"/>
    </row>
    <row r="8" spans="1:7" ht="63" customHeight="1" x14ac:dyDescent="0.25">
      <c r="A8" s="6" t="s">
        <v>102</v>
      </c>
      <c r="B8" s="24" t="s">
        <v>86</v>
      </c>
      <c r="C8" s="6">
        <v>1</v>
      </c>
      <c r="D8" s="30" t="s">
        <v>66</v>
      </c>
      <c r="E8" s="24" t="s">
        <v>65</v>
      </c>
      <c r="F8" s="6" t="s">
        <v>87</v>
      </c>
      <c r="G8" s="6" t="s">
        <v>92</v>
      </c>
    </row>
    <row r="9" spans="1:7" ht="46.8" x14ac:dyDescent="0.25">
      <c r="A9" s="6" t="s">
        <v>103</v>
      </c>
      <c r="B9" s="24" t="s">
        <v>86</v>
      </c>
      <c r="C9" s="6">
        <v>1</v>
      </c>
      <c r="D9" s="30" t="s">
        <v>67</v>
      </c>
      <c r="E9" s="24" t="s">
        <v>70</v>
      </c>
      <c r="F9" s="6" t="s">
        <v>87</v>
      </c>
      <c r="G9" s="6" t="s">
        <v>92</v>
      </c>
    </row>
    <row r="10" spans="1:7" ht="62.4" x14ac:dyDescent="0.25">
      <c r="A10" s="6" t="s">
        <v>104</v>
      </c>
      <c r="B10" s="24" t="s">
        <v>86</v>
      </c>
      <c r="C10" s="6">
        <v>1</v>
      </c>
      <c r="D10" s="30" t="s">
        <v>69</v>
      </c>
      <c r="E10" s="24" t="s">
        <v>68</v>
      </c>
      <c r="F10" s="6" t="s">
        <v>87</v>
      </c>
      <c r="G10" s="6" t="s">
        <v>92</v>
      </c>
    </row>
    <row r="11" spans="1:7" s="23" customFormat="1" ht="27.75" customHeight="1" x14ac:dyDescent="0.25">
      <c r="A11" s="6" t="s">
        <v>128</v>
      </c>
      <c r="B11" s="24" t="s">
        <v>86</v>
      </c>
      <c r="C11" s="6">
        <v>1</v>
      </c>
      <c r="D11" s="27" t="s">
        <v>129</v>
      </c>
      <c r="E11" s="28" t="s">
        <v>130</v>
      </c>
      <c r="F11" s="27" t="s">
        <v>87</v>
      </c>
      <c r="G11" s="27" t="s">
        <v>92</v>
      </c>
    </row>
    <row r="12" spans="1:7" s="23" customFormat="1" x14ac:dyDescent="0.25">
      <c r="A12" s="3">
        <v>3</v>
      </c>
      <c r="B12" s="25" t="s">
        <v>72</v>
      </c>
      <c r="C12" s="3">
        <f>SUM(C13:C26)</f>
        <v>14</v>
      </c>
      <c r="D12" s="3"/>
      <c r="E12" s="14"/>
      <c r="F12" s="3"/>
      <c r="G12" s="22"/>
    </row>
    <row r="13" spans="1:7" s="23" customFormat="1" ht="93.6" x14ac:dyDescent="0.25">
      <c r="A13" s="6" t="s">
        <v>101</v>
      </c>
      <c r="B13" s="21" t="s">
        <v>95</v>
      </c>
      <c r="C13" s="3">
        <v>1</v>
      </c>
      <c r="D13" s="6" t="s">
        <v>96</v>
      </c>
      <c r="E13" s="7" t="s">
        <v>97</v>
      </c>
      <c r="F13" s="6" t="s">
        <v>88</v>
      </c>
      <c r="G13" s="26" t="s">
        <v>147</v>
      </c>
    </row>
    <row r="14" spans="1:7" s="23" customFormat="1" ht="109.2" x14ac:dyDescent="0.25">
      <c r="A14" s="6" t="s">
        <v>105</v>
      </c>
      <c r="B14" s="21" t="s">
        <v>95</v>
      </c>
      <c r="C14" s="6">
        <v>1</v>
      </c>
      <c r="D14" s="30" t="s">
        <v>93</v>
      </c>
      <c r="E14" s="21" t="s">
        <v>90</v>
      </c>
      <c r="F14" s="6" t="s">
        <v>88</v>
      </c>
      <c r="G14" s="26" t="s">
        <v>148</v>
      </c>
    </row>
    <row r="15" spans="1:7" s="23" customFormat="1" ht="123" customHeight="1" x14ac:dyDescent="0.25">
      <c r="A15" s="6" t="s">
        <v>106</v>
      </c>
      <c r="B15" s="21" t="s">
        <v>95</v>
      </c>
      <c r="C15" s="6">
        <v>1</v>
      </c>
      <c r="D15" s="30" t="s">
        <v>98</v>
      </c>
      <c r="E15" s="21" t="s">
        <v>99</v>
      </c>
      <c r="F15" s="6" t="s">
        <v>88</v>
      </c>
      <c r="G15" s="29" t="s">
        <v>149</v>
      </c>
    </row>
    <row r="16" spans="1:7" s="23" customFormat="1" ht="120" customHeight="1" x14ac:dyDescent="0.25">
      <c r="A16" s="6" t="s">
        <v>107</v>
      </c>
      <c r="B16" s="21" t="s">
        <v>95</v>
      </c>
      <c r="C16" s="6">
        <v>1</v>
      </c>
      <c r="D16" s="30" t="s">
        <v>94</v>
      </c>
      <c r="E16" s="21" t="s">
        <v>91</v>
      </c>
      <c r="F16" s="6" t="s">
        <v>88</v>
      </c>
      <c r="G16" s="29" t="s">
        <v>150</v>
      </c>
    </row>
    <row r="17" spans="1:7" ht="93.6" x14ac:dyDescent="0.25">
      <c r="A17" s="6" t="s">
        <v>108</v>
      </c>
      <c r="B17" s="21" t="s">
        <v>95</v>
      </c>
      <c r="C17" s="6">
        <v>1</v>
      </c>
      <c r="D17" s="30" t="s">
        <v>100</v>
      </c>
      <c r="E17" s="21" t="s">
        <v>84</v>
      </c>
      <c r="F17" s="6" t="s">
        <v>88</v>
      </c>
      <c r="G17" s="26" t="s">
        <v>151</v>
      </c>
    </row>
    <row r="18" spans="1:7" ht="109.2" x14ac:dyDescent="0.25">
      <c r="A18" s="6" t="s">
        <v>109</v>
      </c>
      <c r="B18" s="21" t="s">
        <v>95</v>
      </c>
      <c r="C18" s="6">
        <v>1</v>
      </c>
      <c r="D18" s="30" t="s">
        <v>74</v>
      </c>
      <c r="E18" s="24" t="s">
        <v>63</v>
      </c>
      <c r="F18" s="6" t="s">
        <v>88</v>
      </c>
      <c r="G18" s="26" t="s">
        <v>152</v>
      </c>
    </row>
    <row r="19" spans="1:7" ht="93.6" x14ac:dyDescent="0.25">
      <c r="A19" s="6" t="s">
        <v>110</v>
      </c>
      <c r="B19" s="21" t="s">
        <v>95</v>
      </c>
      <c r="C19" s="6">
        <v>1</v>
      </c>
      <c r="D19" s="30" t="s">
        <v>73</v>
      </c>
      <c r="E19" s="21" t="s">
        <v>62</v>
      </c>
      <c r="F19" s="6" t="s">
        <v>88</v>
      </c>
      <c r="G19" s="26" t="s">
        <v>153</v>
      </c>
    </row>
    <row r="20" spans="1:7" ht="93.6" x14ac:dyDescent="0.25">
      <c r="A20" s="6" t="s">
        <v>111</v>
      </c>
      <c r="B20" s="21" t="s">
        <v>95</v>
      </c>
      <c r="C20" s="6">
        <v>1</v>
      </c>
      <c r="D20" s="30" t="s">
        <v>75</v>
      </c>
      <c r="E20" s="24" t="s">
        <v>64</v>
      </c>
      <c r="F20" s="6" t="s">
        <v>88</v>
      </c>
      <c r="G20" s="26" t="s">
        <v>154</v>
      </c>
    </row>
    <row r="21" spans="1:7" ht="90" customHeight="1" x14ac:dyDescent="0.25">
      <c r="A21" s="6" t="s">
        <v>112</v>
      </c>
      <c r="B21" s="21" t="s">
        <v>95</v>
      </c>
      <c r="C21" s="6">
        <v>1</v>
      </c>
      <c r="D21" s="30" t="s">
        <v>77</v>
      </c>
      <c r="E21" s="24" t="s">
        <v>76</v>
      </c>
      <c r="F21" s="6" t="s">
        <v>88</v>
      </c>
      <c r="G21" s="26" t="s">
        <v>155</v>
      </c>
    </row>
    <row r="22" spans="1:7" ht="94.5" customHeight="1" x14ac:dyDescent="0.25">
      <c r="A22" s="6" t="s">
        <v>113</v>
      </c>
      <c r="B22" s="21" t="s">
        <v>95</v>
      </c>
      <c r="C22" s="6">
        <v>1</v>
      </c>
      <c r="D22" s="30" t="s">
        <v>79</v>
      </c>
      <c r="E22" s="24" t="s">
        <v>78</v>
      </c>
      <c r="F22" s="6" t="s">
        <v>89</v>
      </c>
      <c r="G22" s="26" t="s">
        <v>156</v>
      </c>
    </row>
    <row r="23" spans="1:7" ht="78" x14ac:dyDescent="0.25">
      <c r="A23" s="6" t="s">
        <v>114</v>
      </c>
      <c r="B23" s="21" t="s">
        <v>95</v>
      </c>
      <c r="C23" s="6">
        <v>1</v>
      </c>
      <c r="D23" s="30" t="s">
        <v>81</v>
      </c>
      <c r="E23" s="24" t="s">
        <v>80</v>
      </c>
      <c r="F23" s="6" t="s">
        <v>89</v>
      </c>
      <c r="G23" s="26" t="s">
        <v>157</v>
      </c>
    </row>
    <row r="24" spans="1:7" ht="126" customHeight="1" x14ac:dyDescent="0.25">
      <c r="A24" s="6" t="s">
        <v>115</v>
      </c>
      <c r="B24" s="21" t="s">
        <v>95</v>
      </c>
      <c r="C24" s="6">
        <v>1</v>
      </c>
      <c r="D24" s="30" t="s">
        <v>83</v>
      </c>
      <c r="E24" s="24" t="s">
        <v>82</v>
      </c>
      <c r="F24" s="6" t="s">
        <v>88</v>
      </c>
      <c r="G24" s="26" t="s">
        <v>158</v>
      </c>
    </row>
    <row r="25" spans="1:7" ht="93.6" x14ac:dyDescent="0.25">
      <c r="A25" s="6" t="s">
        <v>116</v>
      </c>
      <c r="B25" s="21" t="s">
        <v>95</v>
      </c>
      <c r="C25" s="6">
        <v>1</v>
      </c>
      <c r="D25" s="30" t="s">
        <v>85</v>
      </c>
      <c r="E25" s="24" t="s">
        <v>84</v>
      </c>
      <c r="F25" s="6" t="s">
        <v>88</v>
      </c>
      <c r="G25" s="26" t="s">
        <v>159</v>
      </c>
    </row>
    <row r="26" spans="1:7" s="23" customFormat="1" ht="30.75" customHeight="1" x14ac:dyDescent="0.25">
      <c r="A26" s="6" t="s">
        <v>214</v>
      </c>
      <c r="B26" s="21" t="s">
        <v>95</v>
      </c>
      <c r="C26" s="6">
        <v>1</v>
      </c>
      <c r="D26" s="30" t="s">
        <v>215</v>
      </c>
      <c r="E26" s="24" t="s">
        <v>216</v>
      </c>
      <c r="F26" s="6" t="s">
        <v>88</v>
      </c>
      <c r="G26" s="26" t="s">
        <v>159</v>
      </c>
    </row>
    <row r="27" spans="1:7" s="23" customFormat="1" x14ac:dyDescent="0.25">
      <c r="A27" s="3">
        <v>4</v>
      </c>
      <c r="B27" s="22" t="s">
        <v>162</v>
      </c>
      <c r="C27" s="3">
        <v>7</v>
      </c>
      <c r="D27" s="31"/>
      <c r="E27" s="32"/>
      <c r="F27" s="22"/>
      <c r="G27" s="22"/>
    </row>
    <row r="28" spans="1:7" ht="140.4" x14ac:dyDescent="0.25">
      <c r="A28" s="6" t="s">
        <v>163</v>
      </c>
      <c r="B28" s="5" t="s">
        <v>117</v>
      </c>
      <c r="C28" s="6">
        <v>1</v>
      </c>
      <c r="D28" s="30" t="s">
        <v>138</v>
      </c>
      <c r="E28" s="24" t="s">
        <v>137</v>
      </c>
      <c r="F28" s="6" t="s">
        <v>89</v>
      </c>
      <c r="G28" s="6" t="s">
        <v>139</v>
      </c>
    </row>
    <row r="29" spans="1:7" ht="72" customHeight="1" x14ac:dyDescent="0.25">
      <c r="A29" s="6" t="s">
        <v>164</v>
      </c>
      <c r="B29" s="5" t="s">
        <v>117</v>
      </c>
      <c r="C29" s="6">
        <v>1</v>
      </c>
      <c r="D29" s="6" t="s">
        <v>118</v>
      </c>
      <c r="E29" s="7" t="s">
        <v>119</v>
      </c>
      <c r="F29" s="6" t="s">
        <v>89</v>
      </c>
      <c r="G29" s="6" t="s">
        <v>139</v>
      </c>
    </row>
    <row r="30" spans="1:7" ht="60" customHeight="1" x14ac:dyDescent="0.25">
      <c r="A30" s="6" t="s">
        <v>165</v>
      </c>
      <c r="B30" s="5" t="s">
        <v>117</v>
      </c>
      <c r="C30" s="6">
        <v>1</v>
      </c>
      <c r="D30" s="6" t="s">
        <v>120</v>
      </c>
      <c r="E30" s="7" t="s">
        <v>123</v>
      </c>
      <c r="F30" s="6" t="s">
        <v>89</v>
      </c>
      <c r="G30" s="6" t="s">
        <v>139</v>
      </c>
    </row>
    <row r="31" spans="1:7" s="23" customFormat="1" ht="156" x14ac:dyDescent="0.25">
      <c r="A31" s="6" t="s">
        <v>166</v>
      </c>
      <c r="B31" s="5" t="s">
        <v>121</v>
      </c>
      <c r="C31" s="6">
        <v>1</v>
      </c>
      <c r="D31" s="6" t="s">
        <v>122</v>
      </c>
      <c r="E31" s="7" t="s">
        <v>124</v>
      </c>
      <c r="F31" s="6" t="s">
        <v>127</v>
      </c>
      <c r="G31" s="6" t="s">
        <v>142</v>
      </c>
    </row>
    <row r="32" spans="1:7" s="23" customFormat="1" ht="46.8" x14ac:dyDescent="0.25">
      <c r="A32" s="6" t="s">
        <v>167</v>
      </c>
      <c r="B32" s="5" t="s">
        <v>117</v>
      </c>
      <c r="C32" s="6">
        <v>1</v>
      </c>
      <c r="D32" s="6" t="s">
        <v>125</v>
      </c>
      <c r="E32" s="7" t="s">
        <v>126</v>
      </c>
      <c r="F32" s="6" t="s">
        <v>89</v>
      </c>
      <c r="G32" s="6" t="s">
        <v>139</v>
      </c>
    </row>
    <row r="33" spans="1:7" s="23" customFormat="1" ht="78" x14ac:dyDescent="0.25">
      <c r="A33" s="6" t="s">
        <v>168</v>
      </c>
      <c r="B33" s="5" t="s">
        <v>143</v>
      </c>
      <c r="C33" s="6">
        <v>1</v>
      </c>
      <c r="D33" s="6" t="s">
        <v>144</v>
      </c>
      <c r="E33" s="7" t="s">
        <v>145</v>
      </c>
      <c r="F33" s="6" t="s">
        <v>140</v>
      </c>
      <c r="G33" s="6" t="s">
        <v>146</v>
      </c>
    </row>
    <row r="34" spans="1:7" s="23" customFormat="1" ht="109.2" x14ac:dyDescent="0.25">
      <c r="A34" s="6" t="s">
        <v>169</v>
      </c>
      <c r="B34" s="5" t="s">
        <v>117</v>
      </c>
      <c r="C34" s="6">
        <v>1</v>
      </c>
      <c r="D34" s="6" t="s">
        <v>132</v>
      </c>
      <c r="E34" s="5" t="s">
        <v>131</v>
      </c>
      <c r="F34" s="6" t="s">
        <v>88</v>
      </c>
      <c r="G34" s="6" t="s">
        <v>133</v>
      </c>
    </row>
  </sheetData>
  <mergeCells count="2">
    <mergeCell ref="A2:G2"/>
    <mergeCell ref="F1:G1"/>
  </mergeCells>
  <phoneticPr fontId="7" type="noConversion"/>
  <pageMargins left="0.23622047244094491" right="0.19685039370078741" top="0.19685039370078741" bottom="0.19685039370078741" header="0.31496062992125984" footer="0.31496062992125984"/>
  <pageSetup paperSize="9" scale="9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5D009-D627-4C1F-A5F3-22AB1BD10E84}">
  <dimension ref="A1:E30"/>
  <sheetViews>
    <sheetView topLeftCell="A25" workbookViewId="0">
      <selection activeCell="D5" sqref="D5"/>
    </sheetView>
  </sheetViews>
  <sheetFormatPr defaultColWidth="9.21875" defaultRowHeight="13.2" x14ac:dyDescent="0.25"/>
  <cols>
    <col min="1" max="1" width="4.5546875" style="73" customWidth="1"/>
    <col min="2" max="2" width="31.77734375" style="73" customWidth="1"/>
    <col min="3" max="3" width="17.77734375" style="73" customWidth="1"/>
    <col min="4" max="4" width="82.5546875" style="73" customWidth="1"/>
    <col min="5" max="5" width="7" style="73" customWidth="1"/>
    <col min="6" max="16384" width="9.21875" style="73"/>
  </cols>
  <sheetData>
    <row r="1" spans="1:5" x14ac:dyDescent="0.25">
      <c r="D1" s="95" t="s">
        <v>296</v>
      </c>
      <c r="E1" s="95"/>
    </row>
    <row r="2" spans="1:5" x14ac:dyDescent="0.25">
      <c r="A2" s="94" t="s">
        <v>221</v>
      </c>
      <c r="B2" s="94"/>
      <c r="C2" s="94"/>
      <c r="D2" s="94"/>
      <c r="E2" s="94"/>
    </row>
    <row r="4" spans="1:5" ht="26.4" x14ac:dyDescent="0.25">
      <c r="A4" s="74" t="s">
        <v>0</v>
      </c>
      <c r="B4" s="74" t="s">
        <v>218</v>
      </c>
      <c r="C4" s="74" t="s">
        <v>219</v>
      </c>
      <c r="D4" s="74" t="s">
        <v>220</v>
      </c>
      <c r="E4" s="74" t="s">
        <v>9</v>
      </c>
    </row>
    <row r="5" spans="1:5" ht="92.4" x14ac:dyDescent="0.25">
      <c r="A5" s="75">
        <v>1</v>
      </c>
      <c r="B5" s="72" t="s">
        <v>222</v>
      </c>
      <c r="C5" s="72" t="s">
        <v>245</v>
      </c>
      <c r="D5" s="72" t="s">
        <v>294</v>
      </c>
      <c r="E5" s="72"/>
    </row>
    <row r="6" spans="1:5" ht="79.2" x14ac:dyDescent="0.25">
      <c r="A6" s="75">
        <v>2</v>
      </c>
      <c r="B6" s="72" t="s">
        <v>223</v>
      </c>
      <c r="C6" s="72" t="s">
        <v>244</v>
      </c>
      <c r="D6" s="72" t="s">
        <v>293</v>
      </c>
      <c r="E6" s="72"/>
    </row>
    <row r="7" spans="1:5" ht="79.2" x14ac:dyDescent="0.25">
      <c r="A7" s="75">
        <v>3</v>
      </c>
      <c r="B7" s="72" t="s">
        <v>224</v>
      </c>
      <c r="C7" s="72" t="s">
        <v>246</v>
      </c>
      <c r="D7" s="72" t="s">
        <v>290</v>
      </c>
      <c r="E7" s="72"/>
    </row>
    <row r="8" spans="1:5" ht="105.6" x14ac:dyDescent="0.25">
      <c r="A8" s="75">
        <v>4</v>
      </c>
      <c r="B8" s="72" t="s">
        <v>225</v>
      </c>
      <c r="C8" s="72" t="s">
        <v>247</v>
      </c>
      <c r="D8" s="72" t="s">
        <v>292</v>
      </c>
      <c r="E8" s="72"/>
    </row>
    <row r="9" spans="1:5" ht="66" x14ac:dyDescent="0.25">
      <c r="A9" s="75">
        <v>5</v>
      </c>
      <c r="B9" s="72" t="s">
        <v>226</v>
      </c>
      <c r="C9" s="72" t="s">
        <v>291</v>
      </c>
      <c r="D9" s="72" t="s">
        <v>290</v>
      </c>
      <c r="E9" s="72"/>
    </row>
    <row r="10" spans="1:5" ht="92.4" x14ac:dyDescent="0.25">
      <c r="A10" s="75">
        <v>6</v>
      </c>
      <c r="B10" s="72" t="s">
        <v>227</v>
      </c>
      <c r="C10" s="72" t="s">
        <v>248</v>
      </c>
      <c r="D10" s="72" t="s">
        <v>289</v>
      </c>
      <c r="E10" s="72"/>
    </row>
    <row r="11" spans="1:5" ht="92.4" x14ac:dyDescent="0.25">
      <c r="A11" s="75">
        <v>7</v>
      </c>
      <c r="B11" s="72" t="s">
        <v>228</v>
      </c>
      <c r="C11" s="72" t="s">
        <v>287</v>
      </c>
      <c r="D11" s="72" t="s">
        <v>288</v>
      </c>
      <c r="E11" s="72"/>
    </row>
    <row r="12" spans="1:5" ht="52.8" x14ac:dyDescent="0.25">
      <c r="A12" s="75">
        <v>8</v>
      </c>
      <c r="B12" s="72" t="s">
        <v>229</v>
      </c>
      <c r="C12" s="72" t="s">
        <v>285</v>
      </c>
      <c r="D12" s="72" t="s">
        <v>286</v>
      </c>
      <c r="E12" s="72"/>
    </row>
    <row r="13" spans="1:5" ht="145.19999999999999" x14ac:dyDescent="0.25">
      <c r="A13" s="75">
        <v>9</v>
      </c>
      <c r="B13" s="72" t="s">
        <v>230</v>
      </c>
      <c r="C13" s="72" t="s">
        <v>249</v>
      </c>
      <c r="D13" s="72" t="s">
        <v>284</v>
      </c>
      <c r="E13" s="72"/>
    </row>
    <row r="14" spans="1:5" ht="52.8" x14ac:dyDescent="0.25">
      <c r="A14" s="75">
        <v>10</v>
      </c>
      <c r="B14" s="72" t="s">
        <v>231</v>
      </c>
      <c r="C14" s="72" t="s">
        <v>250</v>
      </c>
      <c r="D14" s="72" t="s">
        <v>283</v>
      </c>
      <c r="E14" s="72"/>
    </row>
    <row r="15" spans="1:5" ht="132" x14ac:dyDescent="0.25">
      <c r="A15" s="75">
        <v>11</v>
      </c>
      <c r="B15" s="72" t="s">
        <v>232</v>
      </c>
      <c r="C15" s="72" t="s">
        <v>251</v>
      </c>
      <c r="D15" s="76" t="s">
        <v>282</v>
      </c>
      <c r="E15" s="72"/>
    </row>
    <row r="16" spans="1:5" ht="66" x14ac:dyDescent="0.25">
      <c r="A16" s="75">
        <v>12</v>
      </c>
      <c r="B16" s="72" t="s">
        <v>233</v>
      </c>
      <c r="C16" s="72" t="s">
        <v>252</v>
      </c>
      <c r="D16" s="72" t="s">
        <v>281</v>
      </c>
      <c r="E16" s="72"/>
    </row>
    <row r="17" spans="1:5" ht="92.4" x14ac:dyDescent="0.25">
      <c r="A17" s="75">
        <v>13</v>
      </c>
      <c r="B17" s="72" t="s">
        <v>234</v>
      </c>
      <c r="C17" s="72" t="s">
        <v>253</v>
      </c>
      <c r="D17" s="76" t="s">
        <v>280</v>
      </c>
      <c r="E17" s="72"/>
    </row>
    <row r="18" spans="1:5" ht="105.6" x14ac:dyDescent="0.25">
      <c r="A18" s="75">
        <v>14</v>
      </c>
      <c r="B18" s="72" t="s">
        <v>235</v>
      </c>
      <c r="C18" s="72" t="s">
        <v>256</v>
      </c>
      <c r="D18" s="76" t="s">
        <v>279</v>
      </c>
      <c r="E18" s="72"/>
    </row>
    <row r="19" spans="1:5" ht="39.6" x14ac:dyDescent="0.25">
      <c r="A19" s="75">
        <v>15</v>
      </c>
      <c r="B19" s="72" t="s">
        <v>236</v>
      </c>
      <c r="C19" s="72" t="s">
        <v>254</v>
      </c>
      <c r="D19" s="72" t="s">
        <v>278</v>
      </c>
      <c r="E19" s="72"/>
    </row>
    <row r="20" spans="1:5" ht="79.2" x14ac:dyDescent="0.25">
      <c r="A20" s="75">
        <v>16</v>
      </c>
      <c r="B20" s="72" t="s">
        <v>237</v>
      </c>
      <c r="C20" s="72" t="s">
        <v>255</v>
      </c>
      <c r="D20" s="72" t="s">
        <v>277</v>
      </c>
      <c r="E20" s="72"/>
    </row>
    <row r="21" spans="1:5" ht="118.8" x14ac:dyDescent="0.25">
      <c r="A21" s="75">
        <v>17</v>
      </c>
      <c r="B21" s="72" t="s">
        <v>238</v>
      </c>
      <c r="C21" s="72" t="s">
        <v>257</v>
      </c>
      <c r="D21" s="72" t="s">
        <v>276</v>
      </c>
      <c r="E21" s="72"/>
    </row>
    <row r="22" spans="1:5" ht="52.8" x14ac:dyDescent="0.25">
      <c r="A22" s="75">
        <v>18</v>
      </c>
      <c r="B22" s="72" t="s">
        <v>239</v>
      </c>
      <c r="C22" s="72" t="s">
        <v>274</v>
      </c>
      <c r="D22" s="72" t="s">
        <v>275</v>
      </c>
      <c r="E22" s="72"/>
    </row>
    <row r="23" spans="1:5" ht="52.8" x14ac:dyDescent="0.25">
      <c r="A23" s="75">
        <v>19</v>
      </c>
      <c r="B23" s="72" t="s">
        <v>194</v>
      </c>
      <c r="C23" s="72" t="s">
        <v>258</v>
      </c>
      <c r="D23" s="72" t="s">
        <v>273</v>
      </c>
      <c r="E23" s="72"/>
    </row>
    <row r="24" spans="1:5" ht="145.19999999999999" x14ac:dyDescent="0.25">
      <c r="A24" s="75">
        <v>20</v>
      </c>
      <c r="B24" s="72" t="s">
        <v>240</v>
      </c>
      <c r="C24" s="72" t="s">
        <v>259</v>
      </c>
      <c r="D24" s="72" t="s">
        <v>272</v>
      </c>
      <c r="E24" s="72"/>
    </row>
    <row r="25" spans="1:5" ht="92.4" x14ac:dyDescent="0.25">
      <c r="A25" s="75">
        <v>21</v>
      </c>
      <c r="B25" s="72" t="s">
        <v>241</v>
      </c>
      <c r="C25" s="72" t="s">
        <v>260</v>
      </c>
      <c r="D25" s="72" t="s">
        <v>271</v>
      </c>
      <c r="E25" s="72"/>
    </row>
    <row r="26" spans="1:5" ht="145.19999999999999" x14ac:dyDescent="0.25">
      <c r="A26" s="75">
        <v>22</v>
      </c>
      <c r="B26" s="72" t="s">
        <v>201</v>
      </c>
      <c r="C26" s="72" t="s">
        <v>261</v>
      </c>
      <c r="D26" s="76" t="s">
        <v>270</v>
      </c>
      <c r="E26" s="72"/>
    </row>
    <row r="27" spans="1:5" ht="184.8" x14ac:dyDescent="0.25">
      <c r="A27" s="75">
        <v>23</v>
      </c>
      <c r="B27" s="72" t="s">
        <v>202</v>
      </c>
      <c r="C27" s="72" t="s">
        <v>262</v>
      </c>
      <c r="D27" s="76" t="s">
        <v>269</v>
      </c>
      <c r="E27" s="72"/>
    </row>
    <row r="28" spans="1:5" ht="105.6" x14ac:dyDescent="0.25">
      <c r="A28" s="75">
        <v>24</v>
      </c>
      <c r="B28" s="72" t="s">
        <v>203</v>
      </c>
      <c r="C28" s="72" t="s">
        <v>263</v>
      </c>
      <c r="D28" s="72" t="s">
        <v>268</v>
      </c>
      <c r="E28" s="72"/>
    </row>
    <row r="29" spans="1:5" ht="52.8" x14ac:dyDescent="0.25">
      <c r="A29" s="75">
        <v>25</v>
      </c>
      <c r="B29" s="72" t="s">
        <v>242</v>
      </c>
      <c r="C29" s="72" t="s">
        <v>264</v>
      </c>
      <c r="D29" s="72" t="s">
        <v>267</v>
      </c>
      <c r="E29" s="72"/>
    </row>
    <row r="30" spans="1:5" ht="52.8" x14ac:dyDescent="0.25">
      <c r="A30" s="75">
        <v>26</v>
      </c>
      <c r="B30" s="72" t="s">
        <v>243</v>
      </c>
      <c r="C30" s="72" t="s">
        <v>265</v>
      </c>
      <c r="D30" s="72" t="s">
        <v>266</v>
      </c>
      <c r="E30" s="72"/>
    </row>
  </sheetData>
  <mergeCells count="2">
    <mergeCell ref="A2:E2"/>
    <mergeCell ref="D1:E1"/>
  </mergeCells>
  <pageMargins left="0.31496062992125984" right="0.31496062992125984" top="0.35433070866141736" bottom="0.35433070866141736"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72"/>
  <sheetViews>
    <sheetView workbookViewId="0">
      <selection activeCell="D73" sqref="D73"/>
    </sheetView>
  </sheetViews>
  <sheetFormatPr defaultColWidth="9.21875" defaultRowHeight="15.6" x14ac:dyDescent="0.25"/>
  <cols>
    <col min="1" max="1" width="5.77734375" style="4" customWidth="1"/>
    <col min="2" max="2" width="35.77734375" style="15" customWidth="1"/>
    <col min="3" max="3" width="17.44140625" style="15" hidden="1" customWidth="1"/>
    <col min="4" max="4" width="18.21875" style="15" customWidth="1"/>
    <col min="5" max="5" width="16.21875" style="15" customWidth="1"/>
    <col min="6" max="7" width="17.77734375" style="37" customWidth="1"/>
    <col min="8" max="8" width="17.77734375" style="19" customWidth="1"/>
    <col min="9" max="9" width="17.44140625" style="19" bestFit="1" customWidth="1"/>
    <col min="10" max="10" width="14.77734375" style="15" customWidth="1"/>
    <col min="11" max="11" width="13.21875" style="15" bestFit="1" customWidth="1"/>
    <col min="12" max="12" width="14.21875" style="15" customWidth="1"/>
    <col min="13" max="13" width="18.44140625" style="58" customWidth="1"/>
    <col min="14" max="14" width="8.5546875" style="15" customWidth="1"/>
    <col min="15" max="15" width="8.21875" style="15" customWidth="1"/>
    <col min="16" max="16384" width="9.21875" style="15"/>
  </cols>
  <sheetData>
    <row r="1" spans="1:16" ht="15.75" customHeight="1" x14ac:dyDescent="0.25">
      <c r="I1" s="93" t="s">
        <v>295</v>
      </c>
      <c r="J1" s="93"/>
      <c r="N1" s="102"/>
      <c r="O1" s="102"/>
      <c r="P1" s="102"/>
    </row>
    <row r="2" spans="1:16" ht="24" customHeight="1" x14ac:dyDescent="0.25">
      <c r="A2" s="93" t="s">
        <v>15</v>
      </c>
      <c r="B2" s="93"/>
      <c r="C2" s="93"/>
      <c r="D2" s="93"/>
      <c r="E2" s="93"/>
      <c r="F2" s="93"/>
      <c r="G2" s="93"/>
      <c r="H2" s="93"/>
      <c r="I2" s="93"/>
      <c r="J2" s="93"/>
      <c r="K2" s="16"/>
      <c r="L2" s="16"/>
      <c r="M2" s="59"/>
      <c r="N2" s="16"/>
      <c r="O2" s="16"/>
    </row>
    <row r="3" spans="1:16" ht="14.1" customHeight="1" x14ac:dyDescent="0.25">
      <c r="A3" s="45"/>
      <c r="B3" s="45"/>
      <c r="C3" s="45"/>
      <c r="D3" s="45"/>
      <c r="E3" s="45"/>
      <c r="F3" s="45"/>
      <c r="G3" s="45"/>
      <c r="H3" s="45"/>
      <c r="I3" s="45"/>
      <c r="J3" s="45"/>
      <c r="K3" s="45"/>
      <c r="L3" s="45"/>
      <c r="M3" s="60"/>
      <c r="N3" s="45"/>
      <c r="O3" s="45"/>
    </row>
    <row r="4" spans="1:16" x14ac:dyDescent="0.25">
      <c r="I4" s="101" t="s">
        <v>170</v>
      </c>
      <c r="J4" s="101"/>
      <c r="O4" s="100"/>
      <c r="P4" s="100"/>
    </row>
    <row r="5" spans="1:16" s="2" customFormat="1" ht="33" customHeight="1" x14ac:dyDescent="0.25">
      <c r="A5" s="96" t="s">
        <v>0</v>
      </c>
      <c r="B5" s="96" t="s">
        <v>16</v>
      </c>
      <c r="C5" s="99" t="s">
        <v>12</v>
      </c>
      <c r="D5" s="99"/>
      <c r="E5" s="99"/>
      <c r="F5" s="99"/>
      <c r="G5" s="107" t="s">
        <v>14</v>
      </c>
      <c r="H5" s="108"/>
      <c r="I5" s="109"/>
      <c r="J5" s="99" t="s">
        <v>9</v>
      </c>
      <c r="M5" s="61"/>
    </row>
    <row r="6" spans="1:16" s="2" customFormat="1" ht="39" customHeight="1" x14ac:dyDescent="0.25">
      <c r="A6" s="97"/>
      <c r="B6" s="97"/>
      <c r="C6" s="99" t="s">
        <v>10</v>
      </c>
      <c r="D6" s="99" t="s">
        <v>11</v>
      </c>
      <c r="E6" s="99"/>
      <c r="F6" s="99"/>
      <c r="G6" s="110"/>
      <c r="H6" s="111"/>
      <c r="I6" s="112"/>
      <c r="J6" s="99"/>
      <c r="M6" s="61"/>
    </row>
    <row r="7" spans="1:16" s="2" customFormat="1" ht="33" customHeight="1" x14ac:dyDescent="0.25">
      <c r="A7" s="97"/>
      <c r="B7" s="97"/>
      <c r="C7" s="99"/>
      <c r="D7" s="99" t="s">
        <v>4</v>
      </c>
      <c r="E7" s="99" t="s">
        <v>5</v>
      </c>
      <c r="F7" s="99"/>
      <c r="G7" s="113"/>
      <c r="H7" s="114"/>
      <c r="I7" s="115"/>
      <c r="J7" s="99"/>
      <c r="M7" s="61"/>
    </row>
    <row r="8" spans="1:16" s="2" customFormat="1" ht="54" customHeight="1" x14ac:dyDescent="0.25">
      <c r="A8" s="98"/>
      <c r="B8" s="98"/>
      <c r="C8" s="99"/>
      <c r="D8" s="99"/>
      <c r="E8" s="3" t="s">
        <v>61</v>
      </c>
      <c r="F8" s="3" t="s">
        <v>6</v>
      </c>
      <c r="G8" s="46" t="s">
        <v>210</v>
      </c>
      <c r="H8" s="20" t="s">
        <v>206</v>
      </c>
      <c r="I8" s="20" t="s">
        <v>217</v>
      </c>
      <c r="J8" s="99"/>
      <c r="M8" s="61"/>
    </row>
    <row r="9" spans="1:16" s="82" customFormat="1" x14ac:dyDescent="0.25">
      <c r="A9" s="78" t="s">
        <v>54</v>
      </c>
      <c r="B9" s="79" t="s">
        <v>40</v>
      </c>
      <c r="C9" s="80">
        <f>C10+C19</f>
        <v>30416030000</v>
      </c>
      <c r="D9" s="81">
        <f>D10+D19</f>
        <v>67614487000</v>
      </c>
      <c r="E9" s="81">
        <f>E10+E19</f>
        <v>19572637000</v>
      </c>
      <c r="F9" s="81">
        <f>F10+F19</f>
        <v>49055890000</v>
      </c>
      <c r="G9" s="81"/>
      <c r="H9" s="81">
        <f>H10+H19</f>
        <v>10432022217</v>
      </c>
      <c r="I9" s="81">
        <f>I10+I19</f>
        <v>10432022217</v>
      </c>
      <c r="J9" s="79"/>
      <c r="M9" s="83"/>
    </row>
    <row r="10" spans="1:16" s="16" customFormat="1" ht="58.5" customHeight="1" x14ac:dyDescent="0.25">
      <c r="A10" s="13" t="s">
        <v>39</v>
      </c>
      <c r="B10" s="34" t="s">
        <v>51</v>
      </c>
      <c r="C10" s="35">
        <f t="shared" ref="C10" si="0">SUM(C16:C18)</f>
        <v>1139000000</v>
      </c>
      <c r="D10" s="35">
        <f>D11+D14</f>
        <v>32001095000</v>
      </c>
      <c r="E10" s="35">
        <f t="shared" ref="E10:I10" si="1">E11+E14</f>
        <v>3497637000</v>
      </c>
      <c r="F10" s="35">
        <f t="shared" si="1"/>
        <v>29517498000</v>
      </c>
      <c r="G10" s="35">
        <f t="shared" si="1"/>
        <v>1430574000</v>
      </c>
      <c r="H10" s="35">
        <f t="shared" si="1"/>
        <v>698498580</v>
      </c>
      <c r="I10" s="35">
        <f t="shared" si="1"/>
        <v>698498580</v>
      </c>
      <c r="J10" s="36"/>
      <c r="M10" s="59"/>
    </row>
    <row r="11" spans="1:16" s="16" customFormat="1" ht="32.4" x14ac:dyDescent="0.25">
      <c r="A11" s="13" t="s">
        <v>180</v>
      </c>
      <c r="B11" s="34" t="s">
        <v>182</v>
      </c>
      <c r="C11" s="34"/>
      <c r="D11" s="35">
        <f>D12+D13</f>
        <v>7300597000</v>
      </c>
      <c r="E11" s="35">
        <f t="shared" ref="E11:I11" si="2">E12+E13</f>
        <v>1744637000</v>
      </c>
      <c r="F11" s="35">
        <f t="shared" si="2"/>
        <v>6570000000</v>
      </c>
      <c r="G11" s="35">
        <f t="shared" si="2"/>
        <v>730597000</v>
      </c>
      <c r="H11" s="35">
        <f t="shared" si="2"/>
        <v>41333000</v>
      </c>
      <c r="I11" s="35">
        <f t="shared" si="2"/>
        <v>41333000</v>
      </c>
      <c r="J11" s="34"/>
      <c r="M11" s="59"/>
    </row>
    <row r="12" spans="1:16" s="18" customFormat="1" ht="93.6" x14ac:dyDescent="0.25">
      <c r="A12" s="12">
        <v>1</v>
      </c>
      <c r="B12" s="47" t="s">
        <v>178</v>
      </c>
      <c r="C12" s="41"/>
      <c r="D12" s="63">
        <v>7300597000</v>
      </c>
      <c r="E12" s="51">
        <v>730597000</v>
      </c>
      <c r="F12" s="63">
        <f>D12-E12</f>
        <v>6570000000</v>
      </c>
      <c r="G12" s="51">
        <v>730597000</v>
      </c>
      <c r="H12" s="51">
        <v>41333000</v>
      </c>
      <c r="I12" s="51">
        <f>H12</f>
        <v>41333000</v>
      </c>
      <c r="J12" s="47" t="s">
        <v>212</v>
      </c>
      <c r="M12" s="57"/>
    </row>
    <row r="13" spans="1:16" ht="104.25" customHeight="1" x14ac:dyDescent="0.25">
      <c r="A13" s="12">
        <v>2</v>
      </c>
      <c r="B13" s="10" t="s">
        <v>50</v>
      </c>
      <c r="C13" s="17">
        <v>1323760000</v>
      </c>
      <c r="D13" s="39"/>
      <c r="E13" s="39">
        <v>1014040000</v>
      </c>
      <c r="F13" s="39"/>
      <c r="G13" s="39"/>
      <c r="H13" s="64"/>
      <c r="I13" s="51">
        <f>H13</f>
        <v>0</v>
      </c>
      <c r="J13" s="7" t="s">
        <v>172</v>
      </c>
    </row>
    <row r="14" spans="1:16" s="18" customFormat="1" ht="32.4" x14ac:dyDescent="0.25">
      <c r="A14" s="49" t="s">
        <v>181</v>
      </c>
      <c r="B14" s="41" t="s">
        <v>183</v>
      </c>
      <c r="C14" s="41"/>
      <c r="D14" s="65">
        <f>SUM(D15:D18)</f>
        <v>24700498000</v>
      </c>
      <c r="E14" s="65">
        <f t="shared" ref="E14:I14" si="3">SUM(E15:E18)</f>
        <v>1753000000</v>
      </c>
      <c r="F14" s="65">
        <f t="shared" si="3"/>
        <v>22947498000</v>
      </c>
      <c r="G14" s="65">
        <f t="shared" si="3"/>
        <v>699977000</v>
      </c>
      <c r="H14" s="65">
        <f t="shared" si="3"/>
        <v>657165580</v>
      </c>
      <c r="I14" s="65">
        <f t="shared" si="3"/>
        <v>657165580</v>
      </c>
      <c r="J14" s="41"/>
      <c r="M14" s="57"/>
    </row>
    <row r="15" spans="1:16" s="18" customFormat="1" ht="62.4" x14ac:dyDescent="0.25">
      <c r="A15" s="12">
        <v>3</v>
      </c>
      <c r="B15" s="48" t="s">
        <v>179</v>
      </c>
      <c r="C15" s="41"/>
      <c r="D15" s="63">
        <v>3700498000</v>
      </c>
      <c r="E15" s="63">
        <v>700000000</v>
      </c>
      <c r="F15" s="63">
        <f>D15-E15</f>
        <v>3000498000</v>
      </c>
      <c r="G15" s="63">
        <v>699977000</v>
      </c>
      <c r="H15" s="65"/>
      <c r="I15" s="63">
        <f>H15</f>
        <v>0</v>
      </c>
      <c r="J15" s="47" t="s">
        <v>211</v>
      </c>
      <c r="M15" s="57"/>
    </row>
    <row r="16" spans="1:16" ht="109.2" x14ac:dyDescent="0.25">
      <c r="A16" s="12">
        <v>4</v>
      </c>
      <c r="B16" s="9" t="s">
        <v>47</v>
      </c>
      <c r="C16" s="17">
        <v>456000000</v>
      </c>
      <c r="D16" s="39">
        <v>7000000000</v>
      </c>
      <c r="E16" s="39">
        <v>456000000</v>
      </c>
      <c r="F16" s="38">
        <f>3240000000+3304000000</f>
        <v>6544000000</v>
      </c>
      <c r="G16" s="38"/>
      <c r="H16" s="64">
        <v>387600000</v>
      </c>
      <c r="I16" s="63">
        <f t="shared" ref="I16:I18" si="4">H16</f>
        <v>387600000</v>
      </c>
      <c r="J16" s="5" t="s">
        <v>174</v>
      </c>
      <c r="L16" s="86"/>
      <c r="M16" s="87"/>
      <c r="N16" s="86"/>
    </row>
    <row r="17" spans="1:14" ht="109.2" x14ac:dyDescent="0.25">
      <c r="A17" s="12">
        <v>5</v>
      </c>
      <c r="B17" s="9" t="s">
        <v>48</v>
      </c>
      <c r="C17" s="17">
        <v>386000000</v>
      </c>
      <c r="D17" s="39">
        <v>7500000000</v>
      </c>
      <c r="E17" s="39">
        <v>300000000</v>
      </c>
      <c r="F17" s="38">
        <f>3180000000+4020000000</f>
        <v>7200000000</v>
      </c>
      <c r="G17" s="38"/>
      <c r="H17" s="33" t="s">
        <v>171</v>
      </c>
      <c r="I17" s="63" t="str">
        <f t="shared" si="4"/>
        <v>0</v>
      </c>
      <c r="J17" s="5" t="s">
        <v>175</v>
      </c>
      <c r="L17" s="86"/>
      <c r="M17" s="88"/>
      <c r="N17" s="86"/>
    </row>
    <row r="18" spans="1:14" ht="109.2" x14ac:dyDescent="0.25">
      <c r="A18" s="12">
        <v>6</v>
      </c>
      <c r="B18" s="9" t="s">
        <v>49</v>
      </c>
      <c r="C18" s="17">
        <v>297000000</v>
      </c>
      <c r="D18" s="39">
        <v>6500000000</v>
      </c>
      <c r="E18" s="39">
        <v>297000000</v>
      </c>
      <c r="F18" s="38">
        <f>3200000000+3003000000</f>
        <v>6203000000</v>
      </c>
      <c r="G18" s="38"/>
      <c r="H18" s="64">
        <v>269565580</v>
      </c>
      <c r="I18" s="63">
        <f t="shared" si="4"/>
        <v>269565580</v>
      </c>
      <c r="J18" s="5" t="s">
        <v>176</v>
      </c>
      <c r="L18" s="86"/>
      <c r="M18" s="88"/>
      <c r="N18" s="86"/>
    </row>
    <row r="19" spans="1:14" s="18" customFormat="1" ht="48.6" x14ac:dyDescent="0.25">
      <c r="A19" s="13" t="s">
        <v>41</v>
      </c>
      <c r="B19" s="41" t="s">
        <v>52</v>
      </c>
      <c r="C19" s="41">
        <f>SUM(C21:C24)</f>
        <v>29277030000</v>
      </c>
      <c r="D19" s="65">
        <f>SUM(D20:D24)</f>
        <v>35613392000</v>
      </c>
      <c r="E19" s="65">
        <f t="shared" ref="E19:I19" si="5">SUM(E20:E24)</f>
        <v>16075000000</v>
      </c>
      <c r="F19" s="65">
        <f t="shared" si="5"/>
        <v>19538392000</v>
      </c>
      <c r="G19" s="65">
        <f t="shared" si="5"/>
        <v>3430705100</v>
      </c>
      <c r="H19" s="65">
        <f t="shared" si="5"/>
        <v>9733523637</v>
      </c>
      <c r="I19" s="65">
        <f t="shared" si="5"/>
        <v>9733523637</v>
      </c>
      <c r="J19" s="41"/>
      <c r="L19" s="89"/>
      <c r="M19" s="90"/>
      <c r="N19" s="89"/>
    </row>
    <row r="20" spans="1:14" s="18" customFormat="1" ht="78" x14ac:dyDescent="0.25">
      <c r="A20" s="12">
        <v>7</v>
      </c>
      <c r="B20" s="47" t="s">
        <v>184</v>
      </c>
      <c r="C20" s="41"/>
      <c r="D20" s="66">
        <v>7727635000</v>
      </c>
      <c r="E20" s="66">
        <v>3500000000</v>
      </c>
      <c r="F20" s="66">
        <f>D20-E20</f>
        <v>4227635000</v>
      </c>
      <c r="G20" s="66">
        <v>3430705100</v>
      </c>
      <c r="H20" s="66">
        <f>G20-1528491000</f>
        <v>1902214100</v>
      </c>
      <c r="I20" s="63">
        <f>H20</f>
        <v>1902214100</v>
      </c>
      <c r="J20" s="47" t="s">
        <v>213</v>
      </c>
      <c r="L20" s="89"/>
      <c r="M20" s="90"/>
      <c r="N20" s="89"/>
    </row>
    <row r="21" spans="1:14" ht="80.25" customHeight="1" x14ac:dyDescent="0.25">
      <c r="A21" s="12">
        <v>8</v>
      </c>
      <c r="B21" s="9" t="s">
        <v>46</v>
      </c>
      <c r="C21" s="17">
        <v>6933000000</v>
      </c>
      <c r="D21" s="39">
        <v>6490000000</v>
      </c>
      <c r="E21" s="39">
        <v>3240000000</v>
      </c>
      <c r="F21" s="39">
        <f>D21-E21</f>
        <v>3250000000</v>
      </c>
      <c r="G21" s="39"/>
      <c r="H21" s="64">
        <f>500000000+515722546+260571120+300000000+45260000+339428880+13464540</f>
        <v>1974447086</v>
      </c>
      <c r="I21" s="63">
        <f t="shared" ref="I21:I24" si="6">H21</f>
        <v>1974447086</v>
      </c>
      <c r="J21" s="5"/>
      <c r="L21" s="86"/>
      <c r="M21" s="87"/>
      <c r="N21" s="86"/>
    </row>
    <row r="22" spans="1:14" ht="79.5" customHeight="1" x14ac:dyDescent="0.25">
      <c r="A22" s="12">
        <v>9</v>
      </c>
      <c r="B22" s="9" t="s">
        <v>43</v>
      </c>
      <c r="C22" s="17">
        <v>7583123000</v>
      </c>
      <c r="D22" s="39">
        <v>7362626000</v>
      </c>
      <c r="E22" s="39">
        <v>3385000000</v>
      </c>
      <c r="F22" s="39">
        <f>D22-E22</f>
        <v>3977626000</v>
      </c>
      <c r="G22" s="39"/>
      <c r="H22" s="64">
        <f>177070000+497550000+358675000</f>
        <v>1033295000</v>
      </c>
      <c r="I22" s="63">
        <f t="shared" si="6"/>
        <v>1033295000</v>
      </c>
      <c r="J22" s="5"/>
      <c r="L22" s="86"/>
      <c r="M22" s="87"/>
      <c r="N22" s="86"/>
    </row>
    <row r="23" spans="1:14" ht="90.75" customHeight="1" x14ac:dyDescent="0.25">
      <c r="A23" s="12">
        <v>10</v>
      </c>
      <c r="B23" s="9" t="s">
        <v>44</v>
      </c>
      <c r="C23" s="17">
        <v>9180470000</v>
      </c>
      <c r="D23" s="39">
        <v>8475843000</v>
      </c>
      <c r="E23" s="39">
        <v>3250000000</v>
      </c>
      <c r="F23" s="39">
        <f>D23-E23</f>
        <v>5225843000</v>
      </c>
      <c r="G23" s="39"/>
      <c r="H23" s="64">
        <f>1100000000+41478000+416006500+725125000+553685000</f>
        <v>2836294500</v>
      </c>
      <c r="I23" s="63">
        <f t="shared" si="6"/>
        <v>2836294500</v>
      </c>
      <c r="J23" s="5"/>
    </row>
    <row r="24" spans="1:14" ht="84" customHeight="1" x14ac:dyDescent="0.25">
      <c r="A24" s="12">
        <v>11</v>
      </c>
      <c r="B24" s="9" t="s">
        <v>45</v>
      </c>
      <c r="C24" s="17">
        <v>5580437000</v>
      </c>
      <c r="D24" s="39">
        <v>5557288000</v>
      </c>
      <c r="E24" s="39">
        <v>2700000000</v>
      </c>
      <c r="F24" s="39">
        <f>D24-E24</f>
        <v>2857288000</v>
      </c>
      <c r="G24" s="39"/>
      <c r="H24" s="64">
        <f>1013887400+814181660+149703891+9500000</f>
        <v>1987272951</v>
      </c>
      <c r="I24" s="63">
        <f t="shared" si="6"/>
        <v>1987272951</v>
      </c>
      <c r="J24" s="5"/>
    </row>
    <row r="25" spans="1:14" s="82" customFormat="1" ht="35.25" customHeight="1" x14ac:dyDescent="0.25">
      <c r="A25" s="78" t="s">
        <v>55</v>
      </c>
      <c r="B25" s="79" t="s">
        <v>42</v>
      </c>
      <c r="C25" s="80">
        <f t="shared" ref="C25:G25" si="7">C26+C67+C73</f>
        <v>38604636869</v>
      </c>
      <c r="D25" s="81">
        <f t="shared" si="7"/>
        <v>49730224000</v>
      </c>
      <c r="E25" s="81">
        <f t="shared" si="7"/>
        <v>35775270000</v>
      </c>
      <c r="F25" s="81">
        <f t="shared" si="7"/>
        <v>13954954000</v>
      </c>
      <c r="G25" s="81">
        <f t="shared" si="7"/>
        <v>19824419033</v>
      </c>
      <c r="H25" s="81">
        <f>H26+H67+H73</f>
        <v>13954606297</v>
      </c>
      <c r="I25" s="81">
        <f>I26+I67+I73</f>
        <v>19631831547</v>
      </c>
      <c r="J25" s="79"/>
      <c r="M25" s="83"/>
    </row>
    <row r="26" spans="1:14" s="16" customFormat="1" ht="41.25" customHeight="1" x14ac:dyDescent="0.25">
      <c r="A26" s="13" t="s">
        <v>39</v>
      </c>
      <c r="B26" s="22" t="s">
        <v>56</v>
      </c>
      <c r="C26" s="42">
        <f>SUM(C51:C66)</f>
        <v>30306012465</v>
      </c>
      <c r="D26" s="67">
        <f t="shared" ref="D26:I26" si="8">D27+D50</f>
        <v>47200964000</v>
      </c>
      <c r="E26" s="67">
        <f t="shared" si="8"/>
        <v>33285390000</v>
      </c>
      <c r="F26" s="67">
        <f t="shared" si="8"/>
        <v>13915574000</v>
      </c>
      <c r="G26" s="67">
        <f t="shared" si="8"/>
        <v>19824419033</v>
      </c>
      <c r="H26" s="67">
        <f t="shared" si="8"/>
        <v>13954606297</v>
      </c>
      <c r="I26" s="67">
        <f t="shared" si="8"/>
        <v>18509831547</v>
      </c>
      <c r="J26" s="22"/>
      <c r="M26" s="59"/>
    </row>
    <row r="27" spans="1:14" s="16" customFormat="1" ht="41.25" customHeight="1" x14ac:dyDescent="0.25">
      <c r="A27" s="13" t="s">
        <v>180</v>
      </c>
      <c r="B27" s="22" t="s">
        <v>208</v>
      </c>
      <c r="C27" s="42"/>
      <c r="D27" s="67">
        <f t="shared" ref="D27:I27" si="9">SUM(D28:D49)</f>
        <v>28144515000</v>
      </c>
      <c r="E27" s="67">
        <f t="shared" si="9"/>
        <v>20415695000</v>
      </c>
      <c r="F27" s="67">
        <f t="shared" si="9"/>
        <v>7728820000</v>
      </c>
      <c r="G27" s="67">
        <f t="shared" si="9"/>
        <v>19824419033</v>
      </c>
      <c r="H27" s="67">
        <f t="shared" si="9"/>
        <v>12632759603</v>
      </c>
      <c r="I27" s="67">
        <f t="shared" si="9"/>
        <v>12632759603</v>
      </c>
      <c r="J27" s="22"/>
      <c r="M27" s="59"/>
    </row>
    <row r="28" spans="1:14" s="16" customFormat="1" ht="31.2" x14ac:dyDescent="0.25">
      <c r="A28" s="12">
        <v>12</v>
      </c>
      <c r="B28" s="9" t="s">
        <v>185</v>
      </c>
      <c r="C28" s="42"/>
      <c r="D28" s="52">
        <v>2566705000</v>
      </c>
      <c r="E28" s="55">
        <v>915115000</v>
      </c>
      <c r="F28" s="52">
        <v>1651590000</v>
      </c>
      <c r="G28" s="52">
        <f>H28+874878000</f>
        <v>896423000</v>
      </c>
      <c r="H28" s="52">
        <v>21545000</v>
      </c>
      <c r="I28" s="52">
        <f>H28</f>
        <v>21545000</v>
      </c>
      <c r="J28" s="22"/>
      <c r="M28" s="59"/>
    </row>
    <row r="29" spans="1:14" s="16" customFormat="1" ht="46.8" x14ac:dyDescent="0.25">
      <c r="A29" s="12">
        <v>13</v>
      </c>
      <c r="B29" s="9" t="s">
        <v>186</v>
      </c>
      <c r="C29" s="42"/>
      <c r="D29" s="52">
        <f>E29</f>
        <v>1060170000</v>
      </c>
      <c r="E29" s="52">
        <v>1060170000</v>
      </c>
      <c r="F29" s="52"/>
      <c r="G29" s="52">
        <v>872537700</v>
      </c>
      <c r="H29" s="52">
        <v>435781200</v>
      </c>
      <c r="I29" s="52">
        <f t="shared" ref="I29:I49" si="10">H29</f>
        <v>435781200</v>
      </c>
      <c r="J29" s="22"/>
      <c r="M29" s="59"/>
    </row>
    <row r="30" spans="1:14" s="16" customFormat="1" ht="62.4" x14ac:dyDescent="0.25">
      <c r="A30" s="12">
        <v>14</v>
      </c>
      <c r="B30" s="9" t="s">
        <v>187</v>
      </c>
      <c r="C30" s="42"/>
      <c r="D30" s="52">
        <v>829632000</v>
      </c>
      <c r="E30" s="52">
        <v>419392000</v>
      </c>
      <c r="F30" s="52">
        <f>D30-E30</f>
        <v>410240000</v>
      </c>
      <c r="G30" s="52">
        <v>410692000</v>
      </c>
      <c r="H30" s="52">
        <v>80520000</v>
      </c>
      <c r="I30" s="52">
        <f t="shared" si="10"/>
        <v>80520000</v>
      </c>
      <c r="J30" s="22"/>
      <c r="M30" s="59"/>
    </row>
    <row r="31" spans="1:14" s="16" customFormat="1" ht="78" x14ac:dyDescent="0.25">
      <c r="A31" s="12">
        <v>15</v>
      </c>
      <c r="B31" s="9" t="s">
        <v>188</v>
      </c>
      <c r="C31" s="42"/>
      <c r="D31" s="52">
        <f>E31</f>
        <v>424068000</v>
      </c>
      <c r="E31" s="52">
        <v>424068000</v>
      </c>
      <c r="F31" s="52"/>
      <c r="G31" s="52">
        <v>414994300</v>
      </c>
      <c r="H31" s="51">
        <v>80166300</v>
      </c>
      <c r="I31" s="52">
        <f t="shared" si="10"/>
        <v>80166300</v>
      </c>
      <c r="J31" s="22"/>
      <c r="M31" s="59"/>
    </row>
    <row r="32" spans="1:14" s="16" customFormat="1" ht="93.6" x14ac:dyDescent="0.25">
      <c r="A32" s="12">
        <v>16</v>
      </c>
      <c r="B32" s="9" t="s">
        <v>189</v>
      </c>
      <c r="C32" s="42"/>
      <c r="D32" s="52">
        <f>E32</f>
        <v>771529000</v>
      </c>
      <c r="E32" s="52">
        <v>771529000</v>
      </c>
      <c r="F32" s="52"/>
      <c r="G32" s="52">
        <v>768282000</v>
      </c>
      <c r="H32" s="52">
        <v>191532000</v>
      </c>
      <c r="I32" s="52">
        <f t="shared" si="10"/>
        <v>191532000</v>
      </c>
      <c r="J32" s="22"/>
      <c r="M32" s="59"/>
    </row>
    <row r="33" spans="1:13" s="16" customFormat="1" ht="124.8" x14ac:dyDescent="0.25">
      <c r="A33" s="12">
        <v>17</v>
      </c>
      <c r="B33" s="9" t="s">
        <v>190</v>
      </c>
      <c r="C33" s="42"/>
      <c r="D33" s="52">
        <f>E33</f>
        <v>608600000</v>
      </c>
      <c r="E33" s="52">
        <v>608600000</v>
      </c>
      <c r="F33" s="52"/>
      <c r="G33" s="51">
        <f>H33+456207000</f>
        <v>579378000</v>
      </c>
      <c r="H33" s="51">
        <v>123171000</v>
      </c>
      <c r="I33" s="52">
        <f t="shared" si="10"/>
        <v>123171000</v>
      </c>
      <c r="J33" s="22"/>
      <c r="M33" s="59"/>
    </row>
    <row r="34" spans="1:13" s="16" customFormat="1" ht="46.8" x14ac:dyDescent="0.25">
      <c r="A34" s="12">
        <v>18</v>
      </c>
      <c r="B34" s="9" t="s">
        <v>191</v>
      </c>
      <c r="C34" s="9"/>
      <c r="D34" s="52">
        <f>E34</f>
        <v>722631000</v>
      </c>
      <c r="E34" s="52">
        <v>722631000</v>
      </c>
      <c r="F34" s="52"/>
      <c r="G34" s="52">
        <f>543373000+H34</f>
        <v>652198000</v>
      </c>
      <c r="H34" s="52">
        <v>108825000</v>
      </c>
      <c r="I34" s="52">
        <f t="shared" si="10"/>
        <v>108825000</v>
      </c>
      <c r="J34" s="22"/>
      <c r="M34" s="59"/>
    </row>
    <row r="35" spans="1:13" s="16" customFormat="1" ht="78" x14ac:dyDescent="0.25">
      <c r="A35" s="12">
        <v>19</v>
      </c>
      <c r="B35" s="50" t="s">
        <v>192</v>
      </c>
      <c r="C35" s="42"/>
      <c r="D35" s="52">
        <f>E35</f>
        <v>901062000</v>
      </c>
      <c r="E35" s="51">
        <v>901062000</v>
      </c>
      <c r="F35" s="52"/>
      <c r="G35" s="52">
        <v>894756000</v>
      </c>
      <c r="H35" s="51">
        <f>G35-200000000</f>
        <v>694756000</v>
      </c>
      <c r="I35" s="52">
        <f t="shared" si="10"/>
        <v>694756000</v>
      </c>
      <c r="J35" s="22"/>
      <c r="M35" s="59"/>
    </row>
    <row r="36" spans="1:13" s="16" customFormat="1" ht="57.75" customHeight="1" x14ac:dyDescent="0.25">
      <c r="A36" s="12">
        <v>20</v>
      </c>
      <c r="B36" s="48" t="s">
        <v>193</v>
      </c>
      <c r="C36" s="42"/>
      <c r="D36" s="52">
        <v>1306397000</v>
      </c>
      <c r="E36" s="51">
        <v>752267000</v>
      </c>
      <c r="F36" s="52">
        <f>D36-E36</f>
        <v>554130000</v>
      </c>
      <c r="G36" s="68">
        <v>741783542</v>
      </c>
      <c r="H36" s="51">
        <f>_Hlk123482620-300000000</f>
        <v>441783542</v>
      </c>
      <c r="I36" s="52">
        <f t="shared" si="10"/>
        <v>441783542</v>
      </c>
      <c r="J36" s="22"/>
      <c r="M36" s="59"/>
    </row>
    <row r="37" spans="1:13" s="16" customFormat="1" ht="46.8" x14ac:dyDescent="0.25">
      <c r="A37" s="12">
        <v>21</v>
      </c>
      <c r="B37" s="48" t="s">
        <v>207</v>
      </c>
      <c r="C37" s="42"/>
      <c r="D37" s="52">
        <v>903573000</v>
      </c>
      <c r="E37" s="51">
        <v>903573000</v>
      </c>
      <c r="F37" s="52"/>
      <c r="G37" s="51">
        <v>897041630</v>
      </c>
      <c r="H37" s="51">
        <f>242351500+351744500</f>
        <v>594096000</v>
      </c>
      <c r="I37" s="52">
        <f t="shared" si="10"/>
        <v>594096000</v>
      </c>
      <c r="J37" s="22"/>
      <c r="L37" s="54"/>
      <c r="M37" s="59"/>
    </row>
    <row r="38" spans="1:13" s="16" customFormat="1" ht="62.4" x14ac:dyDescent="0.25">
      <c r="A38" s="12">
        <v>22</v>
      </c>
      <c r="B38" s="48" t="s">
        <v>194</v>
      </c>
      <c r="C38" s="42"/>
      <c r="D38" s="51">
        <f>E38</f>
        <v>799360000</v>
      </c>
      <c r="E38" s="51">
        <v>799360000</v>
      </c>
      <c r="F38" s="52"/>
      <c r="G38" s="52">
        <v>790309600</v>
      </c>
      <c r="H38" s="51">
        <f>107379300+382929500</f>
        <v>490308800</v>
      </c>
      <c r="I38" s="52">
        <f t="shared" si="10"/>
        <v>490308800</v>
      </c>
      <c r="J38" s="22"/>
      <c r="M38" s="59"/>
    </row>
    <row r="39" spans="1:13" s="16" customFormat="1" ht="46.8" x14ac:dyDescent="0.25">
      <c r="A39" s="12">
        <v>23</v>
      </c>
      <c r="B39" s="48" t="s">
        <v>195</v>
      </c>
      <c r="C39" s="42"/>
      <c r="D39" s="51">
        <f>E39</f>
        <v>835969000</v>
      </c>
      <c r="E39" s="51">
        <v>835969000</v>
      </c>
      <c r="F39" s="52"/>
      <c r="G39" s="51">
        <v>826854500</v>
      </c>
      <c r="H39" s="51">
        <f>G39-200000000</f>
        <v>626854500</v>
      </c>
      <c r="I39" s="52">
        <f t="shared" si="10"/>
        <v>626854500</v>
      </c>
      <c r="J39" s="22"/>
      <c r="M39" s="59"/>
    </row>
    <row r="40" spans="1:13" s="16" customFormat="1" ht="62.4" x14ac:dyDescent="0.25">
      <c r="A40" s="12">
        <v>24</v>
      </c>
      <c r="B40" s="48" t="s">
        <v>196</v>
      </c>
      <c r="C40" s="42"/>
      <c r="D40" s="51">
        <f>E40</f>
        <v>846900000</v>
      </c>
      <c r="E40" s="51">
        <v>846900000</v>
      </c>
      <c r="F40" s="52"/>
      <c r="G40" s="51">
        <v>820134200</v>
      </c>
      <c r="H40" s="51">
        <f>G40-200000000</f>
        <v>620134200</v>
      </c>
      <c r="I40" s="52">
        <f t="shared" si="10"/>
        <v>620134200</v>
      </c>
      <c r="J40" s="22"/>
      <c r="L40" s="54"/>
      <c r="M40" s="59"/>
    </row>
    <row r="41" spans="1:13" s="16" customFormat="1" ht="62.4" x14ac:dyDescent="0.25">
      <c r="A41" s="12">
        <v>25</v>
      </c>
      <c r="B41" s="48" t="s">
        <v>197</v>
      </c>
      <c r="C41" s="42"/>
      <c r="D41" s="51">
        <v>2203410000</v>
      </c>
      <c r="E41" s="51">
        <v>2203410000</v>
      </c>
      <c r="F41" s="52"/>
      <c r="G41" s="52">
        <v>2197909000</v>
      </c>
      <c r="H41" s="51">
        <f>G41-989325000</f>
        <v>1208584000</v>
      </c>
      <c r="I41" s="52">
        <f t="shared" si="10"/>
        <v>1208584000</v>
      </c>
      <c r="J41" s="22"/>
      <c r="M41" s="59"/>
    </row>
    <row r="42" spans="1:13" s="16" customFormat="1" ht="46.8" x14ac:dyDescent="0.25">
      <c r="A42" s="12">
        <v>26</v>
      </c>
      <c r="B42" s="48" t="s">
        <v>198</v>
      </c>
      <c r="C42" s="42"/>
      <c r="D42" s="51">
        <v>767050000</v>
      </c>
      <c r="E42" s="51">
        <v>767050000</v>
      </c>
      <c r="F42" s="52"/>
      <c r="G42" s="51">
        <v>747550382</v>
      </c>
      <c r="H42" s="51">
        <f>133156950+185626200+208051232+66706000</f>
        <v>593540382</v>
      </c>
      <c r="I42" s="52">
        <f t="shared" si="10"/>
        <v>593540382</v>
      </c>
      <c r="J42" s="22"/>
      <c r="L42" s="62"/>
      <c r="M42" s="59"/>
    </row>
    <row r="43" spans="1:13" s="16" customFormat="1" ht="46.8" x14ac:dyDescent="0.25">
      <c r="A43" s="12">
        <v>27</v>
      </c>
      <c r="B43" s="50" t="s">
        <v>199</v>
      </c>
      <c r="C43" s="42"/>
      <c r="D43" s="51">
        <v>3838759000</v>
      </c>
      <c r="E43" s="63">
        <v>1151625000</v>
      </c>
      <c r="F43" s="52">
        <f>D43-E43</f>
        <v>2687134000</v>
      </c>
      <c r="G43" s="51">
        <v>1123781000</v>
      </c>
      <c r="H43" s="51">
        <f>G43-95931000</f>
        <v>1027850000</v>
      </c>
      <c r="I43" s="52">
        <f t="shared" si="10"/>
        <v>1027850000</v>
      </c>
      <c r="J43" s="22"/>
      <c r="M43" s="59"/>
    </row>
    <row r="44" spans="1:13" s="16" customFormat="1" ht="78" x14ac:dyDescent="0.25">
      <c r="A44" s="12">
        <v>28</v>
      </c>
      <c r="B44" s="50" t="s">
        <v>200</v>
      </c>
      <c r="C44" s="42"/>
      <c r="D44" s="63">
        <v>3399736000</v>
      </c>
      <c r="E44" s="63">
        <v>974010000</v>
      </c>
      <c r="F44" s="52">
        <f>D44-E44</f>
        <v>2425726000</v>
      </c>
      <c r="G44" s="51">
        <v>968349600</v>
      </c>
      <c r="H44" s="51">
        <f>G44-190340500</f>
        <v>778009100</v>
      </c>
      <c r="I44" s="52">
        <f t="shared" si="10"/>
        <v>778009100</v>
      </c>
      <c r="J44" s="22"/>
      <c r="M44" s="59"/>
    </row>
    <row r="45" spans="1:13" s="16" customFormat="1" ht="62.4" x14ac:dyDescent="0.25">
      <c r="A45" s="12">
        <v>29</v>
      </c>
      <c r="B45" s="50" t="s">
        <v>201</v>
      </c>
      <c r="C45" s="42"/>
      <c r="D45" s="63">
        <v>900000000</v>
      </c>
      <c r="E45" s="63">
        <v>900000000</v>
      </c>
      <c r="F45" s="52"/>
      <c r="G45" s="51">
        <v>886094800</v>
      </c>
      <c r="H45" s="51">
        <f>G45-100000000</f>
        <v>786094800</v>
      </c>
      <c r="I45" s="52">
        <f t="shared" si="10"/>
        <v>786094800</v>
      </c>
      <c r="J45" s="22"/>
      <c r="M45" s="59"/>
    </row>
    <row r="46" spans="1:13" s="16" customFormat="1" ht="93.6" x14ac:dyDescent="0.25">
      <c r="A46" s="12">
        <v>30</v>
      </c>
      <c r="B46" s="50" t="s">
        <v>202</v>
      </c>
      <c r="C46" s="42"/>
      <c r="D46" s="63">
        <v>481488000</v>
      </c>
      <c r="E46" s="63">
        <v>481488000</v>
      </c>
      <c r="F46" s="52"/>
      <c r="G46" s="52">
        <v>479868380</v>
      </c>
      <c r="H46" s="51">
        <f>G46-150000000</f>
        <v>329868380</v>
      </c>
      <c r="I46" s="52">
        <f t="shared" si="10"/>
        <v>329868380</v>
      </c>
      <c r="J46" s="22"/>
      <c r="M46" s="59"/>
    </row>
    <row r="47" spans="1:13" s="16" customFormat="1" ht="62.4" x14ac:dyDescent="0.25">
      <c r="A47" s="12">
        <v>31</v>
      </c>
      <c r="B47" s="50" t="s">
        <v>203</v>
      </c>
      <c r="C47" s="42"/>
      <c r="D47" s="63">
        <v>1982700000</v>
      </c>
      <c r="E47" s="63">
        <v>1982700000</v>
      </c>
      <c r="F47" s="52"/>
      <c r="G47" s="51">
        <v>1979100999</v>
      </c>
      <c r="H47" s="51">
        <f>G47-300000000</f>
        <v>1679100999</v>
      </c>
      <c r="I47" s="52">
        <f t="shared" si="10"/>
        <v>1679100999</v>
      </c>
      <c r="J47" s="22"/>
      <c r="M47" s="59"/>
    </row>
    <row r="48" spans="1:13" s="16" customFormat="1" ht="62.4" x14ac:dyDescent="0.25">
      <c r="A48" s="12">
        <v>32</v>
      </c>
      <c r="B48" s="5" t="s">
        <v>204</v>
      </c>
      <c r="C48" s="42"/>
      <c r="D48" s="66">
        <v>502326000</v>
      </c>
      <c r="E48" s="66">
        <v>502326000</v>
      </c>
      <c r="F48" s="52"/>
      <c r="G48" s="53">
        <v>387255400</v>
      </c>
      <c r="H48" s="53">
        <f>G48-30000000</f>
        <v>357255400</v>
      </c>
      <c r="I48" s="52">
        <f t="shared" si="10"/>
        <v>357255400</v>
      </c>
      <c r="J48" s="22"/>
      <c r="M48" s="59"/>
    </row>
    <row r="49" spans="1:13" s="16" customFormat="1" ht="93.6" x14ac:dyDescent="0.25">
      <c r="A49" s="12">
        <v>33</v>
      </c>
      <c r="B49" s="50" t="s">
        <v>205</v>
      </c>
      <c r="C49" s="42"/>
      <c r="D49" s="63">
        <v>1492450000</v>
      </c>
      <c r="E49" s="63">
        <v>1492450000</v>
      </c>
      <c r="F49" s="52"/>
      <c r="G49" s="51">
        <v>1489125000</v>
      </c>
      <c r="H49" s="51">
        <f>G49-126142000</f>
        <v>1362983000</v>
      </c>
      <c r="I49" s="52">
        <f t="shared" si="10"/>
        <v>1362983000</v>
      </c>
      <c r="J49" s="22"/>
      <c r="M49" s="59"/>
    </row>
    <row r="50" spans="1:13" s="16" customFormat="1" x14ac:dyDescent="0.25">
      <c r="A50" s="13" t="s">
        <v>181</v>
      </c>
      <c r="B50" s="56" t="s">
        <v>209</v>
      </c>
      <c r="C50" s="42"/>
      <c r="D50" s="69">
        <f>SUM(D51:D66)</f>
        <v>19056449000</v>
      </c>
      <c r="E50" s="69">
        <f t="shared" ref="E50:I50" si="11">SUM(E51:E66)</f>
        <v>12869695000</v>
      </c>
      <c r="F50" s="69">
        <f t="shared" si="11"/>
        <v>6186754000</v>
      </c>
      <c r="G50" s="69">
        <f t="shared" si="11"/>
        <v>0</v>
      </c>
      <c r="H50" s="69">
        <f t="shared" si="11"/>
        <v>1321846694</v>
      </c>
      <c r="I50" s="69">
        <f t="shared" si="11"/>
        <v>5877071944</v>
      </c>
      <c r="J50" s="22"/>
      <c r="M50" s="59"/>
    </row>
    <row r="51" spans="1:13" ht="62.4" x14ac:dyDescent="0.25">
      <c r="A51" s="12">
        <v>34</v>
      </c>
      <c r="B51" s="8" t="s">
        <v>18</v>
      </c>
      <c r="C51" s="17">
        <v>2597000000</v>
      </c>
      <c r="D51" s="39">
        <v>2317502000</v>
      </c>
      <c r="E51" s="39">
        <v>1030760000</v>
      </c>
      <c r="F51" s="39">
        <f>D51-E51</f>
        <v>1286742000</v>
      </c>
      <c r="G51" s="39"/>
      <c r="H51" s="64">
        <f>366411400+373363350</f>
        <v>739774750</v>
      </c>
      <c r="I51" s="64">
        <v>1000000000</v>
      </c>
      <c r="J51" s="7"/>
    </row>
    <row r="52" spans="1:13" ht="62.4" x14ac:dyDescent="0.25">
      <c r="A52" s="12">
        <v>35</v>
      </c>
      <c r="B52" s="8" t="s">
        <v>19</v>
      </c>
      <c r="C52" s="17">
        <v>1261400200</v>
      </c>
      <c r="D52" s="39">
        <v>1261399000</v>
      </c>
      <c r="E52" s="39">
        <v>626632000</v>
      </c>
      <c r="F52" s="39">
        <f>D52-E52</f>
        <v>634767000</v>
      </c>
      <c r="G52" s="39"/>
      <c r="H52" s="64">
        <f>300000000+27071944+255000000</f>
        <v>582071944</v>
      </c>
      <c r="I52" s="64">
        <v>622071944</v>
      </c>
      <c r="J52" s="7"/>
    </row>
    <row r="53" spans="1:13" ht="46.8" x14ac:dyDescent="0.25">
      <c r="A53" s="12">
        <v>36</v>
      </c>
      <c r="B53" s="8" t="s">
        <v>20</v>
      </c>
      <c r="C53" s="17">
        <v>4181070000</v>
      </c>
      <c r="D53" s="39">
        <v>3917590000</v>
      </c>
      <c r="E53" s="39">
        <v>1893235000</v>
      </c>
      <c r="F53" s="39">
        <f>D53-E53</f>
        <v>2024355000</v>
      </c>
      <c r="G53" s="39"/>
      <c r="H53" s="64"/>
      <c r="I53" s="64">
        <v>900000000</v>
      </c>
      <c r="J53" s="7"/>
    </row>
    <row r="54" spans="1:13" ht="62.4" x14ac:dyDescent="0.25">
      <c r="A54" s="12">
        <v>37</v>
      </c>
      <c r="B54" s="8" t="s">
        <v>21</v>
      </c>
      <c r="C54" s="17">
        <v>2246728900</v>
      </c>
      <c r="D54" s="39">
        <v>1528947000</v>
      </c>
      <c r="E54" s="39">
        <v>1210047000</v>
      </c>
      <c r="F54" s="39">
        <f>D54-E54</f>
        <v>318900000</v>
      </c>
      <c r="G54" s="39"/>
      <c r="H54" s="64"/>
      <c r="I54" s="64">
        <v>605000000</v>
      </c>
      <c r="J54" s="7"/>
    </row>
    <row r="55" spans="1:13" ht="62.4" x14ac:dyDescent="0.25">
      <c r="A55" s="12">
        <v>38</v>
      </c>
      <c r="B55" s="8" t="s">
        <v>22</v>
      </c>
      <c r="C55" s="17">
        <v>693797000</v>
      </c>
      <c r="D55" s="39">
        <v>685113000</v>
      </c>
      <c r="E55" s="39">
        <f>D55</f>
        <v>685113000</v>
      </c>
      <c r="F55" s="39"/>
      <c r="G55" s="39"/>
      <c r="H55" s="64"/>
      <c r="I55" s="64">
        <v>300000000</v>
      </c>
      <c r="J55" s="7"/>
    </row>
    <row r="56" spans="1:13" ht="62.4" x14ac:dyDescent="0.25">
      <c r="A56" s="12">
        <v>39</v>
      </c>
      <c r="B56" s="9" t="s">
        <v>23</v>
      </c>
      <c r="C56" s="17">
        <v>2484200000</v>
      </c>
      <c r="D56" s="39">
        <v>2369999000</v>
      </c>
      <c r="E56" s="39">
        <v>1944799000</v>
      </c>
      <c r="F56" s="39">
        <f>D56-E56</f>
        <v>425200000</v>
      </c>
      <c r="G56" s="39"/>
      <c r="H56" s="64"/>
      <c r="I56" s="64">
        <v>500000000</v>
      </c>
      <c r="J56" s="7"/>
    </row>
    <row r="57" spans="1:13" ht="62.4" x14ac:dyDescent="0.25">
      <c r="A57" s="12">
        <v>40</v>
      </c>
      <c r="B57" s="9" t="s">
        <v>24</v>
      </c>
      <c r="C57" s="17">
        <v>5674816500</v>
      </c>
      <c r="D57" s="39">
        <v>3567903000</v>
      </c>
      <c r="E57" s="39">
        <v>2396313000</v>
      </c>
      <c r="F57" s="39">
        <f>D57-E57</f>
        <v>1171590000</v>
      </c>
      <c r="G57" s="39"/>
      <c r="H57" s="64"/>
      <c r="I57" s="64">
        <v>500000000</v>
      </c>
      <c r="J57" s="7"/>
    </row>
    <row r="58" spans="1:13" ht="77.25" customHeight="1" x14ac:dyDescent="0.25">
      <c r="A58" s="12">
        <v>41</v>
      </c>
      <c r="B58" s="9" t="s">
        <v>25</v>
      </c>
      <c r="C58" s="17">
        <v>2915420000</v>
      </c>
      <c r="D58" s="39">
        <v>2215794000</v>
      </c>
      <c r="E58" s="39">
        <v>1890594000</v>
      </c>
      <c r="F58" s="39">
        <f>D58-E58</f>
        <v>325200000</v>
      </c>
      <c r="G58" s="39"/>
      <c r="H58" s="64"/>
      <c r="I58" s="64">
        <v>900000000</v>
      </c>
      <c r="J58" s="7"/>
    </row>
    <row r="59" spans="1:13" ht="78" x14ac:dyDescent="0.25">
      <c r="A59" s="12">
        <v>42</v>
      </c>
      <c r="B59" s="9" t="s">
        <v>26</v>
      </c>
      <c r="C59" s="17">
        <v>772803800</v>
      </c>
      <c r="D59" s="39">
        <v>680444000</v>
      </c>
      <c r="E59" s="39">
        <f>D59</f>
        <v>680444000</v>
      </c>
      <c r="F59" s="39"/>
      <c r="G59" s="39"/>
      <c r="H59" s="64"/>
      <c r="I59" s="64">
        <v>300000000</v>
      </c>
      <c r="J59" s="7"/>
    </row>
    <row r="60" spans="1:13" ht="127.5" customHeight="1" x14ac:dyDescent="0.25">
      <c r="A60" s="12">
        <v>43</v>
      </c>
      <c r="B60" s="9" t="s">
        <v>27</v>
      </c>
      <c r="C60" s="17">
        <v>544630065</v>
      </c>
      <c r="D60" s="39">
        <v>511758000</v>
      </c>
      <c r="E60" s="39">
        <f>D60</f>
        <v>511758000</v>
      </c>
      <c r="F60" s="39"/>
      <c r="G60" s="39"/>
      <c r="H60" s="64"/>
      <c r="I60" s="64">
        <v>250000000</v>
      </c>
      <c r="J60" s="7"/>
    </row>
    <row r="61" spans="1:13" ht="62.4" x14ac:dyDescent="0.25">
      <c r="A61" s="12">
        <v>44</v>
      </c>
      <c r="B61" s="11" t="s">
        <v>30</v>
      </c>
      <c r="C61" s="17">
        <v>2000000000</v>
      </c>
      <c r="D61" s="39"/>
      <c r="E61" s="39"/>
      <c r="F61" s="39"/>
      <c r="G61" s="39"/>
      <c r="H61" s="64"/>
      <c r="I61" s="64"/>
      <c r="J61" s="106" t="s">
        <v>59</v>
      </c>
    </row>
    <row r="62" spans="1:13" ht="46.8" x14ac:dyDescent="0.25">
      <c r="A62" s="12">
        <v>45</v>
      </c>
      <c r="B62" s="11" t="s">
        <v>31</v>
      </c>
      <c r="C62" s="17">
        <v>2600951000</v>
      </c>
      <c r="D62" s="39"/>
      <c r="E62" s="39"/>
      <c r="F62" s="39"/>
      <c r="G62" s="39"/>
      <c r="H62" s="64"/>
      <c r="I62" s="64"/>
      <c r="J62" s="106"/>
    </row>
    <row r="63" spans="1:13" ht="46.8" x14ac:dyDescent="0.25">
      <c r="A63" s="12">
        <v>46</v>
      </c>
      <c r="B63" s="11" t="s">
        <v>32</v>
      </c>
      <c r="C63" s="17">
        <v>2333195000</v>
      </c>
      <c r="D63" s="39"/>
      <c r="E63" s="39"/>
      <c r="F63" s="39"/>
      <c r="G63" s="39"/>
      <c r="H63" s="64"/>
      <c r="I63" s="64"/>
      <c r="J63" s="106"/>
    </row>
    <row r="64" spans="1:13" ht="46.8" x14ac:dyDescent="0.25">
      <c r="A64" s="12">
        <v>47</v>
      </c>
      <c r="B64" s="11" t="s">
        <v>33</v>
      </c>
      <c r="C64" s="17"/>
      <c r="D64" s="39"/>
      <c r="E64" s="39"/>
      <c r="F64" s="39"/>
      <c r="G64" s="39"/>
      <c r="H64" s="64"/>
      <c r="I64" s="64"/>
      <c r="J64" s="104" t="s">
        <v>60</v>
      </c>
    </row>
    <row r="65" spans="1:13" ht="62.4" x14ac:dyDescent="0.25">
      <c r="A65" s="12">
        <v>48</v>
      </c>
      <c r="B65" s="11" t="s">
        <v>34</v>
      </c>
      <c r="C65" s="17"/>
      <c r="D65" s="39"/>
      <c r="E65" s="39"/>
      <c r="F65" s="39"/>
      <c r="G65" s="39"/>
      <c r="H65" s="64"/>
      <c r="I65" s="64"/>
      <c r="J65" s="104"/>
    </row>
    <row r="66" spans="1:13" ht="46.8" x14ac:dyDescent="0.25">
      <c r="A66" s="12">
        <v>49</v>
      </c>
      <c r="B66" s="10" t="s">
        <v>35</v>
      </c>
      <c r="C66" s="17"/>
      <c r="D66" s="39"/>
      <c r="E66" s="39"/>
      <c r="F66" s="39"/>
      <c r="G66" s="39"/>
      <c r="H66" s="64"/>
      <c r="I66" s="64"/>
      <c r="J66" s="105"/>
    </row>
    <row r="67" spans="1:13" ht="48.6" x14ac:dyDescent="0.25">
      <c r="A67" s="13" t="s">
        <v>41</v>
      </c>
      <c r="B67" s="43" t="s">
        <v>177</v>
      </c>
      <c r="C67" s="44">
        <f t="shared" ref="C67:I67" si="12">SUM(C68:C72)</f>
        <v>7577214404</v>
      </c>
      <c r="D67" s="70">
        <f t="shared" si="12"/>
        <v>2529260000</v>
      </c>
      <c r="E67" s="70">
        <f t="shared" si="12"/>
        <v>2489880000</v>
      </c>
      <c r="F67" s="70">
        <f t="shared" si="12"/>
        <v>39380000</v>
      </c>
      <c r="G67" s="70"/>
      <c r="H67" s="70">
        <f t="shared" si="12"/>
        <v>0</v>
      </c>
      <c r="I67" s="70">
        <f t="shared" si="12"/>
        <v>1122000000</v>
      </c>
      <c r="J67" s="43"/>
    </row>
    <row r="68" spans="1:13" ht="109.2" x14ac:dyDescent="0.25">
      <c r="A68" s="12">
        <v>50</v>
      </c>
      <c r="B68" s="10" t="s">
        <v>28</v>
      </c>
      <c r="C68" s="17">
        <v>1763403000</v>
      </c>
      <c r="D68" s="39">
        <v>1545369000</v>
      </c>
      <c r="E68" s="39">
        <f>D68</f>
        <v>1545369000</v>
      </c>
      <c r="F68" s="39"/>
      <c r="G68" s="39"/>
      <c r="H68" s="64"/>
      <c r="I68" s="64">
        <v>650000000</v>
      </c>
      <c r="J68" s="7"/>
    </row>
    <row r="69" spans="1:13" ht="107.25" customHeight="1" x14ac:dyDescent="0.25">
      <c r="A69" s="12">
        <v>51</v>
      </c>
      <c r="B69" s="10" t="s">
        <v>29</v>
      </c>
      <c r="C69" s="17">
        <v>1555564200</v>
      </c>
      <c r="D69" s="39">
        <v>983891000</v>
      </c>
      <c r="E69" s="39">
        <v>944511000</v>
      </c>
      <c r="F69" s="39">
        <f>D69-E69</f>
        <v>39380000</v>
      </c>
      <c r="G69" s="39"/>
      <c r="H69" s="64"/>
      <c r="I69" s="64">
        <v>472000000</v>
      </c>
      <c r="J69" s="7"/>
    </row>
    <row r="70" spans="1:13" ht="75" customHeight="1" x14ac:dyDescent="0.25">
      <c r="A70" s="12">
        <v>52</v>
      </c>
      <c r="B70" s="10" t="s">
        <v>36</v>
      </c>
      <c r="C70" s="17">
        <v>1324308210</v>
      </c>
      <c r="D70" s="39"/>
      <c r="E70" s="39"/>
      <c r="F70" s="39"/>
      <c r="G70" s="39"/>
      <c r="H70" s="64"/>
      <c r="I70" s="64"/>
      <c r="J70" s="103" t="s">
        <v>59</v>
      </c>
    </row>
    <row r="71" spans="1:13" ht="78" x14ac:dyDescent="0.25">
      <c r="A71" s="12">
        <v>53</v>
      </c>
      <c r="B71" s="10" t="s">
        <v>37</v>
      </c>
      <c r="C71" s="17">
        <v>964357539</v>
      </c>
      <c r="D71" s="39"/>
      <c r="E71" s="39"/>
      <c r="F71" s="39"/>
      <c r="G71" s="39"/>
      <c r="H71" s="64"/>
      <c r="I71" s="64"/>
      <c r="J71" s="104"/>
    </row>
    <row r="72" spans="1:13" ht="90" customHeight="1" x14ac:dyDescent="0.25">
      <c r="A72" s="12">
        <v>54</v>
      </c>
      <c r="B72" s="10" t="s">
        <v>38</v>
      </c>
      <c r="C72" s="17">
        <f>1969581455</f>
        <v>1969581455</v>
      </c>
      <c r="D72" s="39"/>
      <c r="E72" s="39"/>
      <c r="F72" s="39"/>
      <c r="G72" s="39"/>
      <c r="H72" s="64"/>
      <c r="I72" s="64"/>
      <c r="J72" s="105"/>
    </row>
    <row r="73" spans="1:13" ht="64.8" x14ac:dyDescent="0.25">
      <c r="A73" s="13" t="s">
        <v>57</v>
      </c>
      <c r="B73" s="43" t="s">
        <v>58</v>
      </c>
      <c r="C73" s="44">
        <f t="shared" ref="C73:I73" si="13">C74</f>
        <v>721410000</v>
      </c>
      <c r="D73" s="70">
        <f t="shared" si="13"/>
        <v>0</v>
      </c>
      <c r="E73" s="70">
        <f t="shared" si="13"/>
        <v>0</v>
      </c>
      <c r="F73" s="70">
        <f t="shared" si="13"/>
        <v>0</v>
      </c>
      <c r="G73" s="70"/>
      <c r="H73" s="70">
        <f t="shared" si="13"/>
        <v>0</v>
      </c>
      <c r="I73" s="70">
        <f t="shared" si="13"/>
        <v>0</v>
      </c>
      <c r="J73" s="43"/>
    </row>
    <row r="74" spans="1:13" ht="124.8" x14ac:dyDescent="0.25">
      <c r="A74" s="12">
        <v>55</v>
      </c>
      <c r="B74" s="7" t="s">
        <v>53</v>
      </c>
      <c r="C74" s="17">
        <v>721410000</v>
      </c>
      <c r="D74" s="40"/>
      <c r="E74" s="40"/>
      <c r="F74" s="40"/>
      <c r="G74" s="40"/>
      <c r="H74" s="71"/>
      <c r="I74" s="71"/>
      <c r="J74" s="7" t="s">
        <v>59</v>
      </c>
    </row>
    <row r="75" spans="1:13" s="82" customFormat="1" x14ac:dyDescent="0.25">
      <c r="A75" s="78"/>
      <c r="B75" s="84" t="s">
        <v>173</v>
      </c>
      <c r="C75" s="85">
        <f t="shared" ref="C75:I75" si="14">C9+C25</f>
        <v>69020666869</v>
      </c>
      <c r="D75" s="81">
        <f t="shared" si="14"/>
        <v>117344711000</v>
      </c>
      <c r="E75" s="81">
        <f t="shared" si="14"/>
        <v>55347907000</v>
      </c>
      <c r="F75" s="81">
        <f t="shared" si="14"/>
        <v>63010844000</v>
      </c>
      <c r="G75" s="81">
        <f t="shared" si="14"/>
        <v>19824419033</v>
      </c>
      <c r="H75" s="81">
        <f t="shared" si="14"/>
        <v>24386628514</v>
      </c>
      <c r="I75" s="81">
        <f t="shared" si="14"/>
        <v>30063853764</v>
      </c>
      <c r="J75" s="84"/>
      <c r="M75" s="83"/>
    </row>
    <row r="77" spans="1:13" x14ac:dyDescent="0.25">
      <c r="G77" s="92"/>
      <c r="H77" s="91"/>
      <c r="I77" s="91"/>
      <c r="J77" s="86"/>
    </row>
    <row r="78" spans="1:13" x14ac:dyDescent="0.25">
      <c r="G78" s="92"/>
      <c r="H78" s="91"/>
      <c r="I78" s="91"/>
      <c r="J78" s="86"/>
    </row>
    <row r="79" spans="1:13" x14ac:dyDescent="0.25">
      <c r="G79" s="92"/>
      <c r="H79" s="91"/>
      <c r="I79" s="91"/>
      <c r="J79" s="86"/>
    </row>
    <row r="80" spans="1:13" x14ac:dyDescent="0.25">
      <c r="G80" s="92"/>
      <c r="H80" s="91"/>
      <c r="I80" s="91"/>
      <c r="J80" s="86"/>
    </row>
    <row r="81" spans="7:10" x14ac:dyDescent="0.25">
      <c r="G81" s="92"/>
      <c r="H81" s="91"/>
      <c r="I81" s="91"/>
      <c r="J81" s="86"/>
    </row>
    <row r="82" spans="7:10" x14ac:dyDescent="0.25">
      <c r="G82" s="92"/>
      <c r="H82" s="91"/>
      <c r="I82" s="91"/>
      <c r="J82" s="86"/>
    </row>
    <row r="83" spans="7:10" x14ac:dyDescent="0.25">
      <c r="G83" s="92"/>
      <c r="H83" s="91"/>
      <c r="I83" s="91"/>
      <c r="J83" s="86"/>
    </row>
    <row r="84" spans="7:10" x14ac:dyDescent="0.25">
      <c r="G84" s="92"/>
      <c r="H84" s="91"/>
      <c r="I84" s="91"/>
      <c r="J84" s="86"/>
    </row>
    <row r="85" spans="7:10" x14ac:dyDescent="0.25">
      <c r="G85" s="92"/>
      <c r="H85" s="91"/>
      <c r="I85" s="91"/>
      <c r="J85" s="86"/>
    </row>
    <row r="86" spans="7:10" x14ac:dyDescent="0.25">
      <c r="G86" s="92"/>
      <c r="H86" s="91"/>
      <c r="I86" s="91"/>
      <c r="J86" s="86"/>
    </row>
    <row r="87" spans="7:10" x14ac:dyDescent="0.25">
      <c r="G87" s="92"/>
      <c r="H87" s="91"/>
      <c r="I87" s="91"/>
      <c r="J87" s="86"/>
    </row>
    <row r="88" spans="7:10" x14ac:dyDescent="0.25">
      <c r="G88" s="92"/>
      <c r="H88" s="91"/>
      <c r="I88" s="91"/>
      <c r="J88" s="86"/>
    </row>
    <row r="89" spans="7:10" x14ac:dyDescent="0.25">
      <c r="G89" s="92"/>
      <c r="H89" s="91"/>
      <c r="I89" s="91"/>
      <c r="J89" s="86"/>
    </row>
    <row r="90" spans="7:10" x14ac:dyDescent="0.25">
      <c r="G90" s="92"/>
      <c r="H90" s="91"/>
      <c r="I90" s="91"/>
      <c r="J90" s="86"/>
    </row>
    <row r="91" spans="7:10" x14ac:dyDescent="0.25">
      <c r="G91" s="92"/>
      <c r="H91" s="91"/>
      <c r="I91" s="91"/>
      <c r="J91" s="86"/>
    </row>
    <row r="92" spans="7:10" x14ac:dyDescent="0.25">
      <c r="G92" s="92"/>
      <c r="H92" s="91"/>
      <c r="I92" s="91"/>
      <c r="J92" s="86"/>
    </row>
    <row r="93" spans="7:10" x14ac:dyDescent="0.25">
      <c r="G93" s="92"/>
      <c r="H93" s="91"/>
      <c r="I93" s="91"/>
      <c r="J93" s="86"/>
    </row>
    <row r="94" spans="7:10" x14ac:dyDescent="0.25">
      <c r="G94" s="92"/>
      <c r="H94" s="91"/>
      <c r="I94" s="91"/>
      <c r="J94" s="86"/>
    </row>
    <row r="95" spans="7:10" x14ac:dyDescent="0.25">
      <c r="G95" s="92"/>
      <c r="H95" s="91"/>
      <c r="I95" s="91"/>
      <c r="J95" s="86"/>
    </row>
    <row r="96" spans="7:10" x14ac:dyDescent="0.25">
      <c r="G96" s="92"/>
      <c r="H96" s="91"/>
      <c r="I96" s="91"/>
      <c r="J96" s="86"/>
    </row>
    <row r="97" spans="7:10" x14ac:dyDescent="0.25">
      <c r="G97" s="92"/>
      <c r="H97" s="91"/>
      <c r="I97" s="91"/>
      <c r="J97" s="86"/>
    </row>
    <row r="98" spans="7:10" x14ac:dyDescent="0.25">
      <c r="G98" s="92"/>
      <c r="H98" s="91"/>
      <c r="I98" s="91"/>
      <c r="J98" s="86"/>
    </row>
    <row r="99" spans="7:10" x14ac:dyDescent="0.25">
      <c r="G99" s="92"/>
      <c r="H99" s="91"/>
      <c r="I99" s="91"/>
      <c r="J99" s="86"/>
    </row>
    <row r="100" spans="7:10" x14ac:dyDescent="0.25">
      <c r="G100" s="92"/>
      <c r="H100" s="91"/>
      <c r="I100" s="91"/>
      <c r="J100" s="86"/>
    </row>
    <row r="101" spans="7:10" x14ac:dyDescent="0.25">
      <c r="G101" s="92"/>
      <c r="H101" s="91"/>
      <c r="I101" s="91"/>
      <c r="J101" s="86"/>
    </row>
    <row r="102" spans="7:10" x14ac:dyDescent="0.25">
      <c r="G102" s="92"/>
      <c r="H102" s="91"/>
      <c r="I102" s="91"/>
      <c r="J102" s="86"/>
    </row>
    <row r="103" spans="7:10" x14ac:dyDescent="0.25">
      <c r="G103" s="92"/>
      <c r="H103" s="91"/>
      <c r="I103" s="91"/>
      <c r="J103" s="86"/>
    </row>
    <row r="104" spans="7:10" x14ac:dyDescent="0.25">
      <c r="G104" s="92"/>
      <c r="H104" s="91"/>
      <c r="I104" s="91"/>
      <c r="J104" s="86"/>
    </row>
    <row r="105" spans="7:10" x14ac:dyDescent="0.25">
      <c r="G105" s="92"/>
      <c r="H105" s="91"/>
      <c r="I105" s="91"/>
      <c r="J105" s="86"/>
    </row>
    <row r="106" spans="7:10" x14ac:dyDescent="0.25">
      <c r="G106" s="92"/>
      <c r="H106" s="91"/>
      <c r="I106" s="91"/>
      <c r="J106" s="86"/>
    </row>
    <row r="107" spans="7:10" x14ac:dyDescent="0.25">
      <c r="G107" s="92"/>
      <c r="H107" s="91"/>
      <c r="I107" s="91"/>
      <c r="J107" s="86"/>
    </row>
    <row r="108" spans="7:10" x14ac:dyDescent="0.25">
      <c r="G108" s="92"/>
      <c r="H108" s="91"/>
      <c r="I108" s="91"/>
      <c r="J108" s="86"/>
    </row>
    <row r="109" spans="7:10" x14ac:dyDescent="0.25">
      <c r="G109" s="92"/>
      <c r="H109" s="91"/>
      <c r="I109" s="91"/>
      <c r="J109" s="86"/>
    </row>
    <row r="110" spans="7:10" x14ac:dyDescent="0.25">
      <c r="G110" s="92"/>
      <c r="H110" s="91"/>
      <c r="I110" s="91"/>
      <c r="J110" s="86"/>
    </row>
    <row r="111" spans="7:10" x14ac:dyDescent="0.25">
      <c r="G111" s="92"/>
      <c r="H111" s="91"/>
      <c r="I111" s="91"/>
      <c r="J111" s="86"/>
    </row>
    <row r="112" spans="7:10" x14ac:dyDescent="0.25">
      <c r="G112" s="92"/>
      <c r="H112" s="91"/>
      <c r="I112" s="91"/>
      <c r="J112" s="86"/>
    </row>
    <row r="113" spans="7:10" x14ac:dyDescent="0.25">
      <c r="G113" s="92"/>
      <c r="H113" s="91"/>
      <c r="I113" s="91"/>
      <c r="J113" s="86"/>
    </row>
    <row r="114" spans="7:10" x14ac:dyDescent="0.25">
      <c r="G114" s="92"/>
      <c r="H114" s="91"/>
      <c r="I114" s="91"/>
      <c r="J114" s="86"/>
    </row>
    <row r="115" spans="7:10" x14ac:dyDescent="0.25">
      <c r="G115" s="92"/>
      <c r="H115" s="91"/>
      <c r="I115" s="91"/>
      <c r="J115" s="86"/>
    </row>
    <row r="116" spans="7:10" x14ac:dyDescent="0.25">
      <c r="G116" s="92"/>
      <c r="H116" s="91"/>
      <c r="I116" s="91"/>
      <c r="J116" s="86"/>
    </row>
    <row r="117" spans="7:10" x14ac:dyDescent="0.25">
      <c r="G117" s="92"/>
      <c r="H117" s="91"/>
      <c r="I117" s="91"/>
      <c r="J117" s="86"/>
    </row>
    <row r="118" spans="7:10" x14ac:dyDescent="0.25">
      <c r="G118" s="92"/>
      <c r="H118" s="91"/>
      <c r="I118" s="91"/>
      <c r="J118" s="86"/>
    </row>
    <row r="119" spans="7:10" x14ac:dyDescent="0.25">
      <c r="G119" s="92"/>
      <c r="H119" s="91"/>
      <c r="I119" s="91"/>
      <c r="J119" s="86"/>
    </row>
    <row r="120" spans="7:10" x14ac:dyDescent="0.25">
      <c r="G120" s="92"/>
      <c r="H120" s="91"/>
      <c r="I120" s="91"/>
      <c r="J120" s="86"/>
    </row>
    <row r="121" spans="7:10" x14ac:dyDescent="0.25">
      <c r="G121" s="92"/>
      <c r="H121" s="91"/>
      <c r="I121" s="91"/>
      <c r="J121" s="86"/>
    </row>
    <row r="122" spans="7:10" x14ac:dyDescent="0.25">
      <c r="G122" s="92"/>
      <c r="H122" s="91"/>
      <c r="I122" s="91"/>
      <c r="J122" s="86"/>
    </row>
    <row r="123" spans="7:10" x14ac:dyDescent="0.25">
      <c r="G123" s="92"/>
      <c r="H123" s="91"/>
      <c r="I123" s="91"/>
      <c r="J123" s="86"/>
    </row>
    <row r="124" spans="7:10" x14ac:dyDescent="0.25">
      <c r="G124" s="92"/>
      <c r="H124" s="91"/>
      <c r="I124" s="91"/>
      <c r="J124" s="86"/>
    </row>
    <row r="125" spans="7:10" x14ac:dyDescent="0.25">
      <c r="G125" s="92"/>
      <c r="H125" s="91"/>
      <c r="I125" s="91"/>
      <c r="J125" s="86"/>
    </row>
    <row r="126" spans="7:10" x14ac:dyDescent="0.25">
      <c r="G126" s="92"/>
      <c r="H126" s="91"/>
      <c r="I126" s="91"/>
      <c r="J126" s="86"/>
    </row>
    <row r="127" spans="7:10" x14ac:dyDescent="0.25">
      <c r="G127" s="92"/>
      <c r="H127" s="91"/>
      <c r="I127" s="91"/>
      <c r="J127" s="86"/>
    </row>
    <row r="128" spans="7:10" x14ac:dyDescent="0.25">
      <c r="G128" s="92"/>
      <c r="H128" s="91"/>
      <c r="I128" s="91"/>
      <c r="J128" s="86"/>
    </row>
    <row r="129" spans="7:10" x14ac:dyDescent="0.25">
      <c r="G129" s="92"/>
      <c r="H129" s="91"/>
      <c r="I129" s="91"/>
      <c r="J129" s="86"/>
    </row>
    <row r="130" spans="7:10" x14ac:dyDescent="0.25">
      <c r="G130" s="92"/>
      <c r="H130" s="91"/>
      <c r="I130" s="91"/>
      <c r="J130" s="86"/>
    </row>
    <row r="131" spans="7:10" x14ac:dyDescent="0.25">
      <c r="G131" s="92"/>
      <c r="H131" s="91"/>
      <c r="I131" s="91"/>
      <c r="J131" s="86"/>
    </row>
    <row r="132" spans="7:10" x14ac:dyDescent="0.25">
      <c r="G132" s="92"/>
      <c r="H132" s="91"/>
      <c r="I132" s="91"/>
      <c r="J132" s="86"/>
    </row>
    <row r="133" spans="7:10" x14ac:dyDescent="0.25">
      <c r="G133" s="92"/>
      <c r="H133" s="91"/>
      <c r="I133" s="91"/>
      <c r="J133" s="86"/>
    </row>
    <row r="134" spans="7:10" x14ac:dyDescent="0.25">
      <c r="G134" s="92"/>
      <c r="H134" s="91"/>
      <c r="I134" s="91"/>
      <c r="J134" s="86"/>
    </row>
    <row r="135" spans="7:10" x14ac:dyDescent="0.25">
      <c r="G135" s="92"/>
      <c r="H135" s="91"/>
      <c r="I135" s="91"/>
      <c r="J135" s="86"/>
    </row>
    <row r="136" spans="7:10" x14ac:dyDescent="0.25">
      <c r="G136" s="92"/>
      <c r="H136" s="91"/>
      <c r="I136" s="91"/>
      <c r="J136" s="86"/>
    </row>
    <row r="137" spans="7:10" x14ac:dyDescent="0.25">
      <c r="G137" s="92"/>
      <c r="H137" s="91"/>
      <c r="I137" s="91"/>
      <c r="J137" s="86"/>
    </row>
    <row r="138" spans="7:10" x14ac:dyDescent="0.25">
      <c r="G138" s="92"/>
      <c r="H138" s="91"/>
      <c r="I138" s="91"/>
      <c r="J138" s="86"/>
    </row>
    <row r="139" spans="7:10" x14ac:dyDescent="0.25">
      <c r="G139" s="92"/>
      <c r="H139" s="91"/>
      <c r="I139" s="91"/>
      <c r="J139" s="86"/>
    </row>
    <row r="140" spans="7:10" x14ac:dyDescent="0.25">
      <c r="G140" s="92"/>
      <c r="H140" s="91"/>
      <c r="I140" s="91"/>
      <c r="J140" s="86"/>
    </row>
    <row r="141" spans="7:10" x14ac:dyDescent="0.25">
      <c r="G141" s="92"/>
      <c r="H141" s="91"/>
      <c r="I141" s="91"/>
      <c r="J141" s="86"/>
    </row>
    <row r="142" spans="7:10" x14ac:dyDescent="0.25">
      <c r="G142" s="92"/>
      <c r="H142" s="91"/>
      <c r="I142" s="91"/>
      <c r="J142" s="86"/>
    </row>
    <row r="143" spans="7:10" x14ac:dyDescent="0.25">
      <c r="G143" s="92"/>
      <c r="H143" s="91"/>
      <c r="I143" s="91"/>
      <c r="J143" s="86"/>
    </row>
    <row r="144" spans="7:10" x14ac:dyDescent="0.25">
      <c r="G144" s="92"/>
      <c r="H144" s="91"/>
      <c r="I144" s="91"/>
      <c r="J144" s="86"/>
    </row>
    <row r="145" spans="7:10" x14ac:dyDescent="0.25">
      <c r="G145" s="92"/>
      <c r="H145" s="91"/>
      <c r="I145" s="91"/>
      <c r="J145" s="86"/>
    </row>
    <row r="146" spans="7:10" x14ac:dyDescent="0.25">
      <c r="G146" s="92"/>
      <c r="H146" s="91"/>
      <c r="I146" s="91"/>
      <c r="J146" s="86"/>
    </row>
    <row r="147" spans="7:10" x14ac:dyDescent="0.25">
      <c r="G147" s="92"/>
      <c r="H147" s="91"/>
      <c r="I147" s="91"/>
      <c r="J147" s="86"/>
    </row>
    <row r="148" spans="7:10" x14ac:dyDescent="0.25">
      <c r="G148" s="92"/>
      <c r="H148" s="91"/>
      <c r="I148" s="91"/>
      <c r="J148" s="86"/>
    </row>
    <row r="149" spans="7:10" x14ac:dyDescent="0.25">
      <c r="G149" s="92"/>
      <c r="H149" s="91"/>
      <c r="I149" s="91"/>
      <c r="J149" s="86"/>
    </row>
    <row r="150" spans="7:10" x14ac:dyDescent="0.25">
      <c r="G150" s="92"/>
      <c r="H150" s="91"/>
      <c r="I150" s="91"/>
      <c r="J150" s="86"/>
    </row>
    <row r="151" spans="7:10" x14ac:dyDescent="0.25">
      <c r="G151" s="92"/>
      <c r="H151" s="91"/>
      <c r="I151" s="91"/>
      <c r="J151" s="86"/>
    </row>
    <row r="152" spans="7:10" x14ac:dyDescent="0.25">
      <c r="G152" s="92"/>
      <c r="H152" s="91"/>
      <c r="I152" s="91"/>
      <c r="J152" s="86"/>
    </row>
    <row r="153" spans="7:10" x14ac:dyDescent="0.25">
      <c r="G153" s="92"/>
      <c r="H153" s="91"/>
      <c r="I153" s="91"/>
      <c r="J153" s="86"/>
    </row>
    <row r="154" spans="7:10" x14ac:dyDescent="0.25">
      <c r="G154" s="92"/>
      <c r="H154" s="91"/>
      <c r="I154" s="91"/>
      <c r="J154" s="86"/>
    </row>
    <row r="155" spans="7:10" x14ac:dyDescent="0.25">
      <c r="G155" s="92"/>
      <c r="H155" s="91"/>
      <c r="I155" s="91"/>
      <c r="J155" s="86"/>
    </row>
    <row r="156" spans="7:10" x14ac:dyDescent="0.25">
      <c r="G156" s="92"/>
      <c r="H156" s="91"/>
      <c r="I156" s="91"/>
      <c r="J156" s="86"/>
    </row>
    <row r="157" spans="7:10" x14ac:dyDescent="0.25">
      <c r="G157" s="92"/>
      <c r="H157" s="91"/>
      <c r="I157" s="91"/>
      <c r="J157" s="86"/>
    </row>
    <row r="158" spans="7:10" x14ac:dyDescent="0.25">
      <c r="G158" s="92"/>
      <c r="H158" s="91"/>
      <c r="I158" s="91"/>
      <c r="J158" s="86"/>
    </row>
    <row r="159" spans="7:10" x14ac:dyDescent="0.25">
      <c r="G159" s="92"/>
      <c r="H159" s="91"/>
      <c r="I159" s="91"/>
      <c r="J159" s="86"/>
    </row>
    <row r="160" spans="7:10" x14ac:dyDescent="0.25">
      <c r="G160" s="92"/>
      <c r="H160" s="91"/>
      <c r="I160" s="91"/>
      <c r="J160" s="86"/>
    </row>
    <row r="161" spans="7:10" x14ac:dyDescent="0.25">
      <c r="G161" s="92"/>
      <c r="H161" s="91"/>
      <c r="I161" s="91"/>
      <c r="J161" s="86"/>
    </row>
    <row r="162" spans="7:10" x14ac:dyDescent="0.25">
      <c r="G162" s="92"/>
      <c r="H162" s="91"/>
      <c r="I162" s="91"/>
      <c r="J162" s="86"/>
    </row>
    <row r="163" spans="7:10" x14ac:dyDescent="0.25">
      <c r="G163" s="92"/>
      <c r="H163" s="91"/>
      <c r="I163" s="91"/>
      <c r="J163" s="86"/>
    </row>
    <row r="164" spans="7:10" x14ac:dyDescent="0.25">
      <c r="G164" s="92"/>
      <c r="H164" s="91"/>
      <c r="I164" s="91"/>
      <c r="J164" s="86"/>
    </row>
    <row r="165" spans="7:10" x14ac:dyDescent="0.25">
      <c r="G165" s="92"/>
      <c r="H165" s="91"/>
      <c r="I165" s="91"/>
      <c r="J165" s="86"/>
    </row>
    <row r="166" spans="7:10" x14ac:dyDescent="0.25">
      <c r="G166" s="92"/>
      <c r="H166" s="91"/>
      <c r="I166" s="91"/>
      <c r="J166" s="86"/>
    </row>
    <row r="167" spans="7:10" x14ac:dyDescent="0.25">
      <c r="G167" s="92"/>
      <c r="H167" s="91"/>
      <c r="I167" s="91"/>
      <c r="J167" s="86"/>
    </row>
    <row r="168" spans="7:10" x14ac:dyDescent="0.25">
      <c r="G168" s="92"/>
      <c r="H168" s="91"/>
      <c r="I168" s="91"/>
      <c r="J168" s="86"/>
    </row>
    <row r="169" spans="7:10" x14ac:dyDescent="0.25">
      <c r="G169" s="92"/>
      <c r="H169" s="91"/>
      <c r="I169" s="91"/>
      <c r="J169" s="86"/>
    </row>
    <row r="170" spans="7:10" x14ac:dyDescent="0.25">
      <c r="G170" s="92"/>
      <c r="H170" s="91"/>
      <c r="I170" s="91"/>
      <c r="J170" s="86"/>
    </row>
    <row r="171" spans="7:10" x14ac:dyDescent="0.25">
      <c r="G171" s="92"/>
      <c r="H171" s="91"/>
      <c r="I171" s="91"/>
      <c r="J171" s="86"/>
    </row>
    <row r="172" spans="7:10" x14ac:dyDescent="0.25">
      <c r="G172" s="92"/>
      <c r="H172" s="91"/>
      <c r="I172" s="91"/>
      <c r="J172" s="86"/>
    </row>
    <row r="173" spans="7:10" x14ac:dyDescent="0.25">
      <c r="G173" s="92"/>
      <c r="H173" s="91"/>
      <c r="I173" s="91"/>
      <c r="J173" s="86"/>
    </row>
    <row r="174" spans="7:10" x14ac:dyDescent="0.25">
      <c r="G174" s="92"/>
      <c r="H174" s="91"/>
      <c r="I174" s="91"/>
      <c r="J174" s="86"/>
    </row>
    <row r="175" spans="7:10" x14ac:dyDescent="0.25">
      <c r="G175" s="92"/>
      <c r="H175" s="91"/>
      <c r="I175" s="91"/>
      <c r="J175" s="86"/>
    </row>
    <row r="176" spans="7:10" x14ac:dyDescent="0.25">
      <c r="G176" s="92"/>
      <c r="H176" s="91"/>
      <c r="I176" s="91"/>
      <c r="J176" s="86"/>
    </row>
    <row r="177" spans="7:10" x14ac:dyDescent="0.25">
      <c r="G177" s="92"/>
      <c r="H177" s="91"/>
      <c r="I177" s="91"/>
      <c r="J177" s="86"/>
    </row>
    <row r="178" spans="7:10" x14ac:dyDescent="0.25">
      <c r="G178" s="92"/>
      <c r="H178" s="91"/>
      <c r="I178" s="91"/>
      <c r="J178" s="86"/>
    </row>
    <row r="179" spans="7:10" x14ac:dyDescent="0.25">
      <c r="G179" s="92"/>
      <c r="H179" s="91"/>
      <c r="I179" s="91"/>
      <c r="J179" s="86"/>
    </row>
    <row r="180" spans="7:10" x14ac:dyDescent="0.25">
      <c r="G180" s="92"/>
      <c r="H180" s="91"/>
      <c r="I180" s="91"/>
      <c r="J180" s="86"/>
    </row>
    <row r="181" spans="7:10" x14ac:dyDescent="0.25">
      <c r="G181" s="92"/>
      <c r="H181" s="91"/>
      <c r="I181" s="91"/>
      <c r="J181" s="86"/>
    </row>
    <row r="182" spans="7:10" x14ac:dyDescent="0.25">
      <c r="G182" s="92"/>
      <c r="H182" s="91"/>
      <c r="I182" s="91"/>
      <c r="J182" s="86"/>
    </row>
    <row r="183" spans="7:10" x14ac:dyDescent="0.25">
      <c r="G183" s="92"/>
      <c r="H183" s="91"/>
      <c r="I183" s="91"/>
      <c r="J183" s="86"/>
    </row>
    <row r="184" spans="7:10" x14ac:dyDescent="0.25">
      <c r="G184" s="92"/>
      <c r="H184" s="91"/>
      <c r="I184" s="91"/>
      <c r="J184" s="86"/>
    </row>
    <row r="185" spans="7:10" x14ac:dyDescent="0.25">
      <c r="G185" s="92"/>
      <c r="H185" s="91"/>
      <c r="I185" s="91"/>
      <c r="J185" s="86"/>
    </row>
    <row r="186" spans="7:10" x14ac:dyDescent="0.25">
      <c r="G186" s="92"/>
      <c r="H186" s="91"/>
      <c r="I186" s="91"/>
      <c r="J186" s="86"/>
    </row>
    <row r="187" spans="7:10" x14ac:dyDescent="0.25">
      <c r="G187" s="92"/>
      <c r="H187" s="91"/>
      <c r="I187" s="91"/>
      <c r="J187" s="86"/>
    </row>
    <row r="188" spans="7:10" x14ac:dyDescent="0.25">
      <c r="G188" s="92"/>
      <c r="H188" s="91"/>
      <c r="I188" s="91"/>
      <c r="J188" s="86"/>
    </row>
    <row r="189" spans="7:10" x14ac:dyDescent="0.25">
      <c r="G189" s="92"/>
      <c r="H189" s="91"/>
      <c r="I189" s="91"/>
      <c r="J189" s="86"/>
    </row>
    <row r="190" spans="7:10" x14ac:dyDescent="0.25">
      <c r="G190" s="92"/>
      <c r="H190" s="91"/>
      <c r="I190" s="91"/>
      <c r="J190" s="86"/>
    </row>
    <row r="191" spans="7:10" x14ac:dyDescent="0.25">
      <c r="G191" s="92"/>
      <c r="H191" s="91"/>
      <c r="I191" s="91"/>
      <c r="J191" s="86"/>
    </row>
    <row r="192" spans="7:10" x14ac:dyDescent="0.25">
      <c r="G192" s="92"/>
      <c r="H192" s="91"/>
      <c r="I192" s="91"/>
      <c r="J192" s="86"/>
    </row>
    <row r="193" spans="7:10" x14ac:dyDescent="0.25">
      <c r="G193" s="92"/>
      <c r="H193" s="91"/>
      <c r="I193" s="91"/>
      <c r="J193" s="86"/>
    </row>
    <row r="194" spans="7:10" x14ac:dyDescent="0.25">
      <c r="G194" s="92"/>
      <c r="H194" s="91"/>
      <c r="I194" s="91"/>
      <c r="J194" s="86"/>
    </row>
    <row r="195" spans="7:10" x14ac:dyDescent="0.25">
      <c r="G195" s="92"/>
      <c r="H195" s="91"/>
      <c r="I195" s="91"/>
      <c r="J195" s="86"/>
    </row>
    <row r="196" spans="7:10" x14ac:dyDescent="0.25">
      <c r="G196" s="92"/>
      <c r="H196" s="91"/>
      <c r="I196" s="91"/>
      <c r="J196" s="86"/>
    </row>
    <row r="197" spans="7:10" x14ac:dyDescent="0.25">
      <c r="G197" s="92"/>
      <c r="H197" s="91"/>
      <c r="I197" s="91"/>
      <c r="J197" s="86"/>
    </row>
    <row r="198" spans="7:10" x14ac:dyDescent="0.25">
      <c r="G198" s="92"/>
      <c r="H198" s="91"/>
      <c r="I198" s="91"/>
      <c r="J198" s="86"/>
    </row>
    <row r="199" spans="7:10" x14ac:dyDescent="0.25">
      <c r="G199" s="92"/>
      <c r="H199" s="91"/>
      <c r="I199" s="91"/>
      <c r="J199" s="86"/>
    </row>
    <row r="200" spans="7:10" x14ac:dyDescent="0.25">
      <c r="G200" s="92"/>
      <c r="H200" s="91"/>
      <c r="I200" s="91"/>
      <c r="J200" s="86"/>
    </row>
    <row r="201" spans="7:10" x14ac:dyDescent="0.25">
      <c r="G201" s="92"/>
      <c r="H201" s="91"/>
      <c r="I201" s="91"/>
      <c r="J201" s="86"/>
    </row>
    <row r="202" spans="7:10" x14ac:dyDescent="0.25">
      <c r="G202" s="92"/>
      <c r="H202" s="91"/>
      <c r="I202" s="91"/>
      <c r="J202" s="86"/>
    </row>
    <row r="203" spans="7:10" x14ac:dyDescent="0.25">
      <c r="G203" s="92"/>
      <c r="H203" s="91"/>
      <c r="I203" s="91"/>
      <c r="J203" s="86"/>
    </row>
    <row r="204" spans="7:10" x14ac:dyDescent="0.25">
      <c r="G204" s="92"/>
      <c r="H204" s="91"/>
      <c r="I204" s="91"/>
      <c r="J204" s="86"/>
    </row>
    <row r="205" spans="7:10" x14ac:dyDescent="0.25">
      <c r="G205" s="92"/>
      <c r="H205" s="91"/>
      <c r="I205" s="91"/>
      <c r="J205" s="86"/>
    </row>
    <row r="206" spans="7:10" x14ac:dyDescent="0.25">
      <c r="G206" s="92"/>
      <c r="H206" s="91"/>
      <c r="I206" s="91"/>
      <c r="J206" s="86"/>
    </row>
    <row r="207" spans="7:10" x14ac:dyDescent="0.25">
      <c r="G207" s="92"/>
      <c r="H207" s="91"/>
      <c r="I207" s="91"/>
      <c r="J207" s="86"/>
    </row>
    <row r="208" spans="7:10" x14ac:dyDescent="0.25">
      <c r="G208" s="92"/>
      <c r="H208" s="91"/>
      <c r="I208" s="91"/>
      <c r="J208" s="86"/>
    </row>
    <row r="209" spans="7:10" x14ac:dyDescent="0.25">
      <c r="G209" s="92"/>
      <c r="H209" s="91"/>
      <c r="I209" s="91"/>
      <c r="J209" s="86"/>
    </row>
    <row r="210" spans="7:10" x14ac:dyDescent="0.25">
      <c r="G210" s="92"/>
      <c r="H210" s="91"/>
      <c r="I210" s="91"/>
      <c r="J210" s="86"/>
    </row>
    <row r="211" spans="7:10" x14ac:dyDescent="0.25">
      <c r="G211" s="92"/>
      <c r="H211" s="91"/>
      <c r="I211" s="91"/>
      <c r="J211" s="86"/>
    </row>
    <row r="212" spans="7:10" x14ac:dyDescent="0.25">
      <c r="G212" s="92"/>
      <c r="H212" s="91"/>
      <c r="I212" s="91"/>
      <c r="J212" s="86"/>
    </row>
    <row r="213" spans="7:10" x14ac:dyDescent="0.25">
      <c r="G213" s="92"/>
      <c r="H213" s="91"/>
      <c r="I213" s="91"/>
      <c r="J213" s="86"/>
    </row>
    <row r="214" spans="7:10" x14ac:dyDescent="0.25">
      <c r="G214" s="92"/>
      <c r="H214" s="91"/>
      <c r="I214" s="91"/>
      <c r="J214" s="86"/>
    </row>
    <row r="215" spans="7:10" x14ac:dyDescent="0.25">
      <c r="G215" s="92"/>
      <c r="H215" s="91"/>
      <c r="I215" s="91"/>
      <c r="J215" s="86"/>
    </row>
    <row r="216" spans="7:10" x14ac:dyDescent="0.25">
      <c r="G216" s="92"/>
      <c r="H216" s="91"/>
      <c r="I216" s="91"/>
      <c r="J216" s="86"/>
    </row>
    <row r="217" spans="7:10" x14ac:dyDescent="0.25">
      <c r="G217" s="92"/>
      <c r="H217" s="91"/>
      <c r="I217" s="91"/>
      <c r="J217" s="86"/>
    </row>
    <row r="218" spans="7:10" x14ac:dyDescent="0.25">
      <c r="G218" s="92"/>
      <c r="H218" s="91"/>
      <c r="I218" s="91"/>
      <c r="J218" s="86"/>
    </row>
    <row r="219" spans="7:10" x14ac:dyDescent="0.25">
      <c r="G219" s="92"/>
      <c r="H219" s="91"/>
      <c r="I219" s="91"/>
      <c r="J219" s="86"/>
    </row>
    <row r="220" spans="7:10" x14ac:dyDescent="0.25">
      <c r="G220" s="92"/>
      <c r="H220" s="91"/>
      <c r="I220" s="91"/>
      <c r="J220" s="86"/>
    </row>
    <row r="221" spans="7:10" x14ac:dyDescent="0.25">
      <c r="G221" s="92"/>
      <c r="H221" s="91"/>
      <c r="I221" s="91"/>
      <c r="J221" s="86"/>
    </row>
    <row r="222" spans="7:10" x14ac:dyDescent="0.25">
      <c r="G222" s="92"/>
      <c r="H222" s="91"/>
      <c r="I222" s="91"/>
      <c r="J222" s="86"/>
    </row>
    <row r="223" spans="7:10" x14ac:dyDescent="0.25">
      <c r="G223" s="92"/>
      <c r="H223" s="91"/>
      <c r="I223" s="91"/>
      <c r="J223" s="86"/>
    </row>
    <row r="224" spans="7:10" x14ac:dyDescent="0.25">
      <c r="G224" s="92"/>
      <c r="H224" s="91"/>
      <c r="I224" s="91"/>
      <c r="J224" s="86"/>
    </row>
    <row r="225" spans="7:10" x14ac:dyDescent="0.25">
      <c r="G225" s="92"/>
      <c r="H225" s="91"/>
      <c r="I225" s="91"/>
      <c r="J225" s="86"/>
    </row>
    <row r="226" spans="7:10" x14ac:dyDescent="0.25">
      <c r="G226" s="92"/>
      <c r="H226" s="91"/>
      <c r="I226" s="91"/>
      <c r="J226" s="86"/>
    </row>
    <row r="227" spans="7:10" x14ac:dyDescent="0.25">
      <c r="G227" s="92"/>
      <c r="H227" s="91"/>
      <c r="I227" s="91"/>
      <c r="J227" s="86"/>
    </row>
    <row r="228" spans="7:10" x14ac:dyDescent="0.25">
      <c r="G228" s="92"/>
      <c r="H228" s="91"/>
      <c r="I228" s="91"/>
      <c r="J228" s="86"/>
    </row>
    <row r="229" spans="7:10" x14ac:dyDescent="0.25">
      <c r="G229" s="92"/>
      <c r="H229" s="91"/>
      <c r="I229" s="91"/>
      <c r="J229" s="86"/>
    </row>
    <row r="230" spans="7:10" x14ac:dyDescent="0.25">
      <c r="G230" s="92"/>
      <c r="H230" s="91"/>
      <c r="I230" s="91"/>
      <c r="J230" s="86"/>
    </row>
    <row r="231" spans="7:10" x14ac:dyDescent="0.25">
      <c r="G231" s="92"/>
      <c r="H231" s="91"/>
      <c r="I231" s="91"/>
      <c r="J231" s="86"/>
    </row>
    <row r="232" spans="7:10" x14ac:dyDescent="0.25">
      <c r="G232" s="92"/>
      <c r="H232" s="91"/>
      <c r="I232" s="91"/>
      <c r="J232" s="86"/>
    </row>
    <row r="233" spans="7:10" x14ac:dyDescent="0.25">
      <c r="G233" s="92"/>
      <c r="H233" s="91"/>
      <c r="I233" s="91"/>
      <c r="J233" s="86"/>
    </row>
    <row r="234" spans="7:10" x14ac:dyDescent="0.25">
      <c r="G234" s="92"/>
      <c r="H234" s="91"/>
      <c r="I234" s="91"/>
      <c r="J234" s="86"/>
    </row>
    <row r="235" spans="7:10" x14ac:dyDescent="0.25">
      <c r="G235" s="92"/>
      <c r="H235" s="91"/>
      <c r="I235" s="91"/>
      <c r="J235" s="86"/>
    </row>
    <row r="236" spans="7:10" x14ac:dyDescent="0.25">
      <c r="G236" s="92"/>
      <c r="H236" s="91"/>
      <c r="I236" s="91"/>
      <c r="J236" s="86"/>
    </row>
    <row r="237" spans="7:10" x14ac:dyDescent="0.25">
      <c r="G237" s="92"/>
      <c r="H237" s="91"/>
      <c r="I237" s="91"/>
      <c r="J237" s="86"/>
    </row>
    <row r="238" spans="7:10" x14ac:dyDescent="0.25">
      <c r="H238" s="91"/>
      <c r="I238" s="91"/>
      <c r="J238" s="86"/>
    </row>
    <row r="239" spans="7:10" x14ac:dyDescent="0.25">
      <c r="H239" s="91"/>
      <c r="I239" s="91"/>
      <c r="J239" s="86"/>
    </row>
    <row r="240" spans="7:10" x14ac:dyDescent="0.25">
      <c r="H240" s="91"/>
      <c r="I240" s="91"/>
      <c r="J240" s="86"/>
    </row>
    <row r="241" spans="8:10" x14ac:dyDescent="0.25">
      <c r="H241" s="91"/>
      <c r="I241" s="91"/>
      <c r="J241" s="86"/>
    </row>
    <row r="242" spans="8:10" x14ac:dyDescent="0.25">
      <c r="H242" s="91"/>
      <c r="I242" s="91"/>
      <c r="J242" s="86"/>
    </row>
    <row r="243" spans="8:10" x14ac:dyDescent="0.25">
      <c r="H243" s="91"/>
      <c r="I243" s="91"/>
      <c r="J243" s="86"/>
    </row>
    <row r="244" spans="8:10" x14ac:dyDescent="0.25">
      <c r="H244" s="91"/>
      <c r="I244" s="91"/>
      <c r="J244" s="86"/>
    </row>
    <row r="245" spans="8:10" x14ac:dyDescent="0.25">
      <c r="H245" s="91"/>
      <c r="I245" s="91"/>
      <c r="J245" s="86"/>
    </row>
    <row r="246" spans="8:10" x14ac:dyDescent="0.25">
      <c r="H246" s="91"/>
      <c r="I246" s="91"/>
      <c r="J246" s="86"/>
    </row>
    <row r="247" spans="8:10" x14ac:dyDescent="0.25">
      <c r="H247" s="91"/>
      <c r="I247" s="91"/>
      <c r="J247" s="86"/>
    </row>
    <row r="248" spans="8:10" x14ac:dyDescent="0.25">
      <c r="H248" s="91"/>
      <c r="I248" s="91"/>
      <c r="J248" s="86"/>
    </row>
    <row r="249" spans="8:10" x14ac:dyDescent="0.25">
      <c r="H249" s="91"/>
      <c r="I249" s="91"/>
      <c r="J249" s="86"/>
    </row>
    <row r="250" spans="8:10" x14ac:dyDescent="0.25">
      <c r="H250" s="91"/>
      <c r="I250" s="91"/>
      <c r="J250" s="86"/>
    </row>
    <row r="251" spans="8:10" x14ac:dyDescent="0.25">
      <c r="H251" s="91"/>
      <c r="I251" s="91"/>
      <c r="J251" s="86"/>
    </row>
    <row r="252" spans="8:10" x14ac:dyDescent="0.25">
      <c r="H252" s="91"/>
      <c r="I252" s="91"/>
      <c r="J252" s="86"/>
    </row>
    <row r="253" spans="8:10" x14ac:dyDescent="0.25">
      <c r="H253" s="91"/>
      <c r="I253" s="91"/>
      <c r="J253" s="86"/>
    </row>
    <row r="254" spans="8:10" x14ac:dyDescent="0.25">
      <c r="H254" s="91"/>
      <c r="I254" s="91"/>
      <c r="J254" s="86"/>
    </row>
    <row r="255" spans="8:10" x14ac:dyDescent="0.25">
      <c r="H255" s="91"/>
      <c r="I255" s="91"/>
      <c r="J255" s="86"/>
    </row>
    <row r="256" spans="8:10" x14ac:dyDescent="0.25">
      <c r="H256" s="91"/>
      <c r="I256" s="91"/>
      <c r="J256" s="86"/>
    </row>
    <row r="257" spans="8:10" x14ac:dyDescent="0.25">
      <c r="H257" s="91"/>
      <c r="I257" s="91"/>
      <c r="J257" s="86"/>
    </row>
    <row r="258" spans="8:10" x14ac:dyDescent="0.25">
      <c r="H258" s="91"/>
      <c r="I258" s="91"/>
      <c r="J258" s="86"/>
    </row>
    <row r="259" spans="8:10" x14ac:dyDescent="0.25">
      <c r="H259" s="91"/>
      <c r="I259" s="91"/>
      <c r="J259" s="86"/>
    </row>
    <row r="260" spans="8:10" x14ac:dyDescent="0.25">
      <c r="H260" s="91"/>
      <c r="I260" s="91"/>
      <c r="J260" s="86"/>
    </row>
    <row r="261" spans="8:10" x14ac:dyDescent="0.25">
      <c r="H261" s="91"/>
      <c r="I261" s="91"/>
      <c r="J261" s="86"/>
    </row>
    <row r="262" spans="8:10" x14ac:dyDescent="0.25">
      <c r="H262" s="91"/>
      <c r="I262" s="91"/>
      <c r="J262" s="86"/>
    </row>
    <row r="263" spans="8:10" x14ac:dyDescent="0.25">
      <c r="H263" s="91"/>
      <c r="I263" s="91"/>
      <c r="J263" s="86"/>
    </row>
    <row r="264" spans="8:10" x14ac:dyDescent="0.25">
      <c r="H264" s="91"/>
      <c r="I264" s="91"/>
      <c r="J264" s="86"/>
    </row>
    <row r="265" spans="8:10" x14ac:dyDescent="0.25">
      <c r="H265" s="91"/>
      <c r="I265" s="91"/>
      <c r="J265" s="86"/>
    </row>
    <row r="266" spans="8:10" x14ac:dyDescent="0.25">
      <c r="H266" s="91"/>
      <c r="I266" s="91"/>
      <c r="J266" s="86"/>
    </row>
    <row r="267" spans="8:10" x14ac:dyDescent="0.25">
      <c r="H267" s="91"/>
      <c r="I267" s="91"/>
      <c r="J267" s="86"/>
    </row>
    <row r="268" spans="8:10" x14ac:dyDescent="0.25">
      <c r="H268" s="91"/>
      <c r="I268" s="91"/>
      <c r="J268" s="86"/>
    </row>
    <row r="269" spans="8:10" x14ac:dyDescent="0.25">
      <c r="H269" s="91"/>
      <c r="I269" s="91"/>
      <c r="J269" s="86"/>
    </row>
    <row r="270" spans="8:10" x14ac:dyDescent="0.25">
      <c r="H270" s="91"/>
      <c r="I270" s="91"/>
      <c r="J270" s="86"/>
    </row>
    <row r="271" spans="8:10" x14ac:dyDescent="0.25">
      <c r="H271" s="91"/>
      <c r="I271" s="91"/>
      <c r="J271" s="86"/>
    </row>
    <row r="272" spans="8:10" x14ac:dyDescent="0.25">
      <c r="H272" s="91"/>
      <c r="I272" s="91"/>
      <c r="J272" s="86"/>
    </row>
    <row r="273" spans="8:10" x14ac:dyDescent="0.25">
      <c r="H273" s="91"/>
      <c r="I273" s="91"/>
      <c r="J273" s="86"/>
    </row>
    <row r="274" spans="8:10" x14ac:dyDescent="0.25">
      <c r="H274" s="91"/>
      <c r="I274" s="91"/>
      <c r="J274" s="86"/>
    </row>
    <row r="275" spans="8:10" x14ac:dyDescent="0.25">
      <c r="H275" s="91"/>
      <c r="I275" s="91"/>
      <c r="J275" s="86"/>
    </row>
    <row r="276" spans="8:10" x14ac:dyDescent="0.25">
      <c r="H276" s="91"/>
      <c r="I276" s="91"/>
      <c r="J276" s="86"/>
    </row>
    <row r="277" spans="8:10" x14ac:dyDescent="0.25">
      <c r="H277" s="91"/>
      <c r="I277" s="91"/>
      <c r="J277" s="86"/>
    </row>
    <row r="278" spans="8:10" x14ac:dyDescent="0.25">
      <c r="H278" s="91"/>
      <c r="I278" s="91"/>
      <c r="J278" s="86"/>
    </row>
    <row r="279" spans="8:10" x14ac:dyDescent="0.25">
      <c r="H279" s="91"/>
      <c r="I279" s="91"/>
      <c r="J279" s="86"/>
    </row>
    <row r="280" spans="8:10" x14ac:dyDescent="0.25">
      <c r="H280" s="91"/>
      <c r="I280" s="91"/>
      <c r="J280" s="86"/>
    </row>
    <row r="281" spans="8:10" x14ac:dyDescent="0.25">
      <c r="H281" s="91"/>
      <c r="I281" s="91"/>
      <c r="J281" s="86"/>
    </row>
    <row r="282" spans="8:10" x14ac:dyDescent="0.25">
      <c r="H282" s="91"/>
      <c r="I282" s="91"/>
      <c r="J282" s="86"/>
    </row>
    <row r="283" spans="8:10" x14ac:dyDescent="0.25">
      <c r="H283" s="91"/>
      <c r="I283" s="91"/>
      <c r="J283" s="86"/>
    </row>
    <row r="284" spans="8:10" x14ac:dyDescent="0.25">
      <c r="H284" s="91"/>
      <c r="I284" s="91"/>
      <c r="J284" s="86"/>
    </row>
    <row r="285" spans="8:10" x14ac:dyDescent="0.25">
      <c r="H285" s="91"/>
      <c r="I285" s="91"/>
      <c r="J285" s="86"/>
    </row>
    <row r="286" spans="8:10" x14ac:dyDescent="0.25">
      <c r="H286" s="91"/>
      <c r="I286" s="91"/>
      <c r="J286" s="86"/>
    </row>
    <row r="287" spans="8:10" x14ac:dyDescent="0.25">
      <c r="H287" s="91"/>
      <c r="I287" s="91"/>
      <c r="J287" s="86"/>
    </row>
    <row r="288" spans="8:10" x14ac:dyDescent="0.25">
      <c r="H288" s="91"/>
      <c r="I288" s="91"/>
      <c r="J288" s="86"/>
    </row>
    <row r="289" spans="8:10" x14ac:dyDescent="0.25">
      <c r="H289" s="91"/>
      <c r="I289" s="91"/>
      <c r="J289" s="86"/>
    </row>
    <row r="290" spans="8:10" x14ac:dyDescent="0.25">
      <c r="H290" s="91"/>
      <c r="I290" s="91"/>
      <c r="J290" s="86"/>
    </row>
    <row r="291" spans="8:10" x14ac:dyDescent="0.25">
      <c r="H291" s="91"/>
      <c r="I291" s="91"/>
      <c r="J291" s="86"/>
    </row>
    <row r="292" spans="8:10" x14ac:dyDescent="0.25">
      <c r="H292" s="91"/>
      <c r="I292" s="91"/>
      <c r="J292" s="86"/>
    </row>
    <row r="293" spans="8:10" x14ac:dyDescent="0.25">
      <c r="H293" s="91"/>
      <c r="I293" s="91"/>
      <c r="J293" s="86"/>
    </row>
    <row r="294" spans="8:10" x14ac:dyDescent="0.25">
      <c r="H294" s="91"/>
      <c r="I294" s="91"/>
      <c r="J294" s="86"/>
    </row>
    <row r="295" spans="8:10" x14ac:dyDescent="0.25">
      <c r="H295" s="91"/>
      <c r="I295" s="91"/>
      <c r="J295" s="86"/>
    </row>
    <row r="296" spans="8:10" x14ac:dyDescent="0.25">
      <c r="H296" s="91"/>
      <c r="I296" s="91"/>
      <c r="J296" s="86"/>
    </row>
    <row r="297" spans="8:10" x14ac:dyDescent="0.25">
      <c r="H297" s="91"/>
      <c r="I297" s="91"/>
      <c r="J297" s="86"/>
    </row>
    <row r="298" spans="8:10" x14ac:dyDescent="0.25">
      <c r="H298" s="91"/>
      <c r="I298" s="91"/>
      <c r="J298" s="86"/>
    </row>
    <row r="299" spans="8:10" x14ac:dyDescent="0.25">
      <c r="H299" s="91"/>
      <c r="I299" s="91"/>
      <c r="J299" s="86"/>
    </row>
    <row r="300" spans="8:10" x14ac:dyDescent="0.25">
      <c r="H300" s="91"/>
      <c r="I300" s="91"/>
      <c r="J300" s="86"/>
    </row>
    <row r="301" spans="8:10" x14ac:dyDescent="0.25">
      <c r="H301" s="91"/>
      <c r="I301" s="91"/>
      <c r="J301" s="86"/>
    </row>
    <row r="302" spans="8:10" x14ac:dyDescent="0.25">
      <c r="H302" s="91"/>
      <c r="I302" s="91"/>
      <c r="J302" s="86"/>
    </row>
    <row r="303" spans="8:10" x14ac:dyDescent="0.25">
      <c r="H303" s="91"/>
      <c r="I303" s="91"/>
      <c r="J303" s="86"/>
    </row>
    <row r="304" spans="8:10" x14ac:dyDescent="0.25">
      <c r="H304" s="91"/>
      <c r="I304" s="91"/>
      <c r="J304" s="86"/>
    </row>
    <row r="305" spans="8:10" x14ac:dyDescent="0.25">
      <c r="H305" s="91"/>
      <c r="I305" s="91"/>
      <c r="J305" s="86"/>
    </row>
    <row r="306" spans="8:10" x14ac:dyDescent="0.25">
      <c r="H306" s="91"/>
      <c r="I306" s="91"/>
      <c r="J306" s="86"/>
    </row>
    <row r="307" spans="8:10" x14ac:dyDescent="0.25">
      <c r="H307" s="91"/>
      <c r="I307" s="91"/>
      <c r="J307" s="86"/>
    </row>
    <row r="308" spans="8:10" x14ac:dyDescent="0.25">
      <c r="H308" s="91"/>
      <c r="I308" s="91"/>
      <c r="J308" s="86"/>
    </row>
    <row r="309" spans="8:10" x14ac:dyDescent="0.25">
      <c r="H309" s="91"/>
      <c r="I309" s="91"/>
      <c r="J309" s="86"/>
    </row>
    <row r="310" spans="8:10" x14ac:dyDescent="0.25">
      <c r="H310" s="91"/>
      <c r="I310" s="91"/>
      <c r="J310" s="86"/>
    </row>
    <row r="311" spans="8:10" x14ac:dyDescent="0.25">
      <c r="H311" s="91"/>
      <c r="I311" s="91"/>
      <c r="J311" s="86"/>
    </row>
    <row r="312" spans="8:10" x14ac:dyDescent="0.25">
      <c r="H312" s="91"/>
      <c r="I312" s="91"/>
      <c r="J312" s="86"/>
    </row>
    <row r="313" spans="8:10" x14ac:dyDescent="0.25">
      <c r="H313" s="91"/>
      <c r="I313" s="91"/>
      <c r="J313" s="86"/>
    </row>
    <row r="314" spans="8:10" x14ac:dyDescent="0.25">
      <c r="H314" s="91"/>
      <c r="I314" s="91"/>
      <c r="J314" s="86"/>
    </row>
    <row r="315" spans="8:10" x14ac:dyDescent="0.25">
      <c r="H315" s="91"/>
      <c r="I315" s="91"/>
      <c r="J315" s="86"/>
    </row>
    <row r="316" spans="8:10" x14ac:dyDescent="0.25">
      <c r="H316" s="91"/>
      <c r="I316" s="91"/>
      <c r="J316" s="86"/>
    </row>
    <row r="317" spans="8:10" x14ac:dyDescent="0.25">
      <c r="H317" s="91"/>
      <c r="I317" s="91"/>
      <c r="J317" s="86"/>
    </row>
    <row r="318" spans="8:10" x14ac:dyDescent="0.25">
      <c r="H318" s="91"/>
      <c r="I318" s="91"/>
      <c r="J318" s="86"/>
    </row>
    <row r="319" spans="8:10" x14ac:dyDescent="0.25">
      <c r="H319" s="91"/>
      <c r="I319" s="91"/>
      <c r="J319" s="86"/>
    </row>
    <row r="320" spans="8:10" x14ac:dyDescent="0.25">
      <c r="H320" s="91"/>
      <c r="I320" s="91"/>
      <c r="J320" s="86"/>
    </row>
    <row r="321" spans="8:10" x14ac:dyDescent="0.25">
      <c r="H321" s="91"/>
      <c r="I321" s="91"/>
      <c r="J321" s="86"/>
    </row>
    <row r="322" spans="8:10" x14ac:dyDescent="0.25">
      <c r="H322" s="91"/>
      <c r="I322" s="91"/>
      <c r="J322" s="86"/>
    </row>
    <row r="323" spans="8:10" x14ac:dyDescent="0.25">
      <c r="H323" s="91"/>
      <c r="I323" s="91"/>
      <c r="J323" s="86"/>
    </row>
    <row r="324" spans="8:10" x14ac:dyDescent="0.25">
      <c r="H324" s="91"/>
      <c r="I324" s="91"/>
      <c r="J324" s="86"/>
    </row>
    <row r="325" spans="8:10" x14ac:dyDescent="0.25">
      <c r="H325" s="91"/>
      <c r="I325" s="91"/>
      <c r="J325" s="86"/>
    </row>
    <row r="326" spans="8:10" x14ac:dyDescent="0.25">
      <c r="H326" s="91"/>
      <c r="I326" s="91"/>
      <c r="J326" s="86"/>
    </row>
    <row r="327" spans="8:10" x14ac:dyDescent="0.25">
      <c r="H327" s="91"/>
      <c r="I327" s="91"/>
      <c r="J327" s="86"/>
    </row>
    <row r="328" spans="8:10" x14ac:dyDescent="0.25">
      <c r="H328" s="91"/>
      <c r="I328" s="91"/>
      <c r="J328" s="86"/>
    </row>
    <row r="329" spans="8:10" x14ac:dyDescent="0.25">
      <c r="H329" s="91"/>
      <c r="I329" s="91"/>
      <c r="J329" s="86"/>
    </row>
    <row r="330" spans="8:10" x14ac:dyDescent="0.25">
      <c r="H330" s="91"/>
      <c r="I330" s="91"/>
      <c r="J330" s="86"/>
    </row>
    <row r="331" spans="8:10" x14ac:dyDescent="0.25">
      <c r="H331" s="91"/>
      <c r="I331" s="91"/>
      <c r="J331" s="86"/>
    </row>
    <row r="332" spans="8:10" x14ac:dyDescent="0.25">
      <c r="H332" s="91"/>
      <c r="I332" s="91"/>
      <c r="J332" s="86"/>
    </row>
    <row r="333" spans="8:10" x14ac:dyDescent="0.25">
      <c r="H333" s="91"/>
      <c r="I333" s="91"/>
      <c r="J333" s="86"/>
    </row>
    <row r="334" spans="8:10" x14ac:dyDescent="0.25">
      <c r="H334" s="91"/>
      <c r="I334" s="91"/>
      <c r="J334" s="86"/>
    </row>
    <row r="335" spans="8:10" x14ac:dyDescent="0.25">
      <c r="H335" s="91"/>
      <c r="I335" s="91"/>
      <c r="J335" s="86"/>
    </row>
    <row r="336" spans="8:10" x14ac:dyDescent="0.25">
      <c r="H336" s="91"/>
      <c r="I336" s="91"/>
      <c r="J336" s="86"/>
    </row>
    <row r="337" spans="8:10" x14ac:dyDescent="0.25">
      <c r="H337" s="91"/>
      <c r="I337" s="91"/>
      <c r="J337" s="86"/>
    </row>
    <row r="338" spans="8:10" x14ac:dyDescent="0.25">
      <c r="H338" s="91"/>
      <c r="I338" s="91"/>
      <c r="J338" s="86"/>
    </row>
    <row r="339" spans="8:10" x14ac:dyDescent="0.25">
      <c r="H339" s="91"/>
      <c r="I339" s="91"/>
      <c r="J339" s="86"/>
    </row>
    <row r="340" spans="8:10" x14ac:dyDescent="0.25">
      <c r="H340" s="91"/>
      <c r="I340" s="91"/>
      <c r="J340" s="86"/>
    </row>
    <row r="341" spans="8:10" x14ac:dyDescent="0.25">
      <c r="H341" s="91"/>
      <c r="I341" s="91"/>
      <c r="J341" s="86"/>
    </row>
    <row r="342" spans="8:10" x14ac:dyDescent="0.25">
      <c r="H342" s="91"/>
      <c r="I342" s="91"/>
      <c r="J342" s="86"/>
    </row>
    <row r="343" spans="8:10" x14ac:dyDescent="0.25">
      <c r="H343" s="91"/>
      <c r="I343" s="91"/>
      <c r="J343" s="86"/>
    </row>
    <row r="344" spans="8:10" x14ac:dyDescent="0.25">
      <c r="H344" s="91"/>
      <c r="I344" s="91"/>
      <c r="J344" s="86"/>
    </row>
    <row r="345" spans="8:10" x14ac:dyDescent="0.25">
      <c r="H345" s="91"/>
      <c r="I345" s="91"/>
      <c r="J345" s="86"/>
    </row>
    <row r="346" spans="8:10" x14ac:dyDescent="0.25">
      <c r="H346" s="91"/>
      <c r="I346" s="91"/>
      <c r="J346" s="86"/>
    </row>
    <row r="347" spans="8:10" x14ac:dyDescent="0.25">
      <c r="H347" s="91"/>
      <c r="I347" s="91"/>
      <c r="J347" s="86"/>
    </row>
    <row r="348" spans="8:10" x14ac:dyDescent="0.25">
      <c r="H348" s="91"/>
      <c r="I348" s="91"/>
      <c r="J348" s="86"/>
    </row>
    <row r="349" spans="8:10" x14ac:dyDescent="0.25">
      <c r="H349" s="91"/>
      <c r="I349" s="91"/>
      <c r="J349" s="86"/>
    </row>
    <row r="350" spans="8:10" x14ac:dyDescent="0.25">
      <c r="H350" s="91"/>
      <c r="I350" s="91"/>
      <c r="J350" s="86"/>
    </row>
    <row r="351" spans="8:10" x14ac:dyDescent="0.25">
      <c r="H351" s="91"/>
      <c r="I351" s="91"/>
      <c r="J351" s="86"/>
    </row>
    <row r="352" spans="8:10" x14ac:dyDescent="0.25">
      <c r="H352" s="91"/>
      <c r="I352" s="91"/>
      <c r="J352" s="86"/>
    </row>
    <row r="353" spans="8:10" x14ac:dyDescent="0.25">
      <c r="H353" s="91"/>
      <c r="I353" s="91"/>
      <c r="J353" s="86"/>
    </row>
    <row r="354" spans="8:10" x14ac:dyDescent="0.25">
      <c r="H354" s="91"/>
      <c r="I354" s="91"/>
      <c r="J354" s="86"/>
    </row>
    <row r="355" spans="8:10" x14ac:dyDescent="0.25">
      <c r="H355" s="91"/>
      <c r="I355" s="91"/>
      <c r="J355" s="86"/>
    </row>
    <row r="356" spans="8:10" x14ac:dyDescent="0.25">
      <c r="H356" s="91"/>
      <c r="I356" s="91"/>
      <c r="J356" s="86"/>
    </row>
    <row r="357" spans="8:10" x14ac:dyDescent="0.25">
      <c r="H357" s="91"/>
      <c r="I357" s="91"/>
      <c r="J357" s="86"/>
    </row>
    <row r="358" spans="8:10" x14ac:dyDescent="0.25">
      <c r="H358" s="91"/>
      <c r="I358" s="91"/>
      <c r="J358" s="86"/>
    </row>
    <row r="359" spans="8:10" x14ac:dyDescent="0.25">
      <c r="H359" s="91"/>
      <c r="I359" s="91"/>
      <c r="J359" s="86"/>
    </row>
    <row r="360" spans="8:10" x14ac:dyDescent="0.25">
      <c r="H360" s="91"/>
      <c r="I360" s="91"/>
      <c r="J360" s="86"/>
    </row>
    <row r="361" spans="8:10" x14ac:dyDescent="0.25">
      <c r="H361" s="91"/>
      <c r="I361" s="91"/>
      <c r="J361" s="86"/>
    </row>
    <row r="362" spans="8:10" x14ac:dyDescent="0.25">
      <c r="H362" s="91"/>
      <c r="I362" s="91"/>
      <c r="J362" s="86"/>
    </row>
    <row r="363" spans="8:10" x14ac:dyDescent="0.25">
      <c r="H363" s="91"/>
      <c r="I363" s="91"/>
      <c r="J363" s="86"/>
    </row>
    <row r="364" spans="8:10" x14ac:dyDescent="0.25">
      <c r="H364" s="91"/>
      <c r="I364" s="91"/>
      <c r="J364" s="86"/>
    </row>
    <row r="365" spans="8:10" x14ac:dyDescent="0.25">
      <c r="H365" s="91"/>
      <c r="I365" s="91"/>
      <c r="J365" s="86"/>
    </row>
    <row r="366" spans="8:10" x14ac:dyDescent="0.25">
      <c r="H366" s="91"/>
      <c r="I366" s="91"/>
      <c r="J366" s="86"/>
    </row>
    <row r="367" spans="8:10" x14ac:dyDescent="0.25">
      <c r="H367" s="91"/>
      <c r="I367" s="91"/>
      <c r="J367" s="86"/>
    </row>
    <row r="368" spans="8:10" x14ac:dyDescent="0.25">
      <c r="H368" s="91"/>
      <c r="I368" s="91"/>
      <c r="J368" s="86"/>
    </row>
    <row r="369" spans="8:10" x14ac:dyDescent="0.25">
      <c r="H369" s="91"/>
      <c r="I369" s="91"/>
      <c r="J369" s="86"/>
    </row>
    <row r="370" spans="8:10" x14ac:dyDescent="0.25">
      <c r="H370" s="91"/>
      <c r="I370" s="91"/>
      <c r="J370" s="86"/>
    </row>
    <row r="371" spans="8:10" x14ac:dyDescent="0.25">
      <c r="H371" s="91"/>
      <c r="I371" s="91"/>
      <c r="J371" s="86"/>
    </row>
    <row r="372" spans="8:10" x14ac:dyDescent="0.25">
      <c r="H372" s="91"/>
      <c r="I372" s="91"/>
      <c r="J372" s="86"/>
    </row>
    <row r="373" spans="8:10" x14ac:dyDescent="0.25">
      <c r="H373" s="91"/>
      <c r="I373" s="91"/>
      <c r="J373" s="86"/>
    </row>
    <row r="374" spans="8:10" x14ac:dyDescent="0.25">
      <c r="H374" s="91"/>
      <c r="I374" s="91"/>
      <c r="J374" s="86"/>
    </row>
    <row r="375" spans="8:10" x14ac:dyDescent="0.25">
      <c r="H375" s="91"/>
      <c r="I375" s="91"/>
      <c r="J375" s="86"/>
    </row>
    <row r="376" spans="8:10" x14ac:dyDescent="0.25">
      <c r="H376" s="91"/>
      <c r="I376" s="91"/>
      <c r="J376" s="86"/>
    </row>
    <row r="377" spans="8:10" x14ac:dyDescent="0.25">
      <c r="H377" s="91"/>
      <c r="I377" s="91"/>
      <c r="J377" s="86"/>
    </row>
    <row r="378" spans="8:10" x14ac:dyDescent="0.25">
      <c r="H378" s="91"/>
      <c r="I378" s="91"/>
      <c r="J378" s="86"/>
    </row>
    <row r="379" spans="8:10" x14ac:dyDescent="0.25">
      <c r="H379" s="91"/>
      <c r="I379" s="91"/>
      <c r="J379" s="86"/>
    </row>
    <row r="380" spans="8:10" x14ac:dyDescent="0.25">
      <c r="H380" s="91"/>
      <c r="I380" s="91"/>
      <c r="J380" s="86"/>
    </row>
    <row r="381" spans="8:10" x14ac:dyDescent="0.25">
      <c r="H381" s="91"/>
      <c r="I381" s="91"/>
      <c r="J381" s="86"/>
    </row>
    <row r="382" spans="8:10" x14ac:dyDescent="0.25">
      <c r="H382" s="91"/>
      <c r="I382" s="91"/>
      <c r="J382" s="86"/>
    </row>
    <row r="383" spans="8:10" x14ac:dyDescent="0.25">
      <c r="H383" s="91"/>
      <c r="I383" s="91"/>
      <c r="J383" s="86"/>
    </row>
    <row r="384" spans="8:10" x14ac:dyDescent="0.25">
      <c r="H384" s="91"/>
      <c r="I384" s="91"/>
      <c r="J384" s="86"/>
    </row>
    <row r="385" spans="8:10" x14ac:dyDescent="0.25">
      <c r="H385" s="91"/>
      <c r="I385" s="91"/>
      <c r="J385" s="86"/>
    </row>
    <row r="386" spans="8:10" x14ac:dyDescent="0.25">
      <c r="H386" s="91"/>
      <c r="I386" s="91"/>
      <c r="J386" s="86"/>
    </row>
    <row r="387" spans="8:10" x14ac:dyDescent="0.25">
      <c r="H387" s="91"/>
      <c r="I387" s="91"/>
      <c r="J387" s="86"/>
    </row>
    <row r="388" spans="8:10" x14ac:dyDescent="0.25">
      <c r="H388" s="91"/>
      <c r="I388" s="91"/>
      <c r="J388" s="86"/>
    </row>
    <row r="389" spans="8:10" x14ac:dyDescent="0.25">
      <c r="H389" s="91"/>
      <c r="I389" s="91"/>
      <c r="J389" s="86"/>
    </row>
    <row r="390" spans="8:10" x14ac:dyDescent="0.25">
      <c r="H390" s="91"/>
      <c r="I390" s="91"/>
      <c r="J390" s="86"/>
    </row>
    <row r="391" spans="8:10" x14ac:dyDescent="0.25">
      <c r="H391" s="91"/>
      <c r="I391" s="91"/>
      <c r="J391" s="86"/>
    </row>
    <row r="392" spans="8:10" x14ac:dyDescent="0.25">
      <c r="H392" s="91"/>
      <c r="I392" s="91"/>
      <c r="J392" s="86"/>
    </row>
    <row r="393" spans="8:10" x14ac:dyDescent="0.25">
      <c r="H393" s="91"/>
      <c r="I393" s="91"/>
      <c r="J393" s="86"/>
    </row>
    <row r="394" spans="8:10" x14ac:dyDescent="0.25">
      <c r="H394" s="91"/>
      <c r="I394" s="91"/>
      <c r="J394" s="86"/>
    </row>
    <row r="395" spans="8:10" x14ac:dyDescent="0.25">
      <c r="H395" s="91"/>
      <c r="I395" s="91"/>
      <c r="J395" s="86"/>
    </row>
    <row r="396" spans="8:10" x14ac:dyDescent="0.25">
      <c r="H396" s="91"/>
      <c r="I396" s="91"/>
      <c r="J396" s="86"/>
    </row>
    <row r="397" spans="8:10" x14ac:dyDescent="0.25">
      <c r="H397" s="91"/>
      <c r="I397" s="91"/>
      <c r="J397" s="86"/>
    </row>
    <row r="398" spans="8:10" x14ac:dyDescent="0.25">
      <c r="H398" s="91"/>
      <c r="I398" s="91"/>
      <c r="J398" s="86"/>
    </row>
    <row r="399" spans="8:10" x14ac:dyDescent="0.25">
      <c r="H399" s="91"/>
      <c r="I399" s="91"/>
      <c r="J399" s="86"/>
    </row>
    <row r="400" spans="8:10" x14ac:dyDescent="0.25">
      <c r="H400" s="91"/>
      <c r="I400" s="91"/>
      <c r="J400" s="86"/>
    </row>
    <row r="401" spans="8:10" x14ac:dyDescent="0.25">
      <c r="H401" s="91"/>
      <c r="I401" s="91"/>
      <c r="J401" s="86"/>
    </row>
    <row r="402" spans="8:10" x14ac:dyDescent="0.25">
      <c r="H402" s="91"/>
      <c r="I402" s="91"/>
      <c r="J402" s="86"/>
    </row>
    <row r="403" spans="8:10" x14ac:dyDescent="0.25">
      <c r="H403" s="91"/>
      <c r="I403" s="91"/>
      <c r="J403" s="86"/>
    </row>
    <row r="404" spans="8:10" x14ac:dyDescent="0.25">
      <c r="H404" s="91"/>
      <c r="I404" s="91"/>
      <c r="J404" s="86"/>
    </row>
    <row r="405" spans="8:10" x14ac:dyDescent="0.25">
      <c r="H405" s="91"/>
      <c r="I405" s="91"/>
      <c r="J405" s="86"/>
    </row>
    <row r="406" spans="8:10" x14ac:dyDescent="0.25">
      <c r="H406" s="91"/>
      <c r="I406" s="91"/>
      <c r="J406" s="86"/>
    </row>
    <row r="407" spans="8:10" x14ac:dyDescent="0.25">
      <c r="H407" s="91"/>
      <c r="I407" s="91"/>
      <c r="J407" s="86"/>
    </row>
    <row r="408" spans="8:10" x14ac:dyDescent="0.25">
      <c r="H408" s="91"/>
      <c r="I408" s="91"/>
      <c r="J408" s="86"/>
    </row>
    <row r="409" spans="8:10" x14ac:dyDescent="0.25">
      <c r="H409" s="91"/>
      <c r="I409" s="91"/>
      <c r="J409" s="86"/>
    </row>
    <row r="410" spans="8:10" x14ac:dyDescent="0.25">
      <c r="H410" s="91"/>
      <c r="I410" s="91"/>
      <c r="J410" s="86"/>
    </row>
    <row r="411" spans="8:10" x14ac:dyDescent="0.25">
      <c r="H411" s="91"/>
      <c r="I411" s="91"/>
      <c r="J411" s="86"/>
    </row>
    <row r="412" spans="8:10" x14ac:dyDescent="0.25">
      <c r="H412" s="91"/>
      <c r="I412" s="91"/>
      <c r="J412" s="86"/>
    </row>
    <row r="413" spans="8:10" x14ac:dyDescent="0.25">
      <c r="H413" s="91"/>
      <c r="I413" s="91"/>
      <c r="J413" s="86"/>
    </row>
    <row r="414" spans="8:10" x14ac:dyDescent="0.25">
      <c r="H414" s="91"/>
      <c r="I414" s="91"/>
      <c r="J414" s="86"/>
    </row>
    <row r="415" spans="8:10" x14ac:dyDescent="0.25">
      <c r="H415" s="91"/>
      <c r="I415" s="91"/>
      <c r="J415" s="86"/>
    </row>
    <row r="416" spans="8:10" x14ac:dyDescent="0.25">
      <c r="H416" s="91"/>
      <c r="I416" s="91"/>
      <c r="J416" s="86"/>
    </row>
    <row r="417" spans="8:10" x14ac:dyDescent="0.25">
      <c r="H417" s="91"/>
      <c r="I417" s="91"/>
      <c r="J417" s="86"/>
    </row>
    <row r="418" spans="8:10" x14ac:dyDescent="0.25">
      <c r="H418" s="91"/>
      <c r="I418" s="91"/>
      <c r="J418" s="86"/>
    </row>
    <row r="419" spans="8:10" x14ac:dyDescent="0.25">
      <c r="H419" s="91"/>
      <c r="I419" s="91"/>
      <c r="J419" s="86"/>
    </row>
    <row r="420" spans="8:10" x14ac:dyDescent="0.25">
      <c r="H420" s="91"/>
      <c r="I420" s="91"/>
      <c r="J420" s="86"/>
    </row>
    <row r="421" spans="8:10" x14ac:dyDescent="0.25">
      <c r="H421" s="91"/>
      <c r="I421" s="91"/>
      <c r="J421" s="86"/>
    </row>
    <row r="422" spans="8:10" x14ac:dyDescent="0.25">
      <c r="H422" s="91"/>
      <c r="I422" s="91"/>
      <c r="J422" s="86"/>
    </row>
    <row r="423" spans="8:10" x14ac:dyDescent="0.25">
      <c r="H423" s="91"/>
      <c r="I423" s="91"/>
      <c r="J423" s="86"/>
    </row>
    <row r="424" spans="8:10" x14ac:dyDescent="0.25">
      <c r="H424" s="91"/>
      <c r="I424" s="91"/>
      <c r="J424" s="86"/>
    </row>
    <row r="425" spans="8:10" x14ac:dyDescent="0.25">
      <c r="H425" s="91"/>
      <c r="I425" s="91"/>
      <c r="J425" s="86"/>
    </row>
    <row r="426" spans="8:10" x14ac:dyDescent="0.25">
      <c r="H426" s="91"/>
      <c r="I426" s="91"/>
      <c r="J426" s="86"/>
    </row>
    <row r="427" spans="8:10" x14ac:dyDescent="0.25">
      <c r="H427" s="91"/>
      <c r="I427" s="91"/>
      <c r="J427" s="86"/>
    </row>
    <row r="428" spans="8:10" x14ac:dyDescent="0.25">
      <c r="H428" s="91"/>
      <c r="I428" s="91"/>
      <c r="J428" s="86"/>
    </row>
    <row r="429" spans="8:10" x14ac:dyDescent="0.25">
      <c r="H429" s="91"/>
      <c r="I429" s="91"/>
      <c r="J429" s="86"/>
    </row>
    <row r="430" spans="8:10" x14ac:dyDescent="0.25">
      <c r="H430" s="91"/>
      <c r="I430" s="91"/>
      <c r="J430" s="86"/>
    </row>
    <row r="431" spans="8:10" x14ac:dyDescent="0.25">
      <c r="H431" s="91"/>
      <c r="I431" s="91"/>
      <c r="J431" s="86"/>
    </row>
    <row r="432" spans="8:10" x14ac:dyDescent="0.25">
      <c r="H432" s="91"/>
      <c r="I432" s="91"/>
      <c r="J432" s="86"/>
    </row>
    <row r="433" spans="8:10" x14ac:dyDescent="0.25">
      <c r="H433" s="91"/>
      <c r="I433" s="91"/>
      <c r="J433" s="86"/>
    </row>
    <row r="434" spans="8:10" x14ac:dyDescent="0.25">
      <c r="H434" s="91"/>
      <c r="I434" s="91"/>
      <c r="J434" s="86"/>
    </row>
    <row r="435" spans="8:10" x14ac:dyDescent="0.25">
      <c r="H435" s="91"/>
      <c r="I435" s="91"/>
      <c r="J435" s="86"/>
    </row>
    <row r="436" spans="8:10" x14ac:dyDescent="0.25">
      <c r="H436" s="91"/>
      <c r="I436" s="91"/>
      <c r="J436" s="86"/>
    </row>
    <row r="437" spans="8:10" x14ac:dyDescent="0.25">
      <c r="H437" s="91"/>
      <c r="I437" s="91"/>
      <c r="J437" s="86"/>
    </row>
    <row r="438" spans="8:10" x14ac:dyDescent="0.25">
      <c r="H438" s="91"/>
      <c r="I438" s="91"/>
      <c r="J438" s="86"/>
    </row>
    <row r="439" spans="8:10" x14ac:dyDescent="0.25">
      <c r="H439" s="91"/>
      <c r="I439" s="91"/>
      <c r="J439" s="86"/>
    </row>
    <row r="440" spans="8:10" x14ac:dyDescent="0.25">
      <c r="H440" s="91"/>
      <c r="I440" s="91"/>
      <c r="J440" s="86"/>
    </row>
    <row r="441" spans="8:10" x14ac:dyDescent="0.25">
      <c r="H441" s="91"/>
      <c r="I441" s="91"/>
      <c r="J441" s="86"/>
    </row>
    <row r="442" spans="8:10" x14ac:dyDescent="0.25">
      <c r="H442" s="91"/>
      <c r="I442" s="91"/>
      <c r="J442" s="86"/>
    </row>
    <row r="443" spans="8:10" x14ac:dyDescent="0.25">
      <c r="H443" s="91"/>
      <c r="I443" s="91"/>
      <c r="J443" s="86"/>
    </row>
    <row r="444" spans="8:10" x14ac:dyDescent="0.25">
      <c r="H444" s="91"/>
      <c r="I444" s="91"/>
      <c r="J444" s="86"/>
    </row>
    <row r="445" spans="8:10" x14ac:dyDescent="0.25">
      <c r="H445" s="91"/>
      <c r="I445" s="91"/>
      <c r="J445" s="86"/>
    </row>
    <row r="446" spans="8:10" x14ac:dyDescent="0.25">
      <c r="H446" s="91"/>
      <c r="I446" s="91"/>
      <c r="J446" s="86"/>
    </row>
    <row r="447" spans="8:10" x14ac:dyDescent="0.25">
      <c r="H447" s="91"/>
      <c r="I447" s="91"/>
      <c r="J447" s="86"/>
    </row>
    <row r="448" spans="8:10" x14ac:dyDescent="0.25">
      <c r="H448" s="91"/>
      <c r="I448" s="91"/>
      <c r="J448" s="86"/>
    </row>
    <row r="449" spans="8:10" x14ac:dyDescent="0.25">
      <c r="H449" s="91"/>
      <c r="I449" s="91"/>
      <c r="J449" s="86"/>
    </row>
    <row r="450" spans="8:10" x14ac:dyDescent="0.25">
      <c r="H450" s="91"/>
      <c r="I450" s="91"/>
      <c r="J450" s="86"/>
    </row>
    <row r="451" spans="8:10" x14ac:dyDescent="0.25">
      <c r="H451" s="91"/>
      <c r="I451" s="91"/>
      <c r="J451" s="86"/>
    </row>
    <row r="452" spans="8:10" x14ac:dyDescent="0.25">
      <c r="H452" s="91"/>
      <c r="I452" s="91"/>
      <c r="J452" s="86"/>
    </row>
    <row r="453" spans="8:10" x14ac:dyDescent="0.25">
      <c r="H453" s="91"/>
      <c r="I453" s="91"/>
      <c r="J453" s="86"/>
    </row>
    <row r="454" spans="8:10" x14ac:dyDescent="0.25">
      <c r="H454" s="91"/>
      <c r="I454" s="91"/>
      <c r="J454" s="86"/>
    </row>
    <row r="455" spans="8:10" x14ac:dyDescent="0.25">
      <c r="H455" s="91"/>
      <c r="I455" s="91"/>
      <c r="J455" s="86"/>
    </row>
    <row r="456" spans="8:10" x14ac:dyDescent="0.25">
      <c r="H456" s="91"/>
      <c r="I456" s="91"/>
      <c r="J456" s="86"/>
    </row>
    <row r="457" spans="8:10" x14ac:dyDescent="0.25">
      <c r="H457" s="91"/>
      <c r="I457" s="91"/>
      <c r="J457" s="86"/>
    </row>
    <row r="458" spans="8:10" x14ac:dyDescent="0.25">
      <c r="H458" s="91"/>
      <c r="I458" s="91"/>
      <c r="J458" s="86"/>
    </row>
    <row r="459" spans="8:10" x14ac:dyDescent="0.25">
      <c r="H459" s="91"/>
      <c r="I459" s="91"/>
      <c r="J459" s="86"/>
    </row>
    <row r="460" spans="8:10" x14ac:dyDescent="0.25">
      <c r="H460" s="91"/>
      <c r="I460" s="91"/>
      <c r="J460" s="86"/>
    </row>
    <row r="461" spans="8:10" x14ac:dyDescent="0.25">
      <c r="H461" s="91"/>
      <c r="I461" s="91"/>
      <c r="J461" s="86"/>
    </row>
    <row r="462" spans="8:10" x14ac:dyDescent="0.25">
      <c r="H462" s="91"/>
      <c r="I462" s="91"/>
      <c r="J462" s="86"/>
    </row>
    <row r="463" spans="8:10" x14ac:dyDescent="0.25">
      <c r="H463" s="91"/>
      <c r="I463" s="91"/>
      <c r="J463" s="86"/>
    </row>
    <row r="464" spans="8:10" x14ac:dyDescent="0.25">
      <c r="H464" s="91"/>
      <c r="I464" s="91"/>
      <c r="J464" s="86"/>
    </row>
    <row r="465" spans="8:10" x14ac:dyDescent="0.25">
      <c r="H465" s="91"/>
      <c r="I465" s="91"/>
      <c r="J465" s="86"/>
    </row>
    <row r="466" spans="8:10" x14ac:dyDescent="0.25">
      <c r="H466" s="91"/>
      <c r="I466" s="91"/>
      <c r="J466" s="86"/>
    </row>
    <row r="467" spans="8:10" x14ac:dyDescent="0.25">
      <c r="H467" s="91"/>
      <c r="I467" s="91"/>
      <c r="J467" s="86"/>
    </row>
    <row r="468" spans="8:10" x14ac:dyDescent="0.25">
      <c r="H468" s="91"/>
      <c r="I468" s="91"/>
      <c r="J468" s="86"/>
    </row>
    <row r="469" spans="8:10" x14ac:dyDescent="0.25">
      <c r="H469" s="91"/>
      <c r="I469" s="91"/>
      <c r="J469" s="86"/>
    </row>
    <row r="470" spans="8:10" x14ac:dyDescent="0.25">
      <c r="H470" s="91"/>
      <c r="I470" s="91"/>
      <c r="J470" s="86"/>
    </row>
    <row r="471" spans="8:10" x14ac:dyDescent="0.25">
      <c r="H471" s="91"/>
      <c r="I471" s="91"/>
      <c r="J471" s="86"/>
    </row>
    <row r="472" spans="8:10" x14ac:dyDescent="0.25">
      <c r="H472" s="91"/>
      <c r="I472" s="91"/>
      <c r="J472" s="86"/>
    </row>
  </sheetData>
  <mergeCells count="17">
    <mergeCell ref="I1:J1"/>
    <mergeCell ref="E7:F7"/>
    <mergeCell ref="D6:F6"/>
    <mergeCell ref="N1:P1"/>
    <mergeCell ref="J70:J72"/>
    <mergeCell ref="J61:J63"/>
    <mergeCell ref="J64:J66"/>
    <mergeCell ref="J5:J8"/>
    <mergeCell ref="C5:F5"/>
    <mergeCell ref="G5:I7"/>
    <mergeCell ref="A5:A8"/>
    <mergeCell ref="B5:B8"/>
    <mergeCell ref="C6:C8"/>
    <mergeCell ref="O4:P4"/>
    <mergeCell ref="A2:J2"/>
    <mergeCell ref="D7:D8"/>
    <mergeCell ref="I4:J4"/>
  </mergeCells>
  <pageMargins left="0.35433070866141736" right="0.15748031496062992" top="0.27559055118110237" bottom="0.19685039370078741" header="0.31496062992125984" footer="0.31496062992125984"/>
  <pageSetup paperSize="9" scale="90"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phụ lục 01</vt:lpstr>
      <vt:lpstr>phụ lục 02</vt:lpstr>
      <vt:lpstr>phụ lục 03</vt:lpstr>
      <vt:lpstr>'phụ lục 03'!_Hlk123482620</vt:lpstr>
      <vt:lpstr>'phụ lục 01'!Print_Titles</vt:lpstr>
      <vt:lpstr>'phụ lục 03'!Print_Titles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cp:lastPrinted>2025-09-23T08:31:40Z</cp:lastPrinted>
  <dcterms:created xsi:type="dcterms:W3CDTF">1996-10-14T23:33:28Z</dcterms:created>
  <dcterms:modified xsi:type="dcterms:W3CDTF">2025-09-23T08:33:52Z</dcterms:modified>
</cp:coreProperties>
</file>