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y PC\Desktop\Tài liệu kỳ họp thứ 9\UBND\Báo cáo\26-11-KHDtu cong 16-20 va 2019 (UBtinh)\26-11-KHDtu cong 16-20 va 2019 (UBtinh)\"/>
    </mc:Choice>
  </mc:AlternateContent>
  <bookViews>
    <workbookView xWindow="0" yWindow="0" windowWidth="20490" windowHeight="7755" tabRatio="832" firstSheet="6" activeTab="10"/>
  </bookViews>
  <sheets>
    <sheet name="Bieu1 TWKH" sheetId="1" state="hidden" r:id="rId1"/>
    <sheet name="Bieu1 NSTW-DP" sheetId="166" state="hidden" r:id="rId2"/>
    <sheet name="Bieu2 ODA-TW" sheetId="110" state="hidden" r:id="rId3"/>
    <sheet name="B3 ODA(theo trong nuoc)" sheetId="168" state="hidden" r:id="rId4"/>
    <sheet name="Bieu4chuyengd" sheetId="169" state="hidden" r:id="rId5"/>
    <sheet name="Bieu5giantiendo" sheetId="170" state="hidden" r:id="rId6"/>
    <sheet name="Bieu TH" sheetId="178" r:id="rId7"/>
    <sheet name="B1 HTMT" sheetId="172" r:id="rId8"/>
    <sheet name="B1a CTMTQG" sheetId="181" r:id="rId9"/>
    <sheet name="BM II.a" sheetId="180" r:id="rId10"/>
    <sheet name="BM TPCP 2" sheetId="177" r:id="rId11"/>
    <sheet name="B7 ODAKH" sheetId="173" r:id="rId12"/>
    <sheet name="Bieu 2 ODA-DP" sheetId="167" state="hidden" r:id="rId13"/>
    <sheet name="Bieu 9 Chitiet no XDCB NSNN" sheetId="59" state="hidden" r:id="rId14"/>
  </sheets>
  <externalReferences>
    <externalReference r:id="rId15"/>
    <externalReference r:id="rId16"/>
    <externalReference r:id="rId17"/>
    <externalReference r:id="rId18"/>
  </externalReferences>
  <definedNames>
    <definedName name="_________a1" localSheetId="8" hidden="1">{"'Sheet1'!$L$16"}</definedName>
    <definedName name="_________a1" hidden="1">{"'Sheet1'!$L$16"}</definedName>
    <definedName name="_________ban2" localSheetId="8" hidden="1">{"'Sheet1'!$L$16"}</definedName>
    <definedName name="_________ban2" hidden="1">{"'Sheet1'!$L$16"}</definedName>
    <definedName name="_________h1" localSheetId="8" hidden="1">{"'Sheet1'!$L$16"}</definedName>
    <definedName name="_________h1" hidden="1">{"'Sheet1'!$L$16"}</definedName>
    <definedName name="_________hu1" localSheetId="8" hidden="1">{"'Sheet1'!$L$16"}</definedName>
    <definedName name="_________hu1" hidden="1">{"'Sheet1'!$L$16"}</definedName>
    <definedName name="_________hu2" localSheetId="8" hidden="1">{"'Sheet1'!$L$16"}</definedName>
    <definedName name="_________hu2" hidden="1">{"'Sheet1'!$L$16"}</definedName>
    <definedName name="_________hu5" localSheetId="8" hidden="1">{"'Sheet1'!$L$16"}</definedName>
    <definedName name="_________hu5" hidden="1">{"'Sheet1'!$L$16"}</definedName>
    <definedName name="_________hu6" localSheetId="8" hidden="1">{"'Sheet1'!$L$16"}</definedName>
    <definedName name="_________hu6" hidden="1">{"'Sheet1'!$L$16"}</definedName>
    <definedName name="_________M36" localSheetId="8" hidden="1">{"'Sheet1'!$L$16"}</definedName>
    <definedName name="_________M36" hidden="1">{"'Sheet1'!$L$16"}</definedName>
    <definedName name="_________PA3" localSheetId="8" hidden="1">{"'Sheet1'!$L$16"}</definedName>
    <definedName name="_________PA3" hidden="1">{"'Sheet1'!$L$16"}</definedName>
    <definedName name="_________Tru21" localSheetId="8" hidden="1">{"'Sheet1'!$L$16"}</definedName>
    <definedName name="_________Tru21" hidden="1">{"'Sheet1'!$L$16"}</definedName>
    <definedName name="________a1" localSheetId="8" hidden="1">{"'Sheet1'!$L$16"}</definedName>
    <definedName name="________a1" hidden="1">{"'Sheet1'!$L$16"}</definedName>
    <definedName name="________h1" localSheetId="8" hidden="1">{"'Sheet1'!$L$16"}</definedName>
    <definedName name="________h1" hidden="1">{"'Sheet1'!$L$16"}</definedName>
    <definedName name="________hu1" localSheetId="8" hidden="1">{"'Sheet1'!$L$16"}</definedName>
    <definedName name="________hu1" hidden="1">{"'Sheet1'!$L$16"}</definedName>
    <definedName name="________hu2" localSheetId="8" hidden="1">{"'Sheet1'!$L$16"}</definedName>
    <definedName name="________hu2" hidden="1">{"'Sheet1'!$L$16"}</definedName>
    <definedName name="________hu5" localSheetId="8" hidden="1">{"'Sheet1'!$L$16"}</definedName>
    <definedName name="________hu5" hidden="1">{"'Sheet1'!$L$16"}</definedName>
    <definedName name="________hu6" localSheetId="8" hidden="1">{"'Sheet1'!$L$16"}</definedName>
    <definedName name="________hu6" hidden="1">{"'Sheet1'!$L$16"}</definedName>
    <definedName name="_______a1" localSheetId="8" hidden="1">{"'Sheet1'!$L$16"}</definedName>
    <definedName name="_______a1" localSheetId="9" hidden="1">{"'Sheet1'!$L$16"}</definedName>
    <definedName name="_______a1" hidden="1">{"'Sheet1'!$L$16"}</definedName>
    <definedName name="_______ban2" localSheetId="8" hidden="1">{"'Sheet1'!$L$16"}</definedName>
    <definedName name="_______ban2" localSheetId="9" hidden="1">{"'Sheet1'!$L$16"}</definedName>
    <definedName name="_______ban2" hidden="1">{"'Sheet1'!$L$16"}</definedName>
    <definedName name="_______h1" localSheetId="8" hidden="1">{"'Sheet1'!$L$16"}</definedName>
    <definedName name="_______h1" localSheetId="9" hidden="1">{"'Sheet1'!$L$16"}</definedName>
    <definedName name="_______h1" hidden="1">{"'Sheet1'!$L$16"}</definedName>
    <definedName name="_______hu1" localSheetId="8" hidden="1">{"'Sheet1'!$L$16"}</definedName>
    <definedName name="_______hu1" localSheetId="9" hidden="1">{"'Sheet1'!$L$16"}</definedName>
    <definedName name="_______hu1" hidden="1">{"'Sheet1'!$L$16"}</definedName>
    <definedName name="_______hu2" localSheetId="8" hidden="1">{"'Sheet1'!$L$16"}</definedName>
    <definedName name="_______hu2" localSheetId="9" hidden="1">{"'Sheet1'!$L$16"}</definedName>
    <definedName name="_______hu2" hidden="1">{"'Sheet1'!$L$16"}</definedName>
    <definedName name="_______hu5" localSheetId="8" hidden="1">{"'Sheet1'!$L$16"}</definedName>
    <definedName name="_______hu5" localSheetId="9" hidden="1">{"'Sheet1'!$L$16"}</definedName>
    <definedName name="_______hu5" hidden="1">{"'Sheet1'!$L$16"}</definedName>
    <definedName name="_______hu6" localSheetId="8" hidden="1">{"'Sheet1'!$L$16"}</definedName>
    <definedName name="_______hu6" localSheetId="9" hidden="1">{"'Sheet1'!$L$16"}</definedName>
    <definedName name="_______hu6" hidden="1">{"'Sheet1'!$L$16"}</definedName>
    <definedName name="_______M36" localSheetId="8" hidden="1">{"'Sheet1'!$L$16"}</definedName>
    <definedName name="_______M36" localSheetId="9" hidden="1">{"'Sheet1'!$L$16"}</definedName>
    <definedName name="_______M36" hidden="1">{"'Sheet1'!$L$16"}</definedName>
    <definedName name="_______PA3" localSheetId="8" hidden="1">{"'Sheet1'!$L$16"}</definedName>
    <definedName name="_______PA3" localSheetId="9" hidden="1">{"'Sheet1'!$L$16"}</definedName>
    <definedName name="_______PA3" hidden="1">{"'Sheet1'!$L$16"}</definedName>
    <definedName name="_______Tru21" localSheetId="8" hidden="1">{"'Sheet1'!$L$16"}</definedName>
    <definedName name="_______Tru21" localSheetId="9" hidden="1">{"'Sheet1'!$L$16"}</definedName>
    <definedName name="_______Tru21" hidden="1">{"'Sheet1'!$L$16"}</definedName>
    <definedName name="______a1" localSheetId="8" hidden="1">{"'Sheet1'!$L$16"}</definedName>
    <definedName name="______a1" localSheetId="9" hidden="1">{"'Sheet1'!$L$16"}</definedName>
    <definedName name="______a1" hidden="1">{"'Sheet1'!$L$16"}</definedName>
    <definedName name="______B1" localSheetId="8" hidden="1">{"'Sheet1'!$L$16"}</definedName>
    <definedName name="______B1" localSheetId="9" hidden="1">{"'Sheet1'!$L$16"}</definedName>
    <definedName name="______B1" hidden="1">{"'Sheet1'!$L$16"}</definedName>
    <definedName name="______ban2" localSheetId="8" hidden="1">{"'Sheet1'!$L$16"}</definedName>
    <definedName name="______ban2" localSheetId="9" hidden="1">{"'Sheet1'!$L$16"}</definedName>
    <definedName name="______ban2" hidden="1">{"'Sheet1'!$L$16"}</definedName>
    <definedName name="______h1" localSheetId="8" hidden="1">{"'Sheet1'!$L$16"}</definedName>
    <definedName name="______h1" localSheetId="9" hidden="1">{"'Sheet1'!$L$16"}</definedName>
    <definedName name="______h1" hidden="1">{"'Sheet1'!$L$16"}</definedName>
    <definedName name="______hu1" localSheetId="8" hidden="1">{"'Sheet1'!$L$16"}</definedName>
    <definedName name="______hu1" localSheetId="9" hidden="1">{"'Sheet1'!$L$16"}</definedName>
    <definedName name="______hu1" hidden="1">{"'Sheet1'!$L$16"}</definedName>
    <definedName name="______hu2" localSheetId="8" hidden="1">{"'Sheet1'!$L$16"}</definedName>
    <definedName name="______hu2" localSheetId="9" hidden="1">{"'Sheet1'!$L$16"}</definedName>
    <definedName name="______hu2" hidden="1">{"'Sheet1'!$L$16"}</definedName>
    <definedName name="______hu5" localSheetId="8" hidden="1">{"'Sheet1'!$L$16"}</definedName>
    <definedName name="______hu5" localSheetId="9" hidden="1">{"'Sheet1'!$L$16"}</definedName>
    <definedName name="______hu5" hidden="1">{"'Sheet1'!$L$16"}</definedName>
    <definedName name="______hu6" localSheetId="8" hidden="1">{"'Sheet1'!$L$16"}</definedName>
    <definedName name="______hu6" localSheetId="9" hidden="1">{"'Sheet1'!$L$16"}</definedName>
    <definedName name="______hu6" hidden="1">{"'Sheet1'!$L$16"}</definedName>
    <definedName name="______M36" localSheetId="8" hidden="1">{"'Sheet1'!$L$16"}</definedName>
    <definedName name="______M36" localSheetId="9" hidden="1">{"'Sheet1'!$L$16"}</definedName>
    <definedName name="______M36" hidden="1">{"'Sheet1'!$L$16"}</definedName>
    <definedName name="______PA3" localSheetId="8" hidden="1">{"'Sheet1'!$L$16"}</definedName>
    <definedName name="______PA3" localSheetId="9" hidden="1">{"'Sheet1'!$L$16"}</definedName>
    <definedName name="______PA3" hidden="1">{"'Sheet1'!$L$16"}</definedName>
    <definedName name="______Tru21" localSheetId="8" hidden="1">{"'Sheet1'!$L$16"}</definedName>
    <definedName name="______Tru21" localSheetId="9" hidden="1">{"'Sheet1'!$L$16"}</definedName>
    <definedName name="______Tru21" hidden="1">{"'Sheet1'!$L$16"}</definedName>
    <definedName name="_____a1" localSheetId="8" hidden="1">{"'Sheet1'!$L$16"}</definedName>
    <definedName name="_____a1" localSheetId="9" hidden="1">{"'Sheet1'!$L$16"}</definedName>
    <definedName name="_____a1" hidden="1">{"'Sheet1'!$L$16"}</definedName>
    <definedName name="_____B1" localSheetId="8" hidden="1">{"'Sheet1'!$L$16"}</definedName>
    <definedName name="_____B1" localSheetId="9" hidden="1">{"'Sheet1'!$L$16"}</definedName>
    <definedName name="_____B1" hidden="1">{"'Sheet1'!$L$16"}</definedName>
    <definedName name="_____ban2" localSheetId="8" hidden="1">{"'Sheet1'!$L$16"}</definedName>
    <definedName name="_____ban2" localSheetId="9" hidden="1">{"'Sheet1'!$L$16"}</definedName>
    <definedName name="_____ban2" hidden="1">{"'Sheet1'!$L$16"}</definedName>
    <definedName name="_____h1" localSheetId="8" hidden="1">{"'Sheet1'!$L$16"}</definedName>
    <definedName name="_____h1" localSheetId="9" hidden="1">{"'Sheet1'!$L$16"}</definedName>
    <definedName name="_____h1" hidden="1">{"'Sheet1'!$L$16"}</definedName>
    <definedName name="_____hu1" localSheetId="8" hidden="1">{"'Sheet1'!$L$16"}</definedName>
    <definedName name="_____hu1" localSheetId="9" hidden="1">{"'Sheet1'!$L$16"}</definedName>
    <definedName name="_____hu1" hidden="1">{"'Sheet1'!$L$16"}</definedName>
    <definedName name="_____hu2" localSheetId="8" hidden="1">{"'Sheet1'!$L$16"}</definedName>
    <definedName name="_____hu2" localSheetId="9" hidden="1">{"'Sheet1'!$L$16"}</definedName>
    <definedName name="_____hu2" hidden="1">{"'Sheet1'!$L$16"}</definedName>
    <definedName name="_____hu5" localSheetId="8" hidden="1">{"'Sheet1'!$L$16"}</definedName>
    <definedName name="_____hu5" localSheetId="9" hidden="1">{"'Sheet1'!$L$16"}</definedName>
    <definedName name="_____hu5" hidden="1">{"'Sheet1'!$L$16"}</definedName>
    <definedName name="_____hu6" localSheetId="8" hidden="1">{"'Sheet1'!$L$16"}</definedName>
    <definedName name="_____hu6" localSheetId="9" hidden="1">{"'Sheet1'!$L$16"}</definedName>
    <definedName name="_____hu6" hidden="1">{"'Sheet1'!$L$16"}</definedName>
    <definedName name="_____M36" localSheetId="8" hidden="1">{"'Sheet1'!$L$16"}</definedName>
    <definedName name="_____M36" localSheetId="9" hidden="1">{"'Sheet1'!$L$16"}</definedName>
    <definedName name="_____M36" hidden="1">{"'Sheet1'!$L$16"}</definedName>
    <definedName name="_____NSO2" localSheetId="8" hidden="1">{"'Sheet1'!$L$16"}</definedName>
    <definedName name="_____NSO2" localSheetId="9" hidden="1">{"'Sheet1'!$L$16"}</definedName>
    <definedName name="_____NSO2" hidden="1">{"'Sheet1'!$L$16"}</definedName>
    <definedName name="_____PA3" localSheetId="8" hidden="1">{"'Sheet1'!$L$16"}</definedName>
    <definedName name="_____PA3" localSheetId="9" hidden="1">{"'Sheet1'!$L$16"}</definedName>
    <definedName name="_____PA3" hidden="1">{"'Sheet1'!$L$16"}</definedName>
    <definedName name="_____Tru21" localSheetId="8" hidden="1">{"'Sheet1'!$L$16"}</definedName>
    <definedName name="_____Tru21" localSheetId="9" hidden="1">{"'Sheet1'!$L$16"}</definedName>
    <definedName name="_____Tru21" hidden="1">{"'Sheet1'!$L$16"}</definedName>
    <definedName name="____a1" localSheetId="8" hidden="1">{"'Sheet1'!$L$16"}</definedName>
    <definedName name="____a1" localSheetId="6" hidden="1">{"'Sheet1'!$L$16"}</definedName>
    <definedName name="____a1" localSheetId="9" hidden="1">{"'Sheet1'!$L$16"}</definedName>
    <definedName name="____a1" hidden="1">{"'Sheet1'!$L$16"}</definedName>
    <definedName name="____a129" localSheetId="8"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8" hidden="1">{"'Sheet1'!$L$16"}</definedName>
    <definedName name="____B1" localSheetId="6" hidden="1">{"'Sheet1'!$L$16"}</definedName>
    <definedName name="____B1" localSheetId="9" hidden="1">{"'Sheet1'!$L$16"}</definedName>
    <definedName name="____B1" hidden="1">{"'Sheet1'!$L$16"}</definedName>
    <definedName name="____ban2" localSheetId="8" hidden="1">{"'Sheet1'!$L$16"}</definedName>
    <definedName name="____ban2" localSheetId="6" hidden="1">{"'Sheet1'!$L$16"}</definedName>
    <definedName name="____ban2" localSheetId="9" hidden="1">{"'Sheet1'!$L$16"}</definedName>
    <definedName name="____ban2" hidden="1">{"'Sheet1'!$L$16"}</definedName>
    <definedName name="____cep1" localSheetId="8" hidden="1">{"'Sheet1'!$L$16"}</definedName>
    <definedName name="____cep1" hidden="1">{"'Sheet1'!$L$16"}</definedName>
    <definedName name="____Coc39" localSheetId="8" hidden="1">{"'Sheet1'!$L$16"}</definedName>
    <definedName name="____Coc39" hidden="1">{"'Sheet1'!$L$16"}</definedName>
    <definedName name="____Goi8" localSheetId="8" hidden="1">{"'Sheet1'!$L$16"}</definedName>
    <definedName name="____Goi8" hidden="1">{"'Sheet1'!$L$16"}</definedName>
    <definedName name="____h1" localSheetId="8" hidden="1">{"'Sheet1'!$L$16"}</definedName>
    <definedName name="____h1" localSheetId="6" hidden="1">{"'Sheet1'!$L$16"}</definedName>
    <definedName name="____h1" localSheetId="9" hidden="1">{"'Sheet1'!$L$16"}</definedName>
    <definedName name="____h1" hidden="1">{"'Sheet1'!$L$16"}</definedName>
    <definedName name="____hu1" localSheetId="8" hidden="1">{"'Sheet1'!$L$16"}</definedName>
    <definedName name="____hu1" localSheetId="6" hidden="1">{"'Sheet1'!$L$16"}</definedName>
    <definedName name="____hu1" localSheetId="9" hidden="1">{"'Sheet1'!$L$16"}</definedName>
    <definedName name="____hu1" hidden="1">{"'Sheet1'!$L$16"}</definedName>
    <definedName name="____hu2" localSheetId="8" hidden="1">{"'Sheet1'!$L$16"}</definedName>
    <definedName name="____hu2" localSheetId="6" hidden="1">{"'Sheet1'!$L$16"}</definedName>
    <definedName name="____hu2" localSheetId="9" hidden="1">{"'Sheet1'!$L$16"}</definedName>
    <definedName name="____hu2" hidden="1">{"'Sheet1'!$L$16"}</definedName>
    <definedName name="____hu5" localSheetId="8" hidden="1">{"'Sheet1'!$L$16"}</definedName>
    <definedName name="____hu5" localSheetId="6" hidden="1">{"'Sheet1'!$L$16"}</definedName>
    <definedName name="____hu5" localSheetId="9" hidden="1">{"'Sheet1'!$L$16"}</definedName>
    <definedName name="____hu5" hidden="1">{"'Sheet1'!$L$16"}</definedName>
    <definedName name="____hu6" localSheetId="8" hidden="1">{"'Sheet1'!$L$16"}</definedName>
    <definedName name="____hu6" localSheetId="6" hidden="1">{"'Sheet1'!$L$16"}</definedName>
    <definedName name="____hu6" localSheetId="9" hidden="1">{"'Sheet1'!$L$16"}</definedName>
    <definedName name="____hu6" hidden="1">{"'Sheet1'!$L$16"}</definedName>
    <definedName name="____Lan1" localSheetId="8" hidden="1">{"'Sheet1'!$L$16"}</definedName>
    <definedName name="____Lan1" hidden="1">{"'Sheet1'!$L$16"}</definedName>
    <definedName name="____LAN3" localSheetId="8" hidden="1">{"'Sheet1'!$L$16"}</definedName>
    <definedName name="____LAN3" hidden="1">{"'Sheet1'!$L$16"}</definedName>
    <definedName name="____lk2" localSheetId="8" hidden="1">{"'Sheet1'!$L$16"}</definedName>
    <definedName name="____lk2" hidden="1">{"'Sheet1'!$L$16"}</definedName>
    <definedName name="____M36" localSheetId="8" hidden="1">{"'Sheet1'!$L$16"}</definedName>
    <definedName name="____M36" localSheetId="6" hidden="1">{"'Sheet1'!$L$16"}</definedName>
    <definedName name="____M36" localSheetId="9" hidden="1">{"'Sheet1'!$L$16"}</definedName>
    <definedName name="____M36" hidden="1">{"'Sheet1'!$L$16"}</definedName>
    <definedName name="____NSO2" localSheetId="8" hidden="1">{"'Sheet1'!$L$16"}</definedName>
    <definedName name="____NSO2" localSheetId="9" hidden="1">{"'Sheet1'!$L$16"}</definedName>
    <definedName name="____NSO2" hidden="1">{"'Sheet1'!$L$16"}</definedName>
    <definedName name="____PA3" localSheetId="8" hidden="1">{"'Sheet1'!$L$16"}</definedName>
    <definedName name="____PA3" localSheetId="6" hidden="1">{"'Sheet1'!$L$16"}</definedName>
    <definedName name="____PA3" localSheetId="9" hidden="1">{"'Sheet1'!$L$16"}</definedName>
    <definedName name="____PA3" hidden="1">{"'Sheet1'!$L$16"}</definedName>
    <definedName name="____Pl2" localSheetId="8" hidden="1">{"'Sheet1'!$L$16"}</definedName>
    <definedName name="____Pl2" localSheetId="6" hidden="1">{"'Sheet1'!$L$16"}</definedName>
    <definedName name="____Pl2" localSheetId="9" hidden="1">{"'Sheet1'!$L$16"}</definedName>
    <definedName name="____Pl2" hidden="1">{"'Sheet1'!$L$16"}</definedName>
    <definedName name="____tt3" localSheetId="8" hidden="1">{"'Sheet1'!$L$16"}</definedName>
    <definedName name="____tt3" hidden="1">{"'Sheet1'!$L$16"}</definedName>
    <definedName name="____TT31" localSheetId="8" hidden="1">{"'Sheet1'!$L$16"}</definedName>
    <definedName name="____TT31" hidden="1">{"'Sheet1'!$L$16"}</definedName>
    <definedName name="____Tru21" localSheetId="8" hidden="1">{"'Sheet1'!$L$16"}</definedName>
    <definedName name="____Tru21" localSheetId="6" hidden="1">{"'Sheet1'!$L$16"}</definedName>
    <definedName name="____Tru21" localSheetId="9" hidden="1">{"'Sheet1'!$L$16"}</definedName>
    <definedName name="____Tru21" hidden="1">{"'Sheet1'!$L$16"}</definedName>
    <definedName name="____xlfn.BAHTTEXT" hidden="1">#NAME?</definedName>
    <definedName name="___a1" localSheetId="8" hidden="1">{"'Sheet1'!$L$16"}</definedName>
    <definedName name="___a1" localSheetId="6" hidden="1">{"'Sheet1'!$L$16"}</definedName>
    <definedName name="___a1" localSheetId="9" hidden="1">{"'Sheet1'!$L$16"}</definedName>
    <definedName name="___a1" hidden="1">{"'Sheet1'!$L$16"}</definedName>
    <definedName name="___B1" localSheetId="8" hidden="1">{"'Sheet1'!$L$16"}</definedName>
    <definedName name="___B1" localSheetId="6" hidden="1">{"'Sheet1'!$L$16"}</definedName>
    <definedName name="___B1" localSheetId="9" hidden="1">{"'Sheet1'!$L$16"}</definedName>
    <definedName name="___B1" hidden="1">{"'Sheet1'!$L$16"}</definedName>
    <definedName name="___ban2" localSheetId="8" hidden="1">{"'Sheet1'!$L$16"}</definedName>
    <definedName name="___ban2" localSheetId="6" hidden="1">{"'Sheet1'!$L$16"}</definedName>
    <definedName name="___ban2" localSheetId="9" hidden="1">{"'Sheet1'!$L$16"}</definedName>
    <definedName name="___ban2" hidden="1">{"'Sheet1'!$L$16"}</definedName>
    <definedName name="___cep1" localSheetId="8" hidden="1">{"'Sheet1'!$L$16"}</definedName>
    <definedName name="___cep1" hidden="1">{"'Sheet1'!$L$16"}</definedName>
    <definedName name="___Coc39" localSheetId="8" hidden="1">{"'Sheet1'!$L$16"}</definedName>
    <definedName name="___Coc39" hidden="1">{"'Sheet1'!$L$16"}</definedName>
    <definedName name="___Goi8" localSheetId="8" hidden="1">{"'Sheet1'!$L$16"}</definedName>
    <definedName name="___Goi8" hidden="1">{"'Sheet1'!$L$16"}</definedName>
    <definedName name="___h1" localSheetId="8" hidden="1">{"'Sheet1'!$L$16"}</definedName>
    <definedName name="___h1" localSheetId="6" hidden="1">{"'Sheet1'!$L$16"}</definedName>
    <definedName name="___h1" localSheetId="9" hidden="1">{"'Sheet1'!$L$16"}</definedName>
    <definedName name="___h1" hidden="1">{"'Sheet1'!$L$16"}</definedName>
    <definedName name="___hsm2">1.1289</definedName>
    <definedName name="___hu1" localSheetId="8" hidden="1">{"'Sheet1'!$L$16"}</definedName>
    <definedName name="___hu1" localSheetId="6" hidden="1">{"'Sheet1'!$L$16"}</definedName>
    <definedName name="___hu1" localSheetId="9" hidden="1">{"'Sheet1'!$L$16"}</definedName>
    <definedName name="___hu1" hidden="1">{"'Sheet1'!$L$16"}</definedName>
    <definedName name="___hu2" localSheetId="8" hidden="1">{"'Sheet1'!$L$16"}</definedName>
    <definedName name="___hu2" localSheetId="6" hidden="1">{"'Sheet1'!$L$16"}</definedName>
    <definedName name="___hu2" localSheetId="9" hidden="1">{"'Sheet1'!$L$16"}</definedName>
    <definedName name="___hu2" hidden="1">{"'Sheet1'!$L$16"}</definedName>
    <definedName name="___hu5" localSheetId="8" hidden="1">{"'Sheet1'!$L$16"}</definedName>
    <definedName name="___hu5" localSheetId="6" hidden="1">{"'Sheet1'!$L$16"}</definedName>
    <definedName name="___hu5" localSheetId="9" hidden="1">{"'Sheet1'!$L$16"}</definedName>
    <definedName name="___hu5" hidden="1">{"'Sheet1'!$L$16"}</definedName>
    <definedName name="___hu6" localSheetId="8" hidden="1">{"'Sheet1'!$L$16"}</definedName>
    <definedName name="___hu6" localSheetId="6" hidden="1">{"'Sheet1'!$L$16"}</definedName>
    <definedName name="___hu6" localSheetId="9" hidden="1">{"'Sheet1'!$L$16"}</definedName>
    <definedName name="___hu6" hidden="1">{"'Sheet1'!$L$16"}</definedName>
    <definedName name="___isc1">0.035</definedName>
    <definedName name="___isc2">0.02</definedName>
    <definedName name="___isc3">0.054</definedName>
    <definedName name="___Lan1" localSheetId="8" hidden="1">{"'Sheet1'!$L$16"}</definedName>
    <definedName name="___Lan1" hidden="1">{"'Sheet1'!$L$16"}</definedName>
    <definedName name="___LAN3" localSheetId="8" hidden="1">{"'Sheet1'!$L$16"}</definedName>
    <definedName name="___LAN3" hidden="1">{"'Sheet1'!$L$16"}</definedName>
    <definedName name="___lk2" localSheetId="8" hidden="1">{"'Sheet1'!$L$16"}</definedName>
    <definedName name="___lk2" hidden="1">{"'Sheet1'!$L$16"}</definedName>
    <definedName name="___M36" localSheetId="8" hidden="1">{"'Sheet1'!$L$16"}</definedName>
    <definedName name="___M36" localSheetId="6" hidden="1">{"'Sheet1'!$L$16"}</definedName>
    <definedName name="___M36" localSheetId="9" hidden="1">{"'Sheet1'!$L$16"}</definedName>
    <definedName name="___M36" hidden="1">{"'Sheet1'!$L$16"}</definedName>
    <definedName name="___NSO2" localSheetId="8" hidden="1">{"'Sheet1'!$L$16"}</definedName>
    <definedName name="___NSO2" localSheetId="6" hidden="1">{"'Sheet1'!$L$16"}</definedName>
    <definedName name="___NSO2" localSheetId="9" hidden="1">{"'Sheet1'!$L$16"}</definedName>
    <definedName name="___NSO2" hidden="1">{"'Sheet1'!$L$16"}</definedName>
    <definedName name="___PA3" localSheetId="8" hidden="1">{"'Sheet1'!$L$16"}</definedName>
    <definedName name="___PA3" localSheetId="6" hidden="1">{"'Sheet1'!$L$16"}</definedName>
    <definedName name="___PA3" localSheetId="9" hidden="1">{"'Sheet1'!$L$16"}</definedName>
    <definedName name="___PA3" hidden="1">{"'Sheet1'!$L$16"}</definedName>
    <definedName name="___Pl2" localSheetId="8" hidden="1">{"'Sheet1'!$L$16"}</definedName>
    <definedName name="___Pl2" localSheetId="6" hidden="1">{"'Sheet1'!$L$16"}</definedName>
    <definedName name="___Pl2" localSheetId="9" hidden="1">{"'Sheet1'!$L$16"}</definedName>
    <definedName name="___Pl2" hidden="1">{"'Sheet1'!$L$16"}</definedName>
    <definedName name="___PL3" localSheetId="9"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t3" localSheetId="8" hidden="1">{"'Sheet1'!$L$16"}</definedName>
    <definedName name="___tt3" hidden="1">{"'Sheet1'!$L$16"}</definedName>
    <definedName name="___TT31" localSheetId="8" hidden="1">{"'Sheet1'!$L$16"}</definedName>
    <definedName name="___TT31" hidden="1">{"'Sheet1'!$L$16"}</definedName>
    <definedName name="___Tru21" localSheetId="8" hidden="1">{"'Sheet1'!$L$16"}</definedName>
    <definedName name="___Tru21" localSheetId="6" hidden="1">{"'Sheet1'!$L$16"}</definedName>
    <definedName name="___Tru21" localSheetId="9" hidden="1">{"'Sheet1'!$L$16"}</definedName>
    <definedName name="___Tru21" hidden="1">{"'Sheet1'!$L$16"}</definedName>
    <definedName name="___xlfn.BAHTTEXT" hidden="1">#NAME?</definedName>
    <definedName name="__a1" localSheetId="8" hidden="1">{"'Sheet1'!$L$16"}</definedName>
    <definedName name="__a1" localSheetId="6" hidden="1">{"'Sheet1'!$L$16"}</definedName>
    <definedName name="__a1" localSheetId="9" hidden="1">{"'Sheet1'!$L$16"}</definedName>
    <definedName name="__a1" hidden="1">{"'Sheet1'!$L$16"}</definedName>
    <definedName name="__a129" localSheetId="8"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B1" localSheetId="8" hidden="1">{"'Sheet1'!$L$16"}</definedName>
    <definedName name="__B1" localSheetId="6" hidden="1">{"'Sheet1'!$L$16"}</definedName>
    <definedName name="__B1" localSheetId="9" hidden="1">{"'Sheet1'!$L$16"}</definedName>
    <definedName name="__B1" hidden="1">{"'Sheet1'!$L$16"}</definedName>
    <definedName name="__ban2" localSheetId="8" hidden="1">{"'Sheet1'!$L$16"}</definedName>
    <definedName name="__ban2" localSheetId="6" hidden="1">{"'Sheet1'!$L$16"}</definedName>
    <definedName name="__ban2" localSheetId="9"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ep1" localSheetId="8" hidden="1">{"'Sheet1'!$L$16"}</definedName>
    <definedName name="__cep1" hidden="1">{"'Sheet1'!$L$16"}</definedName>
    <definedName name="__Coc39" localSheetId="8" hidden="1">{"'Sheet1'!$L$16"}</definedName>
    <definedName name="__Coc39" hidden="1">{"'Sheet1'!$L$16"}</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i8" localSheetId="8" hidden="1">{"'Sheet1'!$L$16"}</definedName>
    <definedName name="__Goi8" hidden="1">{"'Sheet1'!$L$16"}</definedName>
    <definedName name="__gon4">#REF!</definedName>
    <definedName name="__h1" localSheetId="8" hidden="1">{"'Sheet1'!$L$16"}</definedName>
    <definedName name="__h1" localSheetId="6" hidden="1">{"'Sheet1'!$L$16"}</definedName>
    <definedName name="__h1" localSheetId="9" hidden="1">{"'Sheet1'!$L$16"}</definedName>
    <definedName name="__h1" hidden="1">{"'Sheet1'!$L$16"}</definedName>
    <definedName name="__hom2">#REF!</definedName>
    <definedName name="__hsm2">1.1289</definedName>
    <definedName name="__hu1" localSheetId="8" hidden="1">{"'Sheet1'!$L$16"}</definedName>
    <definedName name="__hu1" localSheetId="6" hidden="1">{"'Sheet1'!$L$16"}</definedName>
    <definedName name="__hu1" localSheetId="9" hidden="1">{"'Sheet1'!$L$16"}</definedName>
    <definedName name="__hu1" hidden="1">{"'Sheet1'!$L$16"}</definedName>
    <definedName name="__hu2" localSheetId="8" hidden="1">{"'Sheet1'!$L$16"}</definedName>
    <definedName name="__hu2" localSheetId="6" hidden="1">{"'Sheet1'!$L$16"}</definedName>
    <definedName name="__hu2" localSheetId="9" hidden="1">{"'Sheet1'!$L$16"}</definedName>
    <definedName name="__hu2" hidden="1">{"'Sheet1'!$L$16"}</definedName>
    <definedName name="__hu5" localSheetId="8" hidden="1">{"'Sheet1'!$L$16"}</definedName>
    <definedName name="__hu5" localSheetId="6" hidden="1">{"'Sheet1'!$L$16"}</definedName>
    <definedName name="__hu5" localSheetId="9" hidden="1">{"'Sheet1'!$L$16"}</definedName>
    <definedName name="__hu5" hidden="1">{"'Sheet1'!$L$16"}</definedName>
    <definedName name="__hu6" localSheetId="8" hidden="1">{"'Sheet1'!$L$16"}</definedName>
    <definedName name="__hu6" localSheetId="6" hidden="1">{"'Sheet1'!$L$16"}</definedName>
    <definedName name="__hu6" localSheetId="9" hidden="1">{"'Sheet1'!$L$16"}</definedName>
    <definedName name="__hu6" hidden="1">{"'Sheet1'!$L$16"}</definedName>
    <definedName name="__IntlFixup" hidden="1">TRUE</definedName>
    <definedName name="__isc1">0.035</definedName>
    <definedName name="__isc2">0.02</definedName>
    <definedName name="__isc3">0.054</definedName>
    <definedName name="__KM188" localSheetId="8">#REF!</definedName>
    <definedName name="__KM188" localSheetId="9">#REF!</definedName>
    <definedName name="__KM188">#REF!</definedName>
    <definedName name="__km189" localSheetId="8">#REF!</definedName>
    <definedName name="__km189" localSheetId="9">#REF!</definedName>
    <definedName name="__km189">#REF!</definedName>
    <definedName name="__km190" localSheetId="8">#REF!</definedName>
    <definedName name="__km190" localSheetId="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n1" localSheetId="8" hidden="1">{"'Sheet1'!$L$16"}</definedName>
    <definedName name="__Lan1" hidden="1">{"'Sheet1'!$L$16"}</definedName>
    <definedName name="__LAN3" localSheetId="8" hidden="1">{"'Sheet1'!$L$16"}</definedName>
    <definedName name="__LAN3" hidden="1">{"'Sheet1'!$L$16"}</definedName>
    <definedName name="__lap1">#REF!</definedName>
    <definedName name="__lap2">#REF!</definedName>
    <definedName name="__lk2" localSheetId="8" hidden="1">{"'Sheet1'!$L$16"}</definedName>
    <definedName name="__lk2" hidden="1">{"'Sheet1'!$L$16"}</definedName>
    <definedName name="__M36" localSheetId="8" hidden="1">{"'Sheet1'!$L$16"}</definedName>
    <definedName name="__M36" localSheetId="6" hidden="1">{"'Sheet1'!$L$16"}</definedName>
    <definedName name="__M36" localSheetId="9"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8" hidden="1">{"'Sheet1'!$L$16"}</definedName>
    <definedName name="__NSO2" localSheetId="6" hidden="1">{"'Sheet1'!$L$16"}</definedName>
    <definedName name="__NSO2" localSheetId="9" hidden="1">{"'Sheet1'!$L$16"}</definedName>
    <definedName name="__NSO2" hidden="1">{"'Sheet1'!$L$16"}</definedName>
    <definedName name="__PA3" localSheetId="8" hidden="1">{"'Sheet1'!$L$16"}</definedName>
    <definedName name="__PA3" localSheetId="6" hidden="1">{"'Sheet1'!$L$16"}</definedName>
    <definedName name="__PA3" localSheetId="9" hidden="1">{"'Sheet1'!$L$16"}</definedName>
    <definedName name="__PA3" hidden="1">{"'Sheet1'!$L$16"}</definedName>
    <definedName name="__PL1242">#REF!</definedName>
    <definedName name="__Pl2" localSheetId="8" hidden="1">{"'Sheet1'!$L$16"}</definedName>
    <definedName name="__Pl2" localSheetId="6" hidden="1">{"'Sheet1'!$L$16"}</definedName>
    <definedName name="__Pl2" localSheetId="9" hidden="1">{"'Sheet1'!$L$16"}</definedName>
    <definedName name="__Pl2"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 localSheetId="8">#REF!</definedName>
    <definedName name="__sua20" localSheetId="9">#REF!</definedName>
    <definedName name="__sua20">#REF!</definedName>
    <definedName name="__sua30" localSheetId="8">#REF!</definedName>
    <definedName name="__sua30" localSheetId="9">#REF!</definedName>
    <definedName name="__sua30">#REF!</definedName>
    <definedName name="__TB1" localSheetId="8">#REF!</definedName>
    <definedName name="__TB1" localSheetId="9">#REF!</definedName>
    <definedName name="__TB1">#REF!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t3" localSheetId="8" hidden="1">{"'Sheet1'!$L$16"}</definedName>
    <definedName name="__tt3" hidden="1">{"'Sheet1'!$L$16"}</definedName>
    <definedName name="__TT31" localSheetId="8" hidden="1">{"'Sheet1'!$L$16"}</definedName>
    <definedName name="__TT31" hidden="1">{"'Sheet1'!$L$16"}</definedName>
    <definedName name="__TH1">#REF!</definedName>
    <definedName name="__TH2">#REF!</definedName>
    <definedName name="__TH3">#REF!</definedName>
    <definedName name="__Tru21" localSheetId="8" hidden="1">{"'Sheet1'!$L$16"}</definedName>
    <definedName name="__Tru21" localSheetId="6" hidden="1">{"'Sheet1'!$L$16"}</definedName>
    <definedName name="__Tru21" localSheetId="9" hidden="1">{"'Sheet1'!$L$16"}</definedName>
    <definedName name="__Tru21" hidden="1">{"'Sheet1'!$L$16"}</definedName>
    <definedName name="__vc1">#REF!</definedName>
    <definedName name="__vc2">#REF!</definedName>
    <definedName name="__vc3">#REF!</definedName>
    <definedName name="__VL100">#REF!</definedName>
    <definedName name="__vl2" localSheetId="8" hidden="1">{"'Sheet1'!$L$16"}</definedName>
    <definedName name="__vl2" localSheetId="9" hidden="1">{"'Sheet1'!$L$16"}</definedName>
    <definedName name="__vl2" hidden="1">{"'Sheet1'!$L$16"}</definedName>
    <definedName name="__VL250">#REF!</definedName>
    <definedName name="__xlfn.BAHTTEXT" hidden="1">#NAME?</definedName>
    <definedName name="_1">#N/A</definedName>
    <definedName name="_1000A01">#N/A</definedName>
    <definedName name="_2">#N/A</definedName>
    <definedName name="_40x4">5100</definedName>
    <definedName name="_a1" localSheetId="8" hidden="1">{"'Sheet1'!$L$16"}</definedName>
    <definedName name="_a1" localSheetId="6" hidden="1">{"'Sheet1'!$L$16"}</definedName>
    <definedName name="_a1" localSheetId="9" hidden="1">{"'Sheet1'!$L$16"}</definedName>
    <definedName name="_a1" hidden="1">{"'Sheet1'!$L$16"}</definedName>
    <definedName name="_a129" localSheetId="8"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8" hidden="1">{"'Sheet1'!$L$16"}</definedName>
    <definedName name="_a2" hidden="1">{"'Sheet1'!$L$16"}</definedName>
    <definedName name="_A4" localSheetId="8" hidden="1">{"'Sheet1'!$L$16"}</definedName>
    <definedName name="_A4" localSheetId="9" hidden="1">{"'Sheet1'!$L$16"}</definedName>
    <definedName name="_A4" hidden="1">{"'Sheet1'!$L$16"}</definedName>
    <definedName name="_B1" localSheetId="8" hidden="1">{"'Sheet1'!$L$16"}</definedName>
    <definedName name="_B1" localSheetId="6" hidden="1">{"'Sheet1'!$L$16"}</definedName>
    <definedName name="_B1" localSheetId="9" hidden="1">{"'Sheet1'!$L$16"}</definedName>
    <definedName name="_B1" hidden="1">{"'Sheet1'!$L$16"}</definedName>
    <definedName name="_b4" localSheetId="8" hidden="1">{"'Sheet1'!$L$16"}</definedName>
    <definedName name="_b4" hidden="1">{"'Sheet1'!$L$16"}</definedName>
    <definedName name="_ba1" localSheetId="8" hidden="1">{#N/A,#N/A,FALSE,"Chi tiÆt"}</definedName>
    <definedName name="_ba1" hidden="1">{#N/A,#N/A,FALSE,"Chi tiÆt"}</definedName>
    <definedName name="_ban2" localSheetId="8" hidden="1">{"'Sheet1'!$L$16"}</definedName>
    <definedName name="_ban2" localSheetId="6" hidden="1">{"'Sheet1'!$L$16"}</definedName>
    <definedName name="_ban2" localSheetId="9" hidden="1">{"'Sheet1'!$L$16"}</definedName>
    <definedName name="_ban2" hidden="1">{"'Sheet1'!$L$16"}</definedName>
    <definedName name="_boi1" localSheetId="4">#REF!</definedName>
    <definedName name="_boi1" localSheetId="5">#REF!</definedName>
    <definedName name="_boi1">#REF!</definedName>
    <definedName name="_boi2" localSheetId="4">#REF!</definedName>
    <definedName name="_boi2" localSheetId="5">#REF!</definedName>
    <definedName name="_boi2">#REF!</definedName>
    <definedName name="_boi3" localSheetId="4">#REF!</definedName>
    <definedName name="_boi3" localSheetId="5">#REF!</definedName>
    <definedName name="_boi3">#REF!</definedName>
    <definedName name="_boi4" localSheetId="4">#REF!</definedName>
    <definedName name="_boi4" localSheetId="5">#REF!</definedName>
    <definedName name="_boi4">#REF!</definedName>
    <definedName name="_BTM250" localSheetId="4">#REF!</definedName>
    <definedName name="_BTM250" localSheetId="5">#REF!</definedName>
    <definedName name="_BTM250">#REF!</definedName>
    <definedName name="_btM300" localSheetId="4">#REF!</definedName>
    <definedName name="_btM300" localSheetId="5">#REF!</definedName>
    <definedName name="_btM300">#REF!</definedName>
    <definedName name="_Builtin155" hidden="1">#N/A</definedName>
    <definedName name="_cao1" localSheetId="8">#REF!</definedName>
    <definedName name="_cao1" localSheetId="4">#REF!</definedName>
    <definedName name="_cao1" localSheetId="5">#REF!</definedName>
    <definedName name="_cao1">#REF!</definedName>
    <definedName name="_cao2" localSheetId="4">#REF!</definedName>
    <definedName name="_cao2" localSheetId="5">#REF!</definedName>
    <definedName name="_cao2">#REF!</definedName>
    <definedName name="_cao3" localSheetId="4">#REF!</definedName>
    <definedName name="_cao3" localSheetId="5">#REF!</definedName>
    <definedName name="_cao3">#REF!</definedName>
    <definedName name="_cao4" localSheetId="4">#REF!</definedName>
    <definedName name="_cao4" localSheetId="5">#REF!</definedName>
    <definedName name="_cao4">#REF!</definedName>
    <definedName name="_cao5" localSheetId="4">#REF!</definedName>
    <definedName name="_cao5" localSheetId="5">#REF!</definedName>
    <definedName name="_cao5">#REF!</definedName>
    <definedName name="_cao6" localSheetId="4">#REF!</definedName>
    <definedName name="_cao6" localSheetId="5">#REF!</definedName>
    <definedName name="_cao6">#REF!</definedName>
    <definedName name="_CD2" localSheetId="8" hidden="1">{"'Sheet1'!$L$16"}</definedName>
    <definedName name="_CD2" hidden="1">{"'Sheet1'!$L$16"}</definedName>
    <definedName name="_cep1" localSheetId="8" hidden="1">{"'Sheet1'!$L$16"}</definedName>
    <definedName name="_cep1" hidden="1">{"'Sheet1'!$L$16"}</definedName>
    <definedName name="_Coc39" localSheetId="8" hidden="1">{"'Sheet1'!$L$16"}</definedName>
    <definedName name="_Coc39" hidden="1">{"'Sheet1'!$L$16"}</definedName>
    <definedName name="_CON1" localSheetId="4">#REF!</definedName>
    <definedName name="_CON1" localSheetId="5">#REF!</definedName>
    <definedName name="_CON1">#REF!</definedName>
    <definedName name="_CON2" localSheetId="4">#REF!</definedName>
    <definedName name="_CON2" localSheetId="5">#REF!</definedName>
    <definedName name="_CON2">#REF!</definedName>
    <definedName name="_d1500" localSheetId="8" hidden="1">{"'Sheet1'!$L$16"}</definedName>
    <definedName name="_d1500" hidden="1">{"'Sheet1'!$L$16"}</definedName>
    <definedName name="_dai1" localSheetId="4">#REF!</definedName>
    <definedName name="_dai1" localSheetId="5">#REF!</definedName>
    <definedName name="_dai1">#REF!</definedName>
    <definedName name="_dai2" localSheetId="4">#REF!</definedName>
    <definedName name="_dai2" localSheetId="5">#REF!</definedName>
    <definedName name="_dai2">#REF!</definedName>
    <definedName name="_dai3" localSheetId="4">#REF!</definedName>
    <definedName name="_dai3" localSheetId="5">#REF!</definedName>
    <definedName name="_dai3">#REF!</definedName>
    <definedName name="_dai4" localSheetId="4">#REF!</definedName>
    <definedName name="_dai4" localSheetId="5">#REF!</definedName>
    <definedName name="_dai4">#REF!</definedName>
    <definedName name="_dai5" localSheetId="4">#REF!</definedName>
    <definedName name="_dai5" localSheetId="5">#REF!</definedName>
    <definedName name="_dai5">#REF!</definedName>
    <definedName name="_dai6" localSheetId="4">#REF!</definedName>
    <definedName name="_dai6" localSheetId="5">#REF!</definedName>
    <definedName name="_dai6">#REF!</definedName>
    <definedName name="_dan1" localSheetId="4">#REF!</definedName>
    <definedName name="_dan1" localSheetId="5">#REF!</definedName>
    <definedName name="_dan1">#REF!</definedName>
    <definedName name="_dan2" localSheetId="4">#REF!</definedName>
    <definedName name="_dan2" localSheetId="5">#REF!</definedName>
    <definedName name="_dan2">#REF!</definedName>
    <definedName name="_dao1" localSheetId="4">#REF!</definedName>
    <definedName name="_dao1" localSheetId="5">#REF!</definedName>
    <definedName name="_dao1">#REF!</definedName>
    <definedName name="_dbu1" localSheetId="4">#REF!</definedName>
    <definedName name="_dbu1" localSheetId="5">#REF!</definedName>
    <definedName name="_dbu1">#REF!</definedName>
    <definedName name="_dbu2" localSheetId="4">#REF!</definedName>
    <definedName name="_dbu2" localSheetId="5">#REF!</definedName>
    <definedName name="_dbu2">#REF!</definedName>
    <definedName name="_ddn400" localSheetId="4">#REF!</definedName>
    <definedName name="_ddn400" localSheetId="5">#REF!</definedName>
    <definedName name="_ddn400">#REF!</definedName>
    <definedName name="_ddn600" localSheetId="4">#REF!</definedName>
    <definedName name="_ddn600" localSheetId="5">#REF!</definedName>
    <definedName name="_ddn600">#REF!</definedName>
    <definedName name="_f5" localSheetId="8" hidden="1">{"'Sheet1'!$L$16"}</definedName>
    <definedName name="_f5" hidden="1">{"'Sheet1'!$L$16"}</definedName>
    <definedName name="_Fill" localSheetId="4" hidden="1">#REF!</definedName>
    <definedName name="_Fill" localSheetId="5" hidden="1">#REF!</definedName>
    <definedName name="_Fill" localSheetId="9" hidden="1">#REF!</definedName>
    <definedName name="_Fill" localSheetId="10" hidden="1">#REF!</definedName>
    <definedName name="_Fill" hidden="1">#REF!</definedName>
    <definedName name="_xlnm._FilterDatabase" localSheetId="8" hidden="1">#REF!</definedName>
    <definedName name="_xlnm._FilterDatabase" localSheetId="9" hidden="1">#REF!</definedName>
    <definedName name="_xlnm._FilterDatabase" localSheetId="10" hidden="1">'BM TPCP 2'!$A$11:$O$28</definedName>
    <definedName name="_xlnm._FilterDatabase" hidden="1">#REF!</definedName>
    <definedName name="_Goi8" localSheetId="8" hidden="1">{"'Sheet1'!$L$16"}</definedName>
    <definedName name="_Goi8" localSheetId="9" hidden="1">{"'Sheet1'!$L$16"}</definedName>
    <definedName name="_Goi8" hidden="1">{"'Sheet1'!$L$16"}</definedName>
    <definedName name="_gon4" localSheetId="4">#REF!</definedName>
    <definedName name="_gon4" localSheetId="5">#REF!</definedName>
    <definedName name="_gon4">#REF!</definedName>
    <definedName name="_h1" localSheetId="8" hidden="1">{"'Sheet1'!$L$16"}</definedName>
    <definedName name="_h1" localSheetId="6" hidden="1">{"'Sheet1'!$L$16"}</definedName>
    <definedName name="_h1" localSheetId="9" hidden="1">{"'Sheet1'!$L$16"}</definedName>
    <definedName name="_h1" hidden="1">{"'Sheet1'!$L$16"}</definedName>
    <definedName name="_hsm2">1.1289</definedName>
    <definedName name="_hu1" localSheetId="8" hidden="1">{"'Sheet1'!$L$16"}</definedName>
    <definedName name="_hu1" localSheetId="6" hidden="1">{"'Sheet1'!$L$16"}</definedName>
    <definedName name="_hu1" localSheetId="9" hidden="1">{"'Sheet1'!$L$16"}</definedName>
    <definedName name="_hu1" hidden="1">{"'Sheet1'!$L$16"}</definedName>
    <definedName name="_hu2" localSheetId="8" hidden="1">{"'Sheet1'!$L$16"}</definedName>
    <definedName name="_hu2" localSheetId="6" hidden="1">{"'Sheet1'!$L$16"}</definedName>
    <definedName name="_hu2" localSheetId="9" hidden="1">{"'Sheet1'!$L$16"}</definedName>
    <definedName name="_hu2" hidden="1">{"'Sheet1'!$L$16"}</definedName>
    <definedName name="_hu5" localSheetId="8" hidden="1">{"'Sheet1'!$L$16"}</definedName>
    <definedName name="_hu5" localSheetId="6" hidden="1">{"'Sheet1'!$L$16"}</definedName>
    <definedName name="_hu5" localSheetId="9" hidden="1">{"'Sheet1'!$L$16"}</definedName>
    <definedName name="_hu5" hidden="1">{"'Sheet1'!$L$16"}</definedName>
    <definedName name="_hu6" localSheetId="8" hidden="1">{"'Sheet1'!$L$16"}</definedName>
    <definedName name="_hu6" localSheetId="6" hidden="1">{"'Sheet1'!$L$16"}</definedName>
    <definedName name="_hu6" localSheetId="9" hidden="1">{"'Sheet1'!$L$16"}</definedName>
    <definedName name="_hu6" hidden="1">{"'Sheet1'!$L$16"}</definedName>
    <definedName name="_isc1">0.035</definedName>
    <definedName name="_isc2">0.02</definedName>
    <definedName name="_isc3">0.054</definedName>
    <definedName name="_K146" localSheetId="8" hidden="1">{"'Sheet1'!$L$16"}</definedName>
    <definedName name="_K146" hidden="1">{"'Sheet1'!$L$16"}</definedName>
    <definedName name="_k27" localSheetId="8" hidden="1">{"'Sheet1'!$L$16"}</definedName>
    <definedName name="_k27" hidden="1">{"'Sheet1'!$L$16"}</definedName>
    <definedName name="_Key1" localSheetId="3" hidden="1">#REF!</definedName>
    <definedName name="_Key1" localSheetId="6" hidden="1">#REF!</definedName>
    <definedName name="_Key1" localSheetId="4" hidden="1">#REF!</definedName>
    <definedName name="_Key1" localSheetId="5" hidden="1">#REF!</definedName>
    <definedName name="_Key1" localSheetId="9" hidden="1">#REF!</definedName>
    <definedName name="_Key1" localSheetId="10" hidden="1">#REF!</definedName>
    <definedName name="_Key1" hidden="1">#REF!</definedName>
    <definedName name="_Key2" localSheetId="3" hidden="1">#REF!</definedName>
    <definedName name="_Key2" localSheetId="6" hidden="1">#REF!</definedName>
    <definedName name="_Key2" localSheetId="4" hidden="1">#REF!</definedName>
    <definedName name="_Key2" localSheetId="5" hidden="1">#REF!</definedName>
    <definedName name="_Key2" localSheetId="9" hidden="1">#REF!</definedName>
    <definedName name="_Key2" localSheetId="10" hidden="1">#REF!</definedName>
    <definedName name="_Key2" hidden="1">#REF!</definedName>
    <definedName name="_km03" localSheetId="8" hidden="1">{"'Sheet1'!$L$16"}</definedName>
    <definedName name="_km03" hidden="1">{"'Sheet1'!$L$16"}</definedName>
    <definedName name="_km190" localSheetId="4">#REF!</definedName>
    <definedName name="_km190" localSheetId="5">#REF!</definedName>
    <definedName name="_km190">#REF!</definedName>
    <definedName name="_km191" localSheetId="4">#REF!</definedName>
    <definedName name="_km191" localSheetId="5">#REF!</definedName>
    <definedName name="_km191">#REF!</definedName>
    <definedName name="_km192" localSheetId="4">#REF!</definedName>
    <definedName name="_km192" localSheetId="5">#REF!</definedName>
    <definedName name="_km192">#REF!</definedName>
    <definedName name="_KH08" localSheetId="8" hidden="1">{#N/A,#N/A,FALSE,"Chi tiÆt"}</definedName>
    <definedName name="_KH08" hidden="1">{#N/A,#N/A,FALSE,"Chi tiÆt"}</definedName>
    <definedName name="_L123" localSheetId="8" hidden="1">{"'Sheet1'!$L$16"}</definedName>
    <definedName name="_L123" localSheetId="9" hidden="1">{"'Sheet1'!$L$16"}</definedName>
    <definedName name="_L123" hidden="1">{"'Sheet1'!$L$16"}</definedName>
    <definedName name="_L1234" localSheetId="8" hidden="1">{"'Sheet1'!$L$16"}</definedName>
    <definedName name="_L1234" localSheetId="9" hidden="1">{"'Sheet1'!$L$16"}</definedName>
    <definedName name="_L1234" hidden="1">{"'Sheet1'!$L$16"}</definedName>
    <definedName name="_Lan1" localSheetId="8" hidden="1">{"'Sheet1'!$L$16"}</definedName>
    <definedName name="_Lan1" localSheetId="9" hidden="1">{"'Sheet1'!$L$16"}</definedName>
    <definedName name="_Lan1" hidden="1">{"'Sheet1'!$L$16"}</definedName>
    <definedName name="_LAN3" localSheetId="8" hidden="1">{"'Sheet1'!$L$16"}</definedName>
    <definedName name="_LAN3" localSheetId="9" hidden="1">{"'Sheet1'!$L$16"}</definedName>
    <definedName name="_LAN3" hidden="1">{"'Sheet1'!$L$16"}</definedName>
    <definedName name="_lap1" localSheetId="4">#REF!</definedName>
    <definedName name="_lap1" localSheetId="5">#REF!</definedName>
    <definedName name="_lap1">#REF!</definedName>
    <definedName name="_lap2" localSheetId="4">#REF!</definedName>
    <definedName name="_lap2" localSheetId="5">#REF!</definedName>
    <definedName name="_lap2">#REF!</definedName>
    <definedName name="_lk2" localSheetId="8" hidden="1">{"'Sheet1'!$L$16"}</definedName>
    <definedName name="_lk2" hidden="1">{"'Sheet1'!$L$16"}</definedName>
    <definedName name="_m1233" localSheetId="8" hidden="1">{"'Sheet1'!$L$16"}</definedName>
    <definedName name="_m1233" hidden="1">{"'Sheet1'!$L$16"}</definedName>
    <definedName name="_M2" localSheetId="8" hidden="1">{"'Sheet1'!$L$16"}</definedName>
    <definedName name="_M2" hidden="1">{"'Sheet1'!$L$16"}</definedName>
    <definedName name="_M36" localSheetId="8" hidden="1">{"'Sheet1'!$L$16"}</definedName>
    <definedName name="_M36" localSheetId="6" hidden="1">{"'Sheet1'!$L$16"}</definedName>
    <definedName name="_M36" localSheetId="9" hidden="1">{"'Sheet1'!$L$16"}</definedName>
    <definedName name="_M36" hidden="1">{"'Sheet1'!$L$16"}</definedName>
    <definedName name="_MAC12" localSheetId="4">#REF!</definedName>
    <definedName name="_MAC12" localSheetId="5">#REF!</definedName>
    <definedName name="_MAC12">#REF!</definedName>
    <definedName name="_MAC46" localSheetId="4">#REF!</definedName>
    <definedName name="_MAC46" localSheetId="5">#REF!</definedName>
    <definedName name="_MAC46">#REF!</definedName>
    <definedName name="_MTL12" localSheetId="8" hidden="1">{"'Sheet1'!$L$16"}</definedName>
    <definedName name="_MTL12" hidden="1">{"'Sheet1'!$L$16"}</definedName>
    <definedName name="_nam1" localSheetId="8" hidden="1">{"'Sheet1'!$L$16"}</definedName>
    <definedName name="_nam1" hidden="1">{"'Sheet1'!$L$16"}</definedName>
    <definedName name="_nam2" localSheetId="8" hidden="1">{#N/A,#N/A,FALSE,"Chi tiÆt"}</definedName>
    <definedName name="_nam2" hidden="1">{#N/A,#N/A,FALSE,"Chi tiÆt"}</definedName>
    <definedName name="_nam3" localSheetId="8" hidden="1">{"'Sheet1'!$L$16"}</definedName>
    <definedName name="_nam3" hidden="1">{"'Sheet1'!$L$16"}</definedName>
    <definedName name="_NET2" localSheetId="4">#REF!</definedName>
    <definedName name="_NET2" localSheetId="5">#REF!</definedName>
    <definedName name="_NET2">#REF!</definedName>
    <definedName name="_NSO2" localSheetId="8" hidden="1">{"'Sheet1'!$L$16"}</definedName>
    <definedName name="_NSO2" localSheetId="6" hidden="1">{"'Sheet1'!$L$16"}</definedName>
    <definedName name="_NSO2" localSheetId="9" hidden="1">{"'Sheet1'!$L$16"}</definedName>
    <definedName name="_NSO2" hidden="1">{"'Sheet1'!$L$16"}</definedName>
    <definedName name="_nh2" localSheetId="8" hidden="1">{#N/A,#N/A,FALSE,"Chi tiÆt"}</definedName>
    <definedName name="_nh2" hidden="1">{#N/A,#N/A,FALSE,"Chi tiÆt"}</definedName>
    <definedName name="_Order1" hidden="1">255</definedName>
    <definedName name="_Order2" hidden="1">255</definedName>
    <definedName name="_PA3" localSheetId="8" hidden="1">{"'Sheet1'!$L$16"}</definedName>
    <definedName name="_PA3" localSheetId="6" hidden="1">{"'Sheet1'!$L$16"}</definedName>
    <definedName name="_PA3" localSheetId="9" hidden="1">{"'Sheet1'!$L$16"}</definedName>
    <definedName name="_PA3" hidden="1">{"'Sheet1'!$L$16"}</definedName>
    <definedName name="_PL1242" localSheetId="4">#REF!</definedName>
    <definedName name="_PL1242" localSheetId="5">#REF!</definedName>
    <definedName name="_PL1242">#REF!</definedName>
    <definedName name="_Pl2" localSheetId="8" hidden="1">{"'Sheet1'!$L$16"}</definedName>
    <definedName name="_Pl2" localSheetId="6" hidden="1">{"'Sheet1'!$L$16"}</definedName>
    <definedName name="_Pl2" localSheetId="9" hidden="1">{"'Sheet1'!$L$16"}</definedName>
    <definedName name="_Pl2" hidden="1">{"'Sheet1'!$L$16"}</definedName>
    <definedName name="_PL3" localSheetId="9" hidden="1">#REF!</definedName>
    <definedName name="_PL3" localSheetId="10" hidden="1">#REF!</definedName>
    <definedName name="_PL3" hidden="1">#REF!</definedName>
    <definedName name="_phi10" localSheetId="4">#REF!</definedName>
    <definedName name="_phi10" localSheetId="5">#REF!</definedName>
    <definedName name="_phi10">#REF!</definedName>
    <definedName name="_phi12" localSheetId="4">#REF!</definedName>
    <definedName name="_phi12" localSheetId="5">#REF!</definedName>
    <definedName name="_phi12">#REF!</definedName>
    <definedName name="_phi14" localSheetId="4">#REF!</definedName>
    <definedName name="_phi14" localSheetId="5">#REF!</definedName>
    <definedName name="_phi14">#REF!</definedName>
    <definedName name="_phi16" localSheetId="4">#REF!</definedName>
    <definedName name="_phi16" localSheetId="5">#REF!</definedName>
    <definedName name="_phi16">#REF!</definedName>
    <definedName name="_phi18" localSheetId="4">#REF!</definedName>
    <definedName name="_phi18" localSheetId="5">#REF!</definedName>
    <definedName name="_phi18">#REF!</definedName>
    <definedName name="_phi20" localSheetId="4">#REF!</definedName>
    <definedName name="_phi20" localSheetId="5">#REF!</definedName>
    <definedName name="_phi20">#REF!</definedName>
    <definedName name="_phi22" localSheetId="4">#REF!</definedName>
    <definedName name="_phi22" localSheetId="5">#REF!</definedName>
    <definedName name="_phi22">#REF!</definedName>
    <definedName name="_phi25" localSheetId="4">#REF!</definedName>
    <definedName name="_phi25" localSheetId="5">#REF!</definedName>
    <definedName name="_phi25">#REF!</definedName>
    <definedName name="_phi28" localSheetId="4">#REF!</definedName>
    <definedName name="_phi28" localSheetId="5">#REF!</definedName>
    <definedName name="_phi28">#REF!</definedName>
    <definedName name="_phi6" localSheetId="4">#REF!</definedName>
    <definedName name="_phi6" localSheetId="5">#REF!</definedName>
    <definedName name="_phi6">#REF!</definedName>
    <definedName name="_phi8" localSheetId="4">#REF!</definedName>
    <definedName name="_phi8" localSheetId="5">#REF!</definedName>
    <definedName name="_phi8">#REF!</definedName>
    <definedName name="_phu3" localSheetId="8" hidden="1">{"'Sheet1'!$L$16"}</definedName>
    <definedName name="_phu3" hidden="1">{"'Sheet1'!$L$16"}</definedName>
    <definedName name="_QLO7" hidden="1">#N/A</definedName>
    <definedName name="_sat10" localSheetId="8">#REF!</definedName>
    <definedName name="_sat10" localSheetId="4">#REF!</definedName>
    <definedName name="_sat10" localSheetId="5">#REF!</definedName>
    <definedName name="_sat10" localSheetId="9">#REF!</definedName>
    <definedName name="_sat10">#REF!</definedName>
    <definedName name="_sat14" localSheetId="4">#REF!</definedName>
    <definedName name="_sat14" localSheetId="5">#REF!</definedName>
    <definedName name="_sat14">#REF!</definedName>
    <definedName name="_sat16" localSheetId="4">#REF!</definedName>
    <definedName name="_sat16" localSheetId="5">#REF!</definedName>
    <definedName name="_sat16">#REF!</definedName>
    <definedName name="_sat20" localSheetId="4">#REF!</definedName>
    <definedName name="_sat20" localSheetId="5">#REF!</definedName>
    <definedName name="_sat20">#REF!</definedName>
    <definedName name="_sat8" localSheetId="4">#REF!</definedName>
    <definedName name="_sat8" localSheetId="5">#REF!</definedName>
    <definedName name="_sat8">#REF!</definedName>
    <definedName name="_sc1" localSheetId="4">#REF!</definedName>
    <definedName name="_sc1" localSheetId="5">#REF!</definedName>
    <definedName name="_sc1">#REF!</definedName>
    <definedName name="_SC2" localSheetId="4">#REF!</definedName>
    <definedName name="_SC2" localSheetId="5">#REF!</definedName>
    <definedName name="_SC2">#REF!</definedName>
    <definedName name="_sc3" localSheetId="4">#REF!</definedName>
    <definedName name="_sc3" localSheetId="5">#REF!</definedName>
    <definedName name="_sc3">#REF!</definedName>
    <definedName name="_slg1" localSheetId="4">#REF!</definedName>
    <definedName name="_slg1" localSheetId="5">#REF!</definedName>
    <definedName name="_slg1">#REF!</definedName>
    <definedName name="_slg2" localSheetId="4">#REF!</definedName>
    <definedName name="_slg2" localSheetId="5">#REF!</definedName>
    <definedName name="_slg2">#REF!</definedName>
    <definedName name="_slg3" localSheetId="4">#REF!</definedName>
    <definedName name="_slg3" localSheetId="5">#REF!</definedName>
    <definedName name="_slg3">#REF!</definedName>
    <definedName name="_slg4" localSheetId="4">#REF!</definedName>
    <definedName name="_slg4" localSheetId="5">#REF!</definedName>
    <definedName name="_slg4">#REF!</definedName>
    <definedName name="_slg5" localSheetId="4">#REF!</definedName>
    <definedName name="_slg5" localSheetId="5">#REF!</definedName>
    <definedName name="_slg5">#REF!</definedName>
    <definedName name="_slg6" localSheetId="4">#REF!</definedName>
    <definedName name="_slg6" localSheetId="5">#REF!</definedName>
    <definedName name="_slg6">#REF!</definedName>
    <definedName name="_SOC10">0.3456</definedName>
    <definedName name="_SOC8">0.2827</definedName>
    <definedName name="_Sort" localSheetId="6" hidden="1">#REF!</definedName>
    <definedName name="_Sort" localSheetId="4" hidden="1">#REF!</definedName>
    <definedName name="_Sort" localSheetId="5" hidden="1">#REF!</definedName>
    <definedName name="_Sort" localSheetId="9" hidden="1">#REF!</definedName>
    <definedName name="_Sort" localSheetId="10" hidden="1">#REF!</definedName>
    <definedName name="_Sort" hidden="1">#REF!</definedName>
    <definedName name="_Sortmoi" hidden="1">#N/A</definedName>
    <definedName name="_Sta1">531.877</definedName>
    <definedName name="_Sta2">561.952</definedName>
    <definedName name="_Sta3">712.202</definedName>
    <definedName name="_Sta4">762.202</definedName>
    <definedName name="_T12" localSheetId="8" hidden="1">{"'Sheet1'!$L$16"}</definedName>
    <definedName name="_T12" hidden="1">{"'Sheet1'!$L$16"}</definedName>
    <definedName name="_TC07" localSheetId="8" hidden="1">{"'Sheet1'!$L$16"}</definedName>
    <definedName name="_TC07" hidden="1">{"'Sheet1'!$L$16"}</definedName>
    <definedName name="_TL1" localSheetId="4">#REF!</definedName>
    <definedName name="_TL1" localSheetId="5">#REF!</definedName>
    <definedName name="_TL1">#REF!</definedName>
    <definedName name="_TL2" localSheetId="4">#REF!</definedName>
    <definedName name="_TL2" localSheetId="5">#REF!</definedName>
    <definedName name="_TL2">#REF!</definedName>
    <definedName name="_TLA120" localSheetId="4">#REF!</definedName>
    <definedName name="_TLA120" localSheetId="5">#REF!</definedName>
    <definedName name="_TLA120">#REF!</definedName>
    <definedName name="_TLA35" localSheetId="4">#REF!</definedName>
    <definedName name="_TLA35" localSheetId="5">#REF!</definedName>
    <definedName name="_TLA35">#REF!</definedName>
    <definedName name="_TLA50" localSheetId="4">#REF!</definedName>
    <definedName name="_TLA50" localSheetId="5">#REF!</definedName>
    <definedName name="_TLA50">#REF!</definedName>
    <definedName name="_TLA70" localSheetId="4">#REF!</definedName>
    <definedName name="_TLA70" localSheetId="5">#REF!</definedName>
    <definedName name="_TLA70">#REF!</definedName>
    <definedName name="_TLA95" localSheetId="4">#REF!</definedName>
    <definedName name="_TLA95" localSheetId="5">#REF!</definedName>
    <definedName name="_TLA95">#REF!</definedName>
    <definedName name="_TM2" localSheetId="8" hidden="1">{"'Sheet1'!$L$16"}</definedName>
    <definedName name="_TM2" localSheetId="9" hidden="1">{"'Sheet1'!$L$16"}</definedName>
    <definedName name="_TM2" hidden="1">{"'Sheet1'!$L$16"}</definedName>
    <definedName name="_tt3" localSheetId="8" hidden="1">{"'Sheet1'!$L$16"}</definedName>
    <definedName name="_tt3" localSheetId="9" hidden="1">{"'Sheet1'!$L$16"}</definedName>
    <definedName name="_tt3" hidden="1">{"'Sheet1'!$L$16"}</definedName>
    <definedName name="_TT31" localSheetId="8" hidden="1">{"'Sheet1'!$L$16"}</definedName>
    <definedName name="_TT31" hidden="1">{"'Sheet1'!$L$16"}</definedName>
    <definedName name="_TH1" localSheetId="4">#REF!</definedName>
    <definedName name="_TH1" localSheetId="5">#REF!</definedName>
    <definedName name="_TH1">#REF!</definedName>
    <definedName name="_TH2" localSheetId="4">#REF!</definedName>
    <definedName name="_TH2" localSheetId="5">#REF!</definedName>
    <definedName name="_TH2">#REF!</definedName>
    <definedName name="_TH3" localSheetId="4">#REF!</definedName>
    <definedName name="_TH3" localSheetId="5">#REF!</definedName>
    <definedName name="_TH3">#REF!</definedName>
    <definedName name="_Tru21" localSheetId="8" hidden="1">{"'Sheet1'!$L$16"}</definedName>
    <definedName name="_Tru21" localSheetId="6" hidden="1">{"'Sheet1'!$L$16"}</definedName>
    <definedName name="_Tru21" localSheetId="9" hidden="1">{"'Sheet1'!$L$16"}</definedName>
    <definedName name="_Tru21" hidden="1">{"'Sheet1'!$L$16"}</definedName>
    <definedName name="_vc1" localSheetId="4">#REF!</definedName>
    <definedName name="_vc1" localSheetId="5">#REF!</definedName>
    <definedName name="_vc1">#REF!</definedName>
    <definedName name="_vc2" localSheetId="4">#REF!</definedName>
    <definedName name="_vc2" localSheetId="5">#REF!</definedName>
    <definedName name="_vc2">#REF!</definedName>
    <definedName name="_vc3" localSheetId="4">#REF!</definedName>
    <definedName name="_vc3" localSheetId="5">#REF!</definedName>
    <definedName name="_vc3">#REF!</definedName>
    <definedName name="_vl2" localSheetId="8" hidden="1">{"'Sheet1'!$L$16"}</definedName>
    <definedName name="_vl2" localSheetId="9" hidden="1">{"'Sheet1'!$L$16"}</definedName>
    <definedName name="_vl2" hidden="1">{"'Sheet1'!$L$16"}</definedName>
    <definedName name="a" localSheetId="8" hidden="1">{"'Sheet1'!$L$16"}</definedName>
    <definedName name="a" localSheetId="6" hidden="1">{"'Sheet1'!$L$16"}</definedName>
    <definedName name="a" localSheetId="9"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8">#REF!</definedName>
    <definedName name="A120_" localSheetId="4">#REF!</definedName>
    <definedName name="A120_" localSheetId="5">#REF!</definedName>
    <definedName name="A120_" localSheetId="9">#REF!</definedName>
    <definedName name="A120_">#REF!</definedName>
    <definedName name="a1moi" localSheetId="8" hidden="1">{"'Sheet1'!$L$16"}</definedName>
    <definedName name="a1moi" localSheetId="9" hidden="1">{"'Sheet1'!$L$16"}</definedName>
    <definedName name="a1moi" hidden="1">{"'Sheet1'!$L$16"}</definedName>
    <definedName name="a277Print_Titles" localSheetId="4">#REF!</definedName>
    <definedName name="a277Print_Titles" localSheetId="5">#REF!</definedName>
    <definedName name="a277Print_Titles">#REF!</definedName>
    <definedName name="A35_" localSheetId="4">#REF!</definedName>
    <definedName name="A35_" localSheetId="5">#REF!</definedName>
    <definedName name="A35_">#REF!</definedName>
    <definedName name="A50_" localSheetId="4">#REF!</definedName>
    <definedName name="A50_" localSheetId="5">#REF!</definedName>
    <definedName name="A50_">#REF!</definedName>
    <definedName name="A6N2" localSheetId="4">#REF!</definedName>
    <definedName name="A6N2" localSheetId="5">#REF!</definedName>
    <definedName name="A6N2">#REF!</definedName>
    <definedName name="A6N3" localSheetId="4">#REF!</definedName>
    <definedName name="A6N3" localSheetId="5">#REF!</definedName>
    <definedName name="A6N3">#REF!</definedName>
    <definedName name="A70_" localSheetId="4">#REF!</definedName>
    <definedName name="A70_" localSheetId="5">#REF!</definedName>
    <definedName name="A70_">#REF!</definedName>
    <definedName name="A95_" localSheetId="4">#REF!</definedName>
    <definedName name="A95_" localSheetId="5">#REF!</definedName>
    <definedName name="A95_">#REF!</definedName>
    <definedName name="AA" localSheetId="4">#REF!</definedName>
    <definedName name="AA" localSheetId="5">#REF!</definedName>
    <definedName name="AA">#REF!</definedName>
    <definedName name="abc" localSheetId="4">#REF!</definedName>
    <definedName name="abc" localSheetId="5">#REF!</definedName>
    <definedName name="ABC" localSheetId="9" hidden="1">#REF!</definedName>
    <definedName name="ABC" localSheetId="10" hidden="1">#REF!</definedName>
    <definedName name="abc">#REF!</definedName>
    <definedName name="AC120_" localSheetId="4">#REF!</definedName>
    <definedName name="AC120_" localSheetId="5">#REF!</definedName>
    <definedName name="AC120_">#REF!</definedName>
    <definedName name="AC35_" localSheetId="4">#REF!</definedName>
    <definedName name="AC35_" localSheetId="5">#REF!</definedName>
    <definedName name="AC35_">#REF!</definedName>
    <definedName name="AC50_" localSheetId="4">#REF!</definedName>
    <definedName name="AC50_" localSheetId="5">#REF!</definedName>
    <definedName name="AC50_">#REF!</definedName>
    <definedName name="AC70_" localSheetId="4">#REF!</definedName>
    <definedName name="AC70_" localSheetId="5">#REF!</definedName>
    <definedName name="AC70_">#REF!</definedName>
    <definedName name="AC95_" localSheetId="4">#REF!</definedName>
    <definedName name="AC95_" localSheetId="5">#REF!</definedName>
    <definedName name="AC95_">#REF!</definedName>
    <definedName name="AccessDatabase" hidden="1">"C:\My Documents\LeBinh\Xls\VP Cong ty\FORM.mdb"</definedName>
    <definedName name="ADADADD" localSheetId="8" hidden="1">{"'Sheet1'!$L$16"}</definedName>
    <definedName name="ADADADD" hidden="1">{"'Sheet1'!$L$16"}</definedName>
    <definedName name="ae" localSheetId="8" hidden="1">{"'Sheet1'!$L$16"}</definedName>
    <definedName name="ae" hidden="1">{"'Sheet1'!$L$16"}</definedName>
    <definedName name="All_Item" localSheetId="8">#REF!</definedName>
    <definedName name="All_Item" localSheetId="4">#REF!</definedName>
    <definedName name="All_Item" localSheetId="5">#REF!</definedName>
    <definedName name="All_Item" localSheetId="9">#REF!</definedName>
    <definedName name="All_Item">#REF!</definedName>
    <definedName name="ALPIN">#N/A</definedName>
    <definedName name="ALPJYOU">#N/A</definedName>
    <definedName name="ALPTOI">#N/A</definedName>
    <definedName name="anpha" localSheetId="8">#REF!</definedName>
    <definedName name="anpha" localSheetId="4">#REF!</definedName>
    <definedName name="anpha" localSheetId="5">#REF!</definedName>
    <definedName name="anpha" localSheetId="9">#REF!</definedName>
    <definedName name="anpha">#REF!</definedName>
    <definedName name="anscount" hidden="1">3</definedName>
    <definedName name="aqbnmjm" localSheetId="8" hidden="1">#REF!</definedName>
    <definedName name="aqbnmjm" hidden="1">#REF!</definedName>
    <definedName name="AS2DocOpenMode" hidden="1">"AS2DocumentEdit"</definedName>
    <definedName name="asss" localSheetId="8" hidden="1">{"'Sheet1'!$L$16"}</definedName>
    <definedName name="asss" hidden="1">{"'Sheet1'!$L$16"}</definedName>
    <definedName name="ATGT" localSheetId="8" hidden="1">{"'Sheet1'!$L$16"}</definedName>
    <definedName name="ATGT" localSheetId="6" hidden="1">{"'Sheet1'!$L$16"}</definedName>
    <definedName name="ATGT" localSheetId="9" hidden="1">{"'Sheet1'!$L$16"}</definedName>
    <definedName name="ATGT" hidden="1">{"'Sheet1'!$L$16"}</definedName>
    <definedName name="B.nuamat">7.25</definedName>
    <definedName name="b_240">#REF!</definedName>
    <definedName name="b_280">#REF!</definedName>
    <definedName name="b_320">#REF!</definedName>
    <definedName name="banql" localSheetId="8" hidden="1">{"'Sheet1'!$L$16"}</definedName>
    <definedName name="banql" hidden="1">{"'Sheet1'!$L$16"}</definedName>
    <definedName name="Bang_cly" localSheetId="4">#REF!</definedName>
    <definedName name="Bang_cly" localSheetId="5">#REF!</definedName>
    <definedName name="Bang_cly">#REF!</definedName>
    <definedName name="Bang_CVC" localSheetId="4">#REF!</definedName>
    <definedName name="Bang_CVC" localSheetId="5">#REF!</definedName>
    <definedName name="Bang_CVC">#REF!</definedName>
    <definedName name="BANG_CHI_TIET_THI_NGHIEM_CONG_TO" localSheetId="4">#REF!</definedName>
    <definedName name="BANG_CHI_TIET_THI_NGHIEM_CONG_TO" localSheetId="5">#REF!</definedName>
    <definedName name="BANG_CHI_TIET_THI_NGHIEM_CONG_TO">#REF!</definedName>
    <definedName name="BANG_CHI_TIET_THI_NGHIEM_DZ0.4KV" localSheetId="4">#REF!</definedName>
    <definedName name="BANG_CHI_TIET_THI_NGHIEM_DZ0.4KV" localSheetId="5">#REF!</definedName>
    <definedName name="BANG_CHI_TIET_THI_NGHIEM_DZ0.4KV">#REF!</definedName>
    <definedName name="bang_gia" localSheetId="4">#REF!</definedName>
    <definedName name="bang_gia" localSheetId="5">#REF!</definedName>
    <definedName name="bang_gia">#REF!</definedName>
    <definedName name="BANG_TONG_HOP_CONG_TO" localSheetId="4">#REF!</definedName>
    <definedName name="BANG_TONG_HOP_CONG_TO" localSheetId="5">#REF!</definedName>
    <definedName name="BANG_TONG_HOP_CONG_TO">#REF!</definedName>
    <definedName name="BANG_TONG_HOP_DZ0.4KV">#REF!</definedName>
    <definedName name="BANG_TONG_HOP_DZ22KV" localSheetId="4">#REF!</definedName>
    <definedName name="BANG_TONG_HOP_DZ22KV" localSheetId="5">#REF!</definedName>
    <definedName name="BANG_TONG_HOP_DZ22KV">#REF!</definedName>
    <definedName name="BANG_TONG_HOP_KHO_BAI" localSheetId="4">#REF!</definedName>
    <definedName name="BANG_TONG_HOP_KHO_BAI" localSheetId="5">#REF!</definedName>
    <definedName name="BANG_TONG_HOP_KHO_BAI">#REF!</definedName>
    <definedName name="BANG_TONG_HOP_TBA" localSheetId="4">#REF!</definedName>
    <definedName name="BANG_TONG_HOP_TBA" localSheetId="5">#REF!</definedName>
    <definedName name="BANG_TONG_HOP_TBA">#REF!</definedName>
    <definedName name="Bang_travl" localSheetId="4">#REF!</definedName>
    <definedName name="Bang_travl" localSheetId="5">#REF!</definedName>
    <definedName name="Bang_travl">#REF!</definedName>
    <definedName name="bangchu" localSheetId="4">#REF!</definedName>
    <definedName name="bangchu" localSheetId="5">#REF!</definedName>
    <definedName name="bangchu">#REF!</definedName>
    <definedName name="BB" localSheetId="4">#REF!</definedName>
    <definedName name="BB" localSheetId="5">#REF!</definedName>
    <definedName name="BB">#REF!</definedName>
    <definedName name="bdd">1.5</definedName>
    <definedName name="benuoc" localSheetId="4">#REF!</definedName>
    <definedName name="benuoc" localSheetId="5">#REF!</definedName>
    <definedName name="benuoc">#REF!</definedName>
    <definedName name="bengam" localSheetId="4">#REF!</definedName>
    <definedName name="bengam" localSheetId="5">#REF!</definedName>
    <definedName name="bengam">#REF!</definedName>
    <definedName name="beta" localSheetId="4">#REF!</definedName>
    <definedName name="beta" localSheetId="5">#REF!</definedName>
    <definedName name="beta">#REF!</definedName>
    <definedName name="Bgiang" localSheetId="8" hidden="1">{"'Sheet1'!$L$16"}</definedName>
    <definedName name="Bgiang" hidden="1">{"'Sheet1'!$L$16"}</definedName>
    <definedName name="blkh" localSheetId="4">#REF!</definedName>
    <definedName name="blkh" localSheetId="5">#REF!</definedName>
    <definedName name="blkh">#REF!</definedName>
    <definedName name="blkh1" localSheetId="4">#REF!</definedName>
    <definedName name="blkh1" localSheetId="5">#REF!</definedName>
    <definedName name="blkh1">#REF!</definedName>
    <definedName name="Bm">3.5</definedName>
    <definedName name="BMS" localSheetId="8" hidden="1">{"'Sheet1'!$L$16"}</definedName>
    <definedName name="BMS" localSheetId="9" hidden="1">{"'Sheet1'!$L$16"}</definedName>
    <definedName name="BMS" hidden="1">{"'Sheet1'!$L$16"}</definedName>
    <definedName name="Bn">6.5</definedName>
    <definedName name="Book2">#REF!</definedName>
    <definedName name="BOQ" localSheetId="4">#REF!</definedName>
    <definedName name="BOQ" localSheetId="5">#REF!</definedName>
    <definedName name="BOQ">#REF!</definedName>
    <definedName name="bql" localSheetId="8" hidden="1">{#N/A,#N/A,FALSE,"Chi tiÆt"}</definedName>
    <definedName name="bql" hidden="1">{#N/A,#N/A,FALSE,"Chi tiÆt"}</definedName>
    <definedName name="BQP">'[1]BANCO (3)'!$N$124</definedName>
    <definedName name="BT" localSheetId="8">#REF!</definedName>
    <definedName name="BT" localSheetId="4">#REF!</definedName>
    <definedName name="BT" localSheetId="5">#REF!</definedName>
    <definedName name="BT" localSheetId="9">#REF!</definedName>
    <definedName name="BT">#REF!</definedName>
    <definedName name="btcocM400" localSheetId="4">#REF!</definedName>
    <definedName name="btcocM400" localSheetId="5">#REF!</definedName>
    <definedName name="btcocM400">#REF!</definedName>
    <definedName name="btchiuaxitm300" localSheetId="4">#REF!</definedName>
    <definedName name="btchiuaxitm300" localSheetId="5">#REF!</definedName>
    <definedName name="btchiuaxitm300">#REF!</definedName>
    <definedName name="BTchiuaxm200" localSheetId="4">#REF!</definedName>
    <definedName name="BTchiuaxm200" localSheetId="5">#REF!</definedName>
    <definedName name="BTchiuaxm200">#REF!</definedName>
    <definedName name="BTlotm100" localSheetId="4">#REF!</definedName>
    <definedName name="BTlotm100" localSheetId="5">#REF!</definedName>
    <definedName name="BTlotm100">#REF!</definedName>
    <definedName name="BU_CHENH_LECH_DZ0.4KV" localSheetId="4">#REF!</definedName>
    <definedName name="BU_CHENH_LECH_DZ0.4KV" localSheetId="5">#REF!</definedName>
    <definedName name="BU_CHENH_LECH_DZ0.4KV">#REF!</definedName>
    <definedName name="BU_CHENH_LECH_DZ22KV" localSheetId="4">#REF!</definedName>
    <definedName name="BU_CHENH_LECH_DZ22KV" localSheetId="5">#REF!</definedName>
    <definedName name="BU_CHENH_LECH_DZ22KV">#REF!</definedName>
    <definedName name="BU_CHENH_LECH_TBA" localSheetId="4">#REF!</definedName>
    <definedName name="BU_CHENH_LECH_TBA" localSheetId="5">#REF!</definedName>
    <definedName name="BU_CHENH_LECH_TBA">#REF!</definedName>
    <definedName name="Bulongma">8700</definedName>
    <definedName name="BVCISUMMARY" localSheetId="8">#REF!</definedName>
    <definedName name="BVCISUMMARY" localSheetId="4">#REF!</definedName>
    <definedName name="BVCISUMMARY" localSheetId="5">#REF!</definedName>
    <definedName name="BVCISUMMARY" localSheetId="9">#REF!</definedName>
    <definedName name="BVCISUMMARY">#REF!</definedName>
    <definedName name="BŸo_cŸo_täng_hìp_giŸ_trÙ_t_i_s_n_câ__Ùnh" localSheetId="4">#REF!</definedName>
    <definedName name="BŸo_cŸo_täng_hìp_giŸ_trÙ_t_i_s_n_câ__Ùnh" localSheetId="5">#REF!</definedName>
    <definedName name="BŸo_cŸo_täng_hìp_giŸ_trÙ_t_i_s_n_câ__Ùnh">#REF!</definedName>
    <definedName name="C.1.1..Phat_tuyen" localSheetId="4">#REF!</definedName>
    <definedName name="C.1.1..Phat_tuyen" localSheetId="5">#REF!</definedName>
    <definedName name="C.1.1..Phat_tuyen">#REF!</definedName>
    <definedName name="C.1.10..VC_Thu_cong_CG" localSheetId="4">#REF!</definedName>
    <definedName name="C.1.10..VC_Thu_cong_CG" localSheetId="5">#REF!</definedName>
    <definedName name="C.1.10..VC_Thu_cong_CG">#REF!</definedName>
    <definedName name="C.1.2..Chat_cay_thu_cong" localSheetId="4">#REF!</definedName>
    <definedName name="C.1.2..Chat_cay_thu_cong" localSheetId="5">#REF!</definedName>
    <definedName name="C.1.2..Chat_cay_thu_cong">#REF!</definedName>
    <definedName name="C.1.3..Chat_cay_may" localSheetId="4">#REF!</definedName>
    <definedName name="C.1.3..Chat_cay_may" localSheetId="5">#REF!</definedName>
    <definedName name="C.1.3..Chat_cay_may">#REF!</definedName>
    <definedName name="C.1.4..Dao_goc_cay" localSheetId="4">#REF!</definedName>
    <definedName name="C.1.4..Dao_goc_cay" localSheetId="5">#REF!</definedName>
    <definedName name="C.1.4..Dao_goc_cay">#REF!</definedName>
    <definedName name="C.1.5..Lam_duong_tam" localSheetId="4">#REF!</definedName>
    <definedName name="C.1.5..Lam_duong_tam" localSheetId="5">#REF!</definedName>
    <definedName name="C.1.5..Lam_duong_tam">#REF!</definedName>
    <definedName name="C.1.6..Lam_cau_tam" localSheetId="4">#REF!</definedName>
    <definedName name="C.1.6..Lam_cau_tam" localSheetId="5">#REF!</definedName>
    <definedName name="C.1.6..Lam_cau_tam">#REF!</definedName>
    <definedName name="C.1.7..Rai_da_chong_lun" localSheetId="4">#REF!</definedName>
    <definedName name="C.1.7..Rai_da_chong_lun" localSheetId="5">#REF!</definedName>
    <definedName name="C.1.7..Rai_da_chong_lun">#REF!</definedName>
    <definedName name="C.1.8..Lam_kho_tam" localSheetId="4">#REF!</definedName>
    <definedName name="C.1.8..Lam_kho_tam" localSheetId="5">#REF!</definedName>
    <definedName name="C.1.8..Lam_kho_tam">#REF!</definedName>
    <definedName name="C.1.8..San_mat_bang" localSheetId="4">#REF!</definedName>
    <definedName name="C.1.8..San_mat_bang" localSheetId="5">#REF!</definedName>
    <definedName name="C.1.8..San_mat_bang">#REF!</definedName>
    <definedName name="C.2.1..VC_Thu_cong" localSheetId="4">#REF!</definedName>
    <definedName name="C.2.1..VC_Thu_cong" localSheetId="5">#REF!</definedName>
    <definedName name="C.2.1..VC_Thu_cong">#REF!</definedName>
    <definedName name="C.2.2..VC_T_cong_CG" localSheetId="4">#REF!</definedName>
    <definedName name="C.2.2..VC_T_cong_CG" localSheetId="5">#REF!</definedName>
    <definedName name="C.2.2..VC_T_cong_CG">#REF!</definedName>
    <definedName name="C.2.3..Boc_do" localSheetId="4">#REF!</definedName>
    <definedName name="C.2.3..Boc_do" localSheetId="5">#REF!</definedName>
    <definedName name="C.2.3..Boc_do">#REF!</definedName>
    <definedName name="C.3.1..Dao_dat_mong_cot" localSheetId="4">#REF!</definedName>
    <definedName name="C.3.1..Dao_dat_mong_cot" localSheetId="5">#REF!</definedName>
    <definedName name="C.3.1..Dao_dat_mong_cot">#REF!</definedName>
    <definedName name="C.3.2..Dao_dat_de_dap" localSheetId="4">#REF!</definedName>
    <definedName name="C.3.2..Dao_dat_de_dap" localSheetId="5">#REF!</definedName>
    <definedName name="C.3.2..Dao_dat_de_dap">#REF!</definedName>
    <definedName name="C.3.3..Dap_dat_mong" localSheetId="4">#REF!</definedName>
    <definedName name="C.3.3..Dap_dat_mong" localSheetId="5">#REF!</definedName>
    <definedName name="C.3.3..Dap_dat_mong">#REF!</definedName>
    <definedName name="C.3.4..Dao_dap_TDia" localSheetId="4">#REF!</definedName>
    <definedName name="C.3.4..Dao_dap_TDia" localSheetId="5">#REF!</definedName>
    <definedName name="C.3.4..Dao_dap_TDia">#REF!</definedName>
    <definedName name="C.3.5..Dap_bo_bao" localSheetId="4">#REF!</definedName>
    <definedName name="C.3.5..Dap_bo_bao" localSheetId="5">#REF!</definedName>
    <definedName name="C.3.5..Dap_bo_bao">#REF!</definedName>
    <definedName name="C.3.6..Bom_tat_nuoc" localSheetId="4">#REF!</definedName>
    <definedName name="C.3.6..Bom_tat_nuoc" localSheetId="5">#REF!</definedName>
    <definedName name="C.3.6..Bom_tat_nuoc">#REF!</definedName>
    <definedName name="C.3.7..Dao_bun" localSheetId="4">#REF!</definedName>
    <definedName name="C.3.7..Dao_bun" localSheetId="5">#REF!</definedName>
    <definedName name="C.3.7..Dao_bun">#REF!</definedName>
    <definedName name="C.3.8..Dap_cat_CT" localSheetId="4">#REF!</definedName>
    <definedName name="C.3.8..Dap_cat_CT" localSheetId="5">#REF!</definedName>
    <definedName name="C.3.8..Dap_cat_CT">#REF!</definedName>
    <definedName name="C.3.9..Dao_pha_da" localSheetId="4">#REF!</definedName>
    <definedName name="C.3.9..Dao_pha_da" localSheetId="5">#REF!</definedName>
    <definedName name="C.3.9..Dao_pha_da">#REF!</definedName>
    <definedName name="C.4.1.Cot_thep" localSheetId="4">#REF!</definedName>
    <definedName name="C.4.1.Cot_thep" localSheetId="5">#REF!</definedName>
    <definedName name="C.4.1.Cot_thep">#REF!</definedName>
    <definedName name="C.4.2..Van_khuon" localSheetId="4">#REF!</definedName>
    <definedName name="C.4.2..Van_khuon" localSheetId="5">#REF!</definedName>
    <definedName name="C.4.2..Van_khuon">#REF!</definedName>
    <definedName name="C.4.3..Be_tong" localSheetId="4">#REF!</definedName>
    <definedName name="C.4.3..Be_tong" localSheetId="5">#REF!</definedName>
    <definedName name="C.4.3..Be_tong">#REF!</definedName>
    <definedName name="C.4.4..Lap_BT_D.San" localSheetId="4">#REF!</definedName>
    <definedName name="C.4.4..Lap_BT_D.San" localSheetId="5">#REF!</definedName>
    <definedName name="C.4.4..Lap_BT_D.San">#REF!</definedName>
    <definedName name="C.4.5..Xay_da_hoc" localSheetId="4">#REF!</definedName>
    <definedName name="C.4.5..Xay_da_hoc" localSheetId="5">#REF!</definedName>
    <definedName name="C.4.5..Xay_da_hoc">#REF!</definedName>
    <definedName name="C.4.6..Dong_coc" localSheetId="4">#REF!</definedName>
    <definedName name="C.4.6..Dong_coc" localSheetId="5">#REF!</definedName>
    <definedName name="C.4.6..Dong_coc">#REF!</definedName>
    <definedName name="C.4.7..Quet_Bi_tum" localSheetId="4">#REF!</definedName>
    <definedName name="C.4.7..Quet_Bi_tum" localSheetId="5">#REF!</definedName>
    <definedName name="C.4.7..Quet_Bi_tum">#REF!</definedName>
    <definedName name="C.5.1..Lap_cot_thep" localSheetId="4">#REF!</definedName>
    <definedName name="C.5.1..Lap_cot_thep" localSheetId="5">#REF!</definedName>
    <definedName name="C.5.1..Lap_cot_thep">#REF!</definedName>
    <definedName name="C.5.2..Lap_cot_BT" localSheetId="4">#REF!</definedName>
    <definedName name="C.5.2..Lap_cot_BT" localSheetId="5">#REF!</definedName>
    <definedName name="C.5.2..Lap_cot_BT">#REF!</definedName>
    <definedName name="C.5.3..Lap_dat_xa" localSheetId="4">#REF!</definedName>
    <definedName name="C.5.3..Lap_dat_xa" localSheetId="5">#REF!</definedName>
    <definedName name="C.5.3..Lap_dat_xa">#REF!</definedName>
    <definedName name="C.5.4..Lap_tiep_dia" localSheetId="4">#REF!</definedName>
    <definedName name="C.5.4..Lap_tiep_dia" localSheetId="5">#REF!</definedName>
    <definedName name="C.5.4..Lap_tiep_dia">#REF!</definedName>
    <definedName name="C.5.5..Son_sat_thep" localSheetId="4">#REF!</definedName>
    <definedName name="C.5.5..Son_sat_thep" localSheetId="5">#REF!</definedName>
    <definedName name="C.5.5..Son_sat_thep">#REF!</definedName>
    <definedName name="C.6.1..Lap_su_dung" localSheetId="4">#REF!</definedName>
    <definedName name="C.6.1..Lap_su_dung" localSheetId="5">#REF!</definedName>
    <definedName name="C.6.1..Lap_su_dung">#REF!</definedName>
    <definedName name="C.6.2..Lap_su_CS" localSheetId="4">#REF!</definedName>
    <definedName name="C.6.2..Lap_su_CS" localSheetId="5">#REF!</definedName>
    <definedName name="C.6.2..Lap_su_CS">#REF!</definedName>
    <definedName name="C.6.3..Su_chuoi_do" localSheetId="4">#REF!</definedName>
    <definedName name="C.6.3..Su_chuoi_do" localSheetId="5">#REF!</definedName>
    <definedName name="C.6.3..Su_chuoi_do">#REF!</definedName>
    <definedName name="C.6.4..Su_chuoi_neo" localSheetId="4">#REF!</definedName>
    <definedName name="C.6.4..Su_chuoi_neo" localSheetId="5">#REF!</definedName>
    <definedName name="C.6.4..Su_chuoi_neo">#REF!</definedName>
    <definedName name="C.6.5..Lap_phu_kien" localSheetId="4">#REF!</definedName>
    <definedName name="C.6.5..Lap_phu_kien" localSheetId="5">#REF!</definedName>
    <definedName name="C.6.5..Lap_phu_kien">#REF!</definedName>
    <definedName name="C.6.6..Ep_noi_day" localSheetId="4">#REF!</definedName>
    <definedName name="C.6.6..Ep_noi_day" localSheetId="5">#REF!</definedName>
    <definedName name="C.6.6..Ep_noi_day">#REF!</definedName>
    <definedName name="C.6.7..KD_vuot_CN" localSheetId="4">#REF!</definedName>
    <definedName name="C.6.7..KD_vuot_CN" localSheetId="5">#REF!</definedName>
    <definedName name="C.6.7..KD_vuot_CN">#REF!</definedName>
    <definedName name="C.6.8..Rai_cang_day" localSheetId="4">#REF!</definedName>
    <definedName name="C.6.8..Rai_cang_day" localSheetId="5">#REF!</definedName>
    <definedName name="C.6.8..Rai_cang_day">#REF!</definedName>
    <definedName name="C.6.9..Cap_quang" localSheetId="4">#REF!</definedName>
    <definedName name="C.6.9..Cap_quang" localSheetId="5">#REF!</definedName>
    <definedName name="C.6.9..Cap_quang">#REF!</definedName>
    <definedName name="C.doc1">540</definedName>
    <definedName name="C.doc2">740</definedName>
    <definedName name="ca.1111" localSheetId="8">#REF!</definedName>
    <definedName name="ca.1111" localSheetId="9">#REF!</definedName>
    <definedName name="ca.1111">#REF!</definedName>
    <definedName name="ca.1111.th" localSheetId="4">#REF!</definedName>
    <definedName name="ca.1111.th" localSheetId="5">#REF!</definedName>
    <definedName name="ca.1111.th">#REF!</definedName>
    <definedName name="CACAU">298161</definedName>
    <definedName name="cao" localSheetId="4">#REF!</definedName>
    <definedName name="cao" localSheetId="5">#REF!</definedName>
    <definedName name="cao">#REF!</definedName>
    <definedName name="Capvon" localSheetId="8" hidden="1">{#N/A,#N/A,FALSE,"Chi tiÆt"}</definedName>
    <definedName name="Capvon" hidden="1">{#N/A,#N/A,FALSE,"Chi tiÆt"}</definedName>
    <definedName name="Cat" localSheetId="8">#REF!</definedName>
    <definedName name="Cat" localSheetId="4">#REF!</definedName>
    <definedName name="Cat" localSheetId="5">#REF!</definedName>
    <definedName name="Cat">#REF!</definedName>
    <definedName name="Category_All" localSheetId="4">#REF!</definedName>
    <definedName name="Category_All" localSheetId="5">#REF!</definedName>
    <definedName name="Category_All">#REF!</definedName>
    <definedName name="CATIN">#N/A</definedName>
    <definedName name="CATJYOU">#N/A</definedName>
    <definedName name="catm" localSheetId="8">#REF!</definedName>
    <definedName name="catm" localSheetId="4">#REF!</definedName>
    <definedName name="catm" localSheetId="5">#REF!</definedName>
    <definedName name="catm" localSheetId="9">#REF!</definedName>
    <definedName name="catm">#REF!</definedName>
    <definedName name="catn" localSheetId="4">#REF!</definedName>
    <definedName name="catn" localSheetId="5">#REF!</definedName>
    <definedName name="catn">#REF!</definedName>
    <definedName name="CATSYU">#N/A</definedName>
    <definedName name="catvang" localSheetId="8">#REF!</definedName>
    <definedName name="catvang" localSheetId="4">#REF!</definedName>
    <definedName name="catvang" localSheetId="5">#REF!</definedName>
    <definedName name="catvang" localSheetId="9">#REF!</definedName>
    <definedName name="catvang">#REF!</definedName>
    <definedName name="CATREC">#N/A</definedName>
    <definedName name="CBTH" localSheetId="8" hidden="1">{"'Sheet1'!$L$16"}</definedName>
    <definedName name="CBTH" hidden="1">{"'Sheet1'!$L$16"}</definedName>
    <definedName name="CCS" localSheetId="8">#REF!</definedName>
    <definedName name="CCS" localSheetId="9">#REF!</definedName>
    <definedName name="CCS">#REF!</definedName>
    <definedName name="CDD">#REF!</definedName>
    <definedName name="CDDD">#REF!</definedName>
    <definedName name="CDDD1P" localSheetId="4">#REF!</definedName>
    <definedName name="CDDD1P" localSheetId="5">#REF!</definedName>
    <definedName name="CDDD1P">#REF!</definedName>
    <definedName name="CDDD1PHA" localSheetId="4">#REF!</definedName>
    <definedName name="CDDD1PHA" localSheetId="5">#REF!</definedName>
    <definedName name="CDDD1PHA">#REF!</definedName>
    <definedName name="CDDD3PHA" localSheetId="4">#REF!</definedName>
    <definedName name="CDDD3PHA" localSheetId="5">#REF!</definedName>
    <definedName name="CDDD3PHA">#REF!</definedName>
    <definedName name="Cdnum" localSheetId="4">#REF!</definedName>
    <definedName name="Cdnum" localSheetId="5">#REF!</definedName>
    <definedName name="Cdnum">#REF!</definedName>
    <definedName name="CDTK_tim">31.77</definedName>
    <definedName name="CK" localSheetId="8">#REF!</definedName>
    <definedName name="CK" localSheetId="4">#REF!</definedName>
    <definedName name="CK" localSheetId="5">#REF!</definedName>
    <definedName name="CK" localSheetId="9">#REF!</definedName>
    <definedName name="CK">#REF!</definedName>
    <definedName name="CLECH_0.4" localSheetId="4">#REF!</definedName>
    <definedName name="CLECH_0.4" localSheetId="5">#REF!</definedName>
    <definedName name="CLECH_0.4">#REF!</definedName>
    <definedName name="CLVC3">0.1</definedName>
    <definedName name="CLVC35" localSheetId="8">#REF!</definedName>
    <definedName name="CLVC35" localSheetId="4">#REF!</definedName>
    <definedName name="CLVC35" localSheetId="5">#REF!</definedName>
    <definedName name="CLVC35" localSheetId="9">#REF!</definedName>
    <definedName name="CLVC35">#REF!</definedName>
    <definedName name="CLVCTB" localSheetId="4">#REF!</definedName>
    <definedName name="CLVCTB" localSheetId="5">#REF!</definedName>
    <definedName name="CLVCTB">#REF!</definedName>
    <definedName name="clvl">#REF!</definedName>
    <definedName name="cn" localSheetId="4">#REF!</definedName>
    <definedName name="cn" localSheetId="5">#REF!</definedName>
    <definedName name="cn">#REF!</definedName>
    <definedName name="CNC" localSheetId="4">#REF!</definedName>
    <definedName name="CNC" localSheetId="5">#REF!</definedName>
    <definedName name="CNC">#REF!</definedName>
    <definedName name="CND" localSheetId="4">#REF!</definedName>
    <definedName name="CND" localSheetId="5">#REF!</definedName>
    <definedName name="CND">#REF!</definedName>
    <definedName name="CNG" localSheetId="4">#REF!</definedName>
    <definedName name="CNG" localSheetId="5">#REF!</definedName>
    <definedName name="CNG">#REF!</definedName>
    <definedName name="Co" localSheetId="4">#REF!</definedName>
    <definedName name="Co" localSheetId="5">#REF!</definedName>
    <definedName name="Co">#REF!</definedName>
    <definedName name="co_cau_ktqd" hidden="1">#N/A</definedName>
    <definedName name="coc" localSheetId="8">#REF!</definedName>
    <definedName name="coc" localSheetId="4">#REF!</definedName>
    <definedName name="coc" localSheetId="5">#REF!</definedName>
    <definedName name="coc">#REF!</definedName>
    <definedName name="Coc_60" localSheetId="8" hidden="1">{"'Sheet1'!$L$16"}</definedName>
    <definedName name="Coc_60" hidden="1">{"'Sheet1'!$L$16"}</definedName>
    <definedName name="CoCauN" localSheetId="8" hidden="1">{"'Sheet1'!$L$16"}</definedName>
    <definedName name="CoCauN" localSheetId="6" hidden="1">{"'Sheet1'!$L$16"}</definedName>
    <definedName name="CoCauN" localSheetId="9" hidden="1">{"'Sheet1'!$L$16"}</definedName>
    <definedName name="CoCauN" hidden="1">{"'Sheet1'!$L$16"}</definedName>
    <definedName name="cocbtct" localSheetId="4">#REF!</definedName>
    <definedName name="cocbtct" localSheetId="5">#REF!</definedName>
    <definedName name="cocbtct">#REF!</definedName>
    <definedName name="cocot" localSheetId="4">#REF!</definedName>
    <definedName name="cocot" localSheetId="5">#REF!</definedName>
    <definedName name="cocot">#REF!</definedName>
    <definedName name="cocott" localSheetId="4">#REF!</definedName>
    <definedName name="cocott" localSheetId="5">#REF!</definedName>
    <definedName name="cocott">#REF!</definedName>
    <definedName name="Code" localSheetId="9" hidden="1">#REF!</definedName>
    <definedName name="Code" localSheetId="10" hidden="1">#REF!</definedName>
    <definedName name="Code" hidden="1">#REF!</definedName>
    <definedName name="Cöï_ly_vaän_chuyeãn" localSheetId="4">#REF!</definedName>
    <definedName name="Cöï_ly_vaän_chuyeãn" localSheetId="5">#REF!</definedName>
    <definedName name="Cöï_ly_vaän_chuyeãn">#REF!</definedName>
    <definedName name="CÖÏ_LY_VAÄN_CHUYEÅN" localSheetId="4">#REF!</definedName>
    <definedName name="CÖÏ_LY_VAÄN_CHUYEÅN" localSheetId="5">#REF!</definedName>
    <definedName name="CÖÏ_LY_VAÄN_CHUYEÅN">#REF!</definedName>
    <definedName name="COMMON" localSheetId="4">#REF!</definedName>
    <definedName name="COMMON" localSheetId="5">#REF!</definedName>
    <definedName name="COMMON">#REF!</definedName>
    <definedName name="comong" localSheetId="4">#REF!</definedName>
    <definedName name="comong" localSheetId="5">#REF!</definedName>
    <definedName name="comong">#REF!</definedName>
    <definedName name="CON_EQP_COS" localSheetId="4">#REF!</definedName>
    <definedName name="CON_EQP_COS" localSheetId="5">#REF!</definedName>
    <definedName name="CON_EQP_COS">#REF!</definedName>
    <definedName name="CON_EQP_COST" localSheetId="4">#REF!</definedName>
    <definedName name="CON_EQP_COST" localSheetId="5">#REF!</definedName>
    <definedName name="CON_EQP_COST">#REF!</definedName>
    <definedName name="CONST_EQ" localSheetId="4">#REF!</definedName>
    <definedName name="CONST_EQ" localSheetId="5">#REF!</definedName>
    <definedName name="CONST_EQ">#REF!</definedName>
    <definedName name="Cong_HM_DTCT" localSheetId="4">#REF!</definedName>
    <definedName name="Cong_HM_DTCT" localSheetId="5">#REF!</definedName>
    <definedName name="Cong_HM_DTCT">#REF!</definedName>
    <definedName name="Cong_M_DTCT" localSheetId="4">#REF!</definedName>
    <definedName name="Cong_M_DTCT" localSheetId="5">#REF!</definedName>
    <definedName name="Cong_M_DTCT">#REF!</definedName>
    <definedName name="Cong_NC_DTCT" localSheetId="4">#REF!</definedName>
    <definedName name="Cong_NC_DTCT" localSheetId="5">#REF!</definedName>
    <definedName name="Cong_NC_DTCT">#REF!</definedName>
    <definedName name="Cong_VL_DTCT" localSheetId="4">#REF!</definedName>
    <definedName name="Cong_VL_DTCT" localSheetId="5">#REF!</definedName>
    <definedName name="Cong_VL_DTCT">#REF!</definedName>
    <definedName name="congbenuoc" localSheetId="4">#REF!</definedName>
    <definedName name="congbenuoc" localSheetId="5">#REF!</definedName>
    <definedName name="congbenuoc">#REF!</definedName>
    <definedName name="congbengam" localSheetId="4">#REF!</definedName>
    <definedName name="congbengam" localSheetId="5">#REF!</definedName>
    <definedName name="congbengam">#REF!</definedName>
    <definedName name="congcoc" localSheetId="4">#REF!</definedName>
    <definedName name="congcoc" localSheetId="5">#REF!</definedName>
    <definedName name="congcoc">#REF!</definedName>
    <definedName name="congcocot" localSheetId="4">#REF!</definedName>
    <definedName name="congcocot" localSheetId="5">#REF!</definedName>
    <definedName name="congcocot">#REF!</definedName>
    <definedName name="congcocott" localSheetId="4">#REF!</definedName>
    <definedName name="congcocott" localSheetId="5">#REF!</definedName>
    <definedName name="congcocott">#REF!</definedName>
    <definedName name="congcomong" localSheetId="4">#REF!</definedName>
    <definedName name="congcomong" localSheetId="5">#REF!</definedName>
    <definedName name="congcomong">#REF!</definedName>
    <definedName name="congcottron" localSheetId="4">#REF!</definedName>
    <definedName name="congcottron" localSheetId="5">#REF!</definedName>
    <definedName name="congcottron">#REF!</definedName>
    <definedName name="congcotvuong" localSheetId="4">#REF!</definedName>
    <definedName name="congcotvuong" localSheetId="5">#REF!</definedName>
    <definedName name="congcotvuong">#REF!</definedName>
    <definedName name="congdam" localSheetId="4">#REF!</definedName>
    <definedName name="congdam" localSheetId="5">#REF!</definedName>
    <definedName name="congdam">#REF!</definedName>
    <definedName name="congdan1" localSheetId="4">#REF!</definedName>
    <definedName name="congdan1" localSheetId="5">#REF!</definedName>
    <definedName name="congdan1">#REF!</definedName>
    <definedName name="congdan2" localSheetId="4">#REF!</definedName>
    <definedName name="congdan2" localSheetId="5">#REF!</definedName>
    <definedName name="congdan2">#REF!</definedName>
    <definedName name="congdandusan" localSheetId="4">#REF!</definedName>
    <definedName name="congdandusan" localSheetId="5">#REF!</definedName>
    <definedName name="congdandusan">#REF!</definedName>
    <definedName name="conglanhto" localSheetId="4">#REF!</definedName>
    <definedName name="conglanhto" localSheetId="5">#REF!</definedName>
    <definedName name="conglanhto">#REF!</definedName>
    <definedName name="congmong" localSheetId="4">#REF!</definedName>
    <definedName name="congmong" localSheetId="5">#REF!</definedName>
    <definedName name="congmong">#REF!</definedName>
    <definedName name="congmongbang" localSheetId="4">#REF!</definedName>
    <definedName name="congmongbang" localSheetId="5">#REF!</definedName>
    <definedName name="congmongbang">#REF!</definedName>
    <definedName name="congmongdon" localSheetId="4">#REF!</definedName>
    <definedName name="congmongdon" localSheetId="5">#REF!</definedName>
    <definedName name="congmongdon">#REF!</definedName>
    <definedName name="congpanen" localSheetId="4">#REF!</definedName>
    <definedName name="congpanen" localSheetId="5">#REF!</definedName>
    <definedName name="congpanen">#REF!</definedName>
    <definedName name="congsan" localSheetId="4">#REF!</definedName>
    <definedName name="congsan" localSheetId="5">#REF!</definedName>
    <definedName name="congsan">#REF!</definedName>
    <definedName name="congthang" localSheetId="4">#REF!</definedName>
    <definedName name="congthang" localSheetId="5">#REF!</definedName>
    <definedName name="congthang">#REF!</definedName>
    <definedName name="COT" localSheetId="4">#REF!</definedName>
    <definedName name="COT" localSheetId="5">#REF!</definedName>
    <definedName name="COT">#REF!</definedName>
    <definedName name="cot7.5">#REF!</definedName>
    <definedName name="cot8.5">#REF!</definedName>
    <definedName name="Cotsatma">9726</definedName>
    <definedName name="Cotthepma">9726</definedName>
    <definedName name="cottron" localSheetId="8">#REF!</definedName>
    <definedName name="cottron" localSheetId="4">#REF!</definedName>
    <definedName name="cottron" localSheetId="5">#REF!</definedName>
    <definedName name="cottron" localSheetId="9">#REF!</definedName>
    <definedName name="cottron">#REF!</definedName>
    <definedName name="cotvuong" localSheetId="4">#REF!</definedName>
    <definedName name="cotvuong" localSheetId="5">#REF!</definedName>
    <definedName name="cotvuong">#REF!</definedName>
    <definedName name="COVER" localSheetId="4">#REF!</definedName>
    <definedName name="COVER" localSheetId="5">#REF!</definedName>
    <definedName name="COVER">#REF!</definedName>
    <definedName name="CP" localSheetId="6" hidden="1">#REF!</definedName>
    <definedName name="CP" localSheetId="9" hidden="1">#REF!</definedName>
    <definedName name="CP" localSheetId="10" hidden="1">#REF!</definedName>
    <definedName name="CP" hidden="1">#REF!</definedName>
    <definedName name="cpmtc">#REF!</definedName>
    <definedName name="cpnc">#REF!</definedName>
    <definedName name="cptt">#REF!</definedName>
    <definedName name="CPVC35" localSheetId="4">#REF!</definedName>
    <definedName name="CPVC35" localSheetId="5">#REF!</definedName>
    <definedName name="CPVC35">#REF!</definedName>
    <definedName name="CPVCDN" localSheetId="4">#REF!</definedName>
    <definedName name="CPVCDN" localSheetId="5">#REF!</definedName>
    <definedName name="CPVCDN">#REF!</definedName>
    <definedName name="cpvl">#REF!</definedName>
    <definedName name="CRD" localSheetId="4">#REF!</definedName>
    <definedName name="CRD" localSheetId="5">#REF!</definedName>
    <definedName name="CRD">#REF!</definedName>
    <definedName name="CRITINST" localSheetId="4">#REF!</definedName>
    <definedName name="CRITINST" localSheetId="5">#REF!</definedName>
    <definedName name="CRITINST">#REF!</definedName>
    <definedName name="CRITPURC" localSheetId="4">#REF!</definedName>
    <definedName name="CRITPURC" localSheetId="5">#REF!</definedName>
    <definedName name="CRITPURC">#REF!</definedName>
    <definedName name="CRS" localSheetId="4">#REF!</definedName>
    <definedName name="CRS" localSheetId="5">#REF!</definedName>
    <definedName name="CRS">#REF!</definedName>
    <definedName name="CS">#REF!</definedName>
    <definedName name="CS_10" localSheetId="4">#REF!</definedName>
    <definedName name="CS_10" localSheetId="5">#REF!</definedName>
    <definedName name="CS_10">#REF!</definedName>
    <definedName name="CS_100" localSheetId="4">#REF!</definedName>
    <definedName name="CS_100" localSheetId="5">#REF!</definedName>
    <definedName name="CS_100">#REF!</definedName>
    <definedName name="CS_10S" localSheetId="4">#REF!</definedName>
    <definedName name="CS_10S" localSheetId="5">#REF!</definedName>
    <definedName name="CS_10S">#REF!</definedName>
    <definedName name="CS_120" localSheetId="4">#REF!</definedName>
    <definedName name="CS_120" localSheetId="5">#REF!</definedName>
    <definedName name="CS_120">#REF!</definedName>
    <definedName name="CS_140" localSheetId="4">#REF!</definedName>
    <definedName name="CS_140" localSheetId="5">#REF!</definedName>
    <definedName name="CS_140">#REF!</definedName>
    <definedName name="CS_160" localSheetId="4">#REF!</definedName>
    <definedName name="CS_160" localSheetId="5">#REF!</definedName>
    <definedName name="CS_160">#REF!</definedName>
    <definedName name="CS_20" localSheetId="4">#REF!</definedName>
    <definedName name="CS_20" localSheetId="5">#REF!</definedName>
    <definedName name="CS_20">#REF!</definedName>
    <definedName name="CS_30" localSheetId="4">#REF!</definedName>
    <definedName name="CS_30" localSheetId="5">#REF!</definedName>
    <definedName name="CS_30">#REF!</definedName>
    <definedName name="CS_40" localSheetId="4">#REF!</definedName>
    <definedName name="CS_40" localSheetId="5">#REF!</definedName>
    <definedName name="CS_40">#REF!</definedName>
    <definedName name="CS_40S" localSheetId="4">#REF!</definedName>
    <definedName name="CS_40S" localSheetId="5">#REF!</definedName>
    <definedName name="CS_40S">#REF!</definedName>
    <definedName name="CS_5S" localSheetId="4">#REF!</definedName>
    <definedName name="CS_5S" localSheetId="5">#REF!</definedName>
    <definedName name="CS_5S">#REF!</definedName>
    <definedName name="CS_60" localSheetId="4">#REF!</definedName>
    <definedName name="CS_60" localSheetId="5">#REF!</definedName>
    <definedName name="CS_60">#REF!</definedName>
    <definedName name="CS_80" localSheetId="4">#REF!</definedName>
    <definedName name="CS_80" localSheetId="5">#REF!</definedName>
    <definedName name="CS_80">#REF!</definedName>
    <definedName name="CS_80S" localSheetId="4">#REF!</definedName>
    <definedName name="CS_80S" localSheetId="5">#REF!</definedName>
    <definedName name="CS_80S">#REF!</definedName>
    <definedName name="CS_STD" localSheetId="4">#REF!</definedName>
    <definedName name="CS_STD" localSheetId="5">#REF!</definedName>
    <definedName name="CS_STD">#REF!</definedName>
    <definedName name="CS_XS" localSheetId="4">#REF!</definedName>
    <definedName name="CS_XS" localSheetId="5">#REF!</definedName>
    <definedName name="CS_XS">#REF!</definedName>
    <definedName name="CS_XXS" localSheetId="4">#REF!</definedName>
    <definedName name="CS_XXS" localSheetId="5">#REF!</definedName>
    <definedName name="CS_XXS">#REF!</definedName>
    <definedName name="csd3p" localSheetId="4">#REF!</definedName>
    <definedName name="csd3p" localSheetId="5">#REF!</definedName>
    <definedName name="csd3p">#REF!</definedName>
    <definedName name="csddg1p" localSheetId="4">#REF!</definedName>
    <definedName name="csddg1p" localSheetId="5">#REF!</definedName>
    <definedName name="csddg1p">#REF!</definedName>
    <definedName name="csddt1p" localSheetId="4">#REF!</definedName>
    <definedName name="csddt1p" localSheetId="5">#REF!</definedName>
    <definedName name="csddt1p">#REF!</definedName>
    <definedName name="csht3p" localSheetId="4">#REF!</definedName>
    <definedName name="csht3p" localSheetId="5">#REF!</definedName>
    <definedName name="csht3p">#REF!</definedName>
    <definedName name="ctbbt" localSheetId="8" hidden="1">{"'Sheet1'!$L$16"}</definedName>
    <definedName name="ctbbt" localSheetId="9" hidden="1">{"'Sheet1'!$L$16"}</definedName>
    <definedName name="ctbbt" hidden="1">{"'Sheet1'!$L$16"}</definedName>
    <definedName name="CTCT1" localSheetId="8" hidden="1">{"'Sheet1'!$L$16"}</definedName>
    <definedName name="CTCT1" localSheetId="6" hidden="1">{"'Sheet1'!$L$16"}</definedName>
    <definedName name="CTCT1" localSheetId="9" hidden="1">{"'Sheet1'!$L$16"}</definedName>
    <definedName name="CTCT1" hidden="1">{"'Sheet1'!$L$16"}</definedName>
    <definedName name="ctiep" localSheetId="4">#REF!</definedName>
    <definedName name="ctiep" localSheetId="5">#REF!</definedName>
    <definedName name="ctiep">#REF!</definedName>
    <definedName name="CTIET" localSheetId="4">#REF!</definedName>
    <definedName name="CTIET" localSheetId="5">#REF!</definedName>
    <definedName name="CTIET">#REF!</definedName>
    <definedName name="CU_LY_VAN_CHUYEN_GIA_QUYEN" localSheetId="4">#REF!</definedName>
    <definedName name="CU_LY_VAN_CHUYEN_GIA_QUYEN" localSheetId="5">#REF!</definedName>
    <definedName name="CU_LY_VAN_CHUYEN_GIA_QUYEN">#REF!</definedName>
    <definedName name="CU_LY_VAN_CHUYEN_THU_CONG" localSheetId="4">#REF!</definedName>
    <definedName name="CU_LY_VAN_CHUYEN_THU_CONG" localSheetId="5">#REF!</definedName>
    <definedName name="CU_LY_VAN_CHUYEN_THU_CONG">#REF!</definedName>
    <definedName name="CURRENCY" localSheetId="4">#REF!</definedName>
    <definedName name="CURRENCY" localSheetId="5">#REF!</definedName>
    <definedName name="CURRENCY">#REF!</definedName>
    <definedName name="cx" localSheetId="4">#REF!</definedName>
    <definedName name="cx" localSheetId="5">#REF!</definedName>
    <definedName name="cx">#REF!</definedName>
    <definedName name="CH" localSheetId="4">#REF!</definedName>
    <definedName name="CH" localSheetId="5">#REF!</definedName>
    <definedName name="CH">#REF!</definedName>
    <definedName name="Chiettinh" localSheetId="8" hidden="1">{"'Sheet1'!$L$16"}</definedName>
    <definedName name="Chiettinh" hidden="1">{"'Sheet1'!$L$16"}</definedName>
    <definedName name="chilk" localSheetId="8" hidden="1">{"'Sheet1'!$L$16"}</definedName>
    <definedName name="chilk" hidden="1">{"'Sheet1'!$L$16"}</definedName>
    <definedName name="chitietbgiang2" localSheetId="8" hidden="1">{"'Sheet1'!$L$16"}</definedName>
    <definedName name="chitietbgiang2" localSheetId="6" hidden="1">{"'Sheet1'!$L$16"}</definedName>
    <definedName name="chitietbgiang2" localSheetId="9" hidden="1">{"'Sheet1'!$L$16"}</definedName>
    <definedName name="chitietbgiang2" hidden="1">{"'Sheet1'!$L$16"}</definedName>
    <definedName name="chl" localSheetId="8" hidden="1">{"'Sheet1'!$L$16"}</definedName>
    <definedName name="chl" hidden="1">{"'Sheet1'!$L$16"}</definedName>
    <definedName name="chon" localSheetId="4">#REF!</definedName>
    <definedName name="chon" localSheetId="5">#REF!</definedName>
    <definedName name="chon">#REF!</definedName>
    <definedName name="chon1" localSheetId="4">#REF!</definedName>
    <definedName name="chon1" localSheetId="5">#REF!</definedName>
    <definedName name="chon1">#REF!</definedName>
    <definedName name="chon2" localSheetId="4">#REF!</definedName>
    <definedName name="chon2" localSheetId="5">#REF!</definedName>
    <definedName name="chon2">#REF!</definedName>
    <definedName name="chon3" localSheetId="4">#REF!</definedName>
    <definedName name="chon3" localSheetId="5">#REF!</definedName>
    <definedName name="chon3">#REF!</definedName>
    <definedName name="chung">66</definedName>
    <definedName name="d" localSheetId="8" hidden="1">{"'Sheet1'!$L$16"}</definedName>
    <definedName name="d" hidden="1">{"'Sheet1'!$L$16"}</definedName>
    <definedName name="D_7101A_B" localSheetId="8">#REF!</definedName>
    <definedName name="D_7101A_B" localSheetId="4">#REF!</definedName>
    <definedName name="D_7101A_B" localSheetId="5">#REF!</definedName>
    <definedName name="D_7101A_B" localSheetId="9">#REF!</definedName>
    <definedName name="D_7101A_B">#REF!</definedName>
    <definedName name="da1x2" localSheetId="4">#REF!</definedName>
    <definedName name="da1x2" localSheetId="5">#REF!</definedName>
    <definedName name="da1x2">#REF!</definedName>
    <definedName name="dahoc" localSheetId="4">#REF!</definedName>
    <definedName name="dahoc" localSheetId="5">#REF!</definedName>
    <definedName name="dahoc">#REF!</definedName>
    <definedName name="dam" localSheetId="8">#REF!</definedName>
    <definedName name="dam" localSheetId="6">78000</definedName>
    <definedName name="dam" localSheetId="4">#REF!</definedName>
    <definedName name="dam" localSheetId="5">#REF!</definedName>
    <definedName name="dam" localSheetId="9">78000</definedName>
    <definedName name="dam">#REF!</definedName>
    <definedName name="danducsan" localSheetId="4">#REF!</definedName>
    <definedName name="danducsan" localSheetId="5">#REF!</definedName>
    <definedName name="danducsan">#REF!</definedName>
    <definedName name="Dang" hidden="1">#REF!</definedName>
    <definedName name="dao" localSheetId="4">#REF!</definedName>
    <definedName name="dao" localSheetId="5">#REF!</definedName>
    <definedName name="dao">#REF!</definedName>
    <definedName name="dap" localSheetId="4">#REF!</definedName>
    <definedName name="dap" localSheetId="5">#REF!</definedName>
    <definedName name="dap">#REF!</definedName>
    <definedName name="DAT" localSheetId="4">#REF!</definedName>
    <definedName name="DAT" localSheetId="5">#REF!</definedName>
    <definedName name="DAT">#REF!</definedName>
    <definedName name="DATA_DATA2_List">#REF!</definedName>
    <definedName name="data1" localSheetId="6" hidden="1">#REF!</definedName>
    <definedName name="data1" localSheetId="9" hidden="1">#REF!</definedName>
    <definedName name="data1" localSheetId="10" hidden="1">#REF!</definedName>
    <definedName name="data1" hidden="1">#REF!</definedName>
    <definedName name="data2" localSheetId="9" hidden="1">#REF!</definedName>
    <definedName name="data2" localSheetId="10" hidden="1">#REF!</definedName>
    <definedName name="data2" hidden="1">#REF!</definedName>
    <definedName name="data3" localSheetId="9" hidden="1">#REF!</definedName>
    <definedName name="data3" localSheetId="10" hidden="1">#REF!</definedName>
    <definedName name="data3" hidden="1">#REF!</definedName>
    <definedName name="_xlnm.Database">#REF!</definedName>
    <definedName name="DataFilter" localSheetId="6">[2]!DataFilter</definedName>
    <definedName name="DataFilter" localSheetId="9">[3]!DataFilter</definedName>
    <definedName name="DataFilter">[3]!DataFilter</definedName>
    <definedName name="DataSort" localSheetId="6">[2]!DataSort</definedName>
    <definedName name="DataSort" localSheetId="9">[3]!DataSort</definedName>
    <definedName name="DataSort">[3]!DataSort</definedName>
    <definedName name="DCL_22">12117600</definedName>
    <definedName name="DCL_35">25490000</definedName>
    <definedName name="DD">#REF!</definedName>
    <definedName name="DDAY" localSheetId="4">#REF!</definedName>
    <definedName name="DDAY" localSheetId="5">#REF!</definedName>
    <definedName name="DDAY">#REF!</definedName>
    <definedName name="dddem">0.1</definedName>
    <definedName name="DDK" localSheetId="8">#REF!</definedName>
    <definedName name="DDK" localSheetId="4">#REF!</definedName>
    <definedName name="DDK" localSheetId="5">#REF!</definedName>
    <definedName name="DDK" localSheetId="9">#REF!</definedName>
    <definedName name="DDK">#REF!</definedName>
    <definedName name="dđ" localSheetId="8" hidden="1">{"'Sheet1'!$L$16"}</definedName>
    <definedName name="dđ" hidden="1">{"'Sheet1'!$L$16"}</definedName>
    <definedName name="den_bu" localSheetId="4">#REF!</definedName>
    <definedName name="den_bu" localSheetId="5">#REF!</definedName>
    <definedName name="den_bu">#REF!</definedName>
    <definedName name="denbu" localSheetId="4">#REF!</definedName>
    <definedName name="denbu" localSheetId="5">#REF!</definedName>
    <definedName name="denbu">#REF!</definedName>
    <definedName name="DenDK" localSheetId="8" hidden="1">{"'Sheet1'!$L$16"}</definedName>
    <definedName name="DenDK" hidden="1">{"'Sheet1'!$L$16"}</definedName>
    <definedName name="Det32x3">#REF!</definedName>
    <definedName name="Det35x3">#REF!</definedName>
    <definedName name="Det40x4">#REF!</definedName>
    <definedName name="Det50x5">#REF!</definedName>
    <definedName name="Det63x6">#REF!</definedName>
    <definedName name="Det75x6">#REF!</definedName>
    <definedName name="dfg" localSheetId="8" hidden="1">{"'Sheet1'!$L$16"}</definedName>
    <definedName name="dfg" hidden="1">{"'Sheet1'!$L$16"}</definedName>
    <definedName name="DFSDF" localSheetId="8" hidden="1">{"'Sheet1'!$L$16"}</definedName>
    <definedName name="DFSDF" hidden="1">{"'Sheet1'!$L$16"}</definedName>
    <definedName name="dfvssd" hidden="1">#REF!</definedName>
    <definedName name="dgbdII" localSheetId="4">#REF!</definedName>
    <definedName name="dgbdII" localSheetId="5">#REF!</definedName>
    <definedName name="dgbdII">#REF!</definedName>
    <definedName name="DGCTI592">#REF!</definedName>
    <definedName name="dgctp2" localSheetId="8" hidden="1">{"'Sheet1'!$L$16"}</definedName>
    <definedName name="dgctp2" hidden="1">{"'Sheet1'!$L$16"}</definedName>
    <definedName name="DGNC" localSheetId="4">#REF!</definedName>
    <definedName name="DGNC" localSheetId="5">#REF!</definedName>
    <definedName name="DGNC">#REF!</definedName>
    <definedName name="dgqndn" localSheetId="4">#REF!</definedName>
    <definedName name="dgqndn" localSheetId="5">#REF!</definedName>
    <definedName name="dgqndn">#REF!</definedName>
    <definedName name="DGTV" localSheetId="4">#REF!</definedName>
    <definedName name="DGTV" localSheetId="5">#REF!</definedName>
    <definedName name="DGTV">#REF!</definedName>
    <definedName name="dgvl" localSheetId="4">#REF!</definedName>
    <definedName name="dgvl" localSheetId="5">#REF!</definedName>
    <definedName name="dgvl">#REF!</definedName>
    <definedName name="DGVT" localSheetId="4">#REF!</definedName>
    <definedName name="DGVT" localSheetId="5">#REF!</definedName>
    <definedName name="DGVT">#REF!</definedName>
    <definedName name="dhom">#REF!</definedName>
    <definedName name="dien" localSheetId="4">#REF!</definedName>
    <definedName name="dien" localSheetId="5">#REF!</definedName>
    <definedName name="dien">#REF!</definedName>
    <definedName name="dientichck" localSheetId="4">#REF!</definedName>
    <definedName name="dientichck" localSheetId="5">#REF!</definedName>
    <definedName name="dientichck">#REF!</definedName>
    <definedName name="dinh2" localSheetId="4">#REF!</definedName>
    <definedName name="dinh2" localSheetId="5">#REF!</definedName>
    <definedName name="dinh2">#REF!</definedName>
    <definedName name="Discount" localSheetId="6" hidden="1">#REF!</definedName>
    <definedName name="Discount" localSheetId="9" hidden="1">#REF!</definedName>
    <definedName name="Discount" localSheetId="10" hidden="1">#REF!</definedName>
    <definedName name="Discount" hidden="1">#REF!</definedName>
    <definedName name="display_area_2" localSheetId="6" hidden="1">#REF!</definedName>
    <definedName name="display_area_2" localSheetId="9" hidden="1">#REF!</definedName>
    <definedName name="display_area_2" localSheetId="10" hidden="1">#REF!</definedName>
    <definedName name="display_area_2" hidden="1">#REF!</definedName>
    <definedName name="DLCC" localSheetId="4">#REF!</definedName>
    <definedName name="DLCC" localSheetId="5">#REF!</definedName>
    <definedName name="DLCC">#REF!</definedName>
    <definedName name="DM" localSheetId="4">#REF!</definedName>
    <definedName name="DM" localSheetId="5">#REF!</definedName>
    <definedName name="DM">#REF!</definedName>
    <definedName name="dm56bxd" localSheetId="4">#REF!</definedName>
    <definedName name="dm56bxd" localSheetId="5">#REF!</definedName>
    <definedName name="dm56bxd">#REF!</definedName>
    <definedName name="DN" localSheetId="4">#REF!</definedName>
    <definedName name="DN" localSheetId="5">#REF!</definedName>
    <definedName name="DN">#REF!</definedName>
    <definedName name="DÑt45x4">#REF!</definedName>
    <definedName name="doan1" localSheetId="4">#REF!</definedName>
    <definedName name="doan1" localSheetId="5">#REF!</definedName>
    <definedName name="doan1">#REF!</definedName>
    <definedName name="doan2" localSheetId="4">#REF!</definedName>
    <definedName name="doan2" localSheetId="5">#REF!</definedName>
    <definedName name="doan2">#REF!</definedName>
    <definedName name="doan3" localSheetId="4">#REF!</definedName>
    <definedName name="doan3" localSheetId="5">#REF!</definedName>
    <definedName name="doan3">#REF!</definedName>
    <definedName name="doan4" localSheetId="4">#REF!</definedName>
    <definedName name="doan4" localSheetId="5">#REF!</definedName>
    <definedName name="doan4">#REF!</definedName>
    <definedName name="doan5" localSheetId="4">#REF!</definedName>
    <definedName name="doan5" localSheetId="5">#REF!</definedName>
    <definedName name="doan5">#REF!</definedName>
    <definedName name="doan6" localSheetId="4">#REF!</definedName>
    <definedName name="doan6" localSheetId="5">#REF!</definedName>
    <definedName name="doan6">#REF!</definedName>
    <definedName name="docdoc">0.03125</definedName>
    <definedName name="Document_array" localSheetId="8">{"Thuxm2.xls","Sheet1"}</definedName>
    <definedName name="Document_array" localSheetId="9">{"Thuxm2.xls","Sheet1"}</definedName>
    <definedName name="Document_array">{"Thuxm2.xls","Sheet1"}</definedName>
    <definedName name="DON_GIA_3282" localSheetId="8">#REF!</definedName>
    <definedName name="DON_GIA_3282" localSheetId="4">#REF!</definedName>
    <definedName name="DON_GIA_3282" localSheetId="5">#REF!</definedName>
    <definedName name="DON_GIA_3282" localSheetId="9">#REF!</definedName>
    <definedName name="DON_GIA_3282">#REF!</definedName>
    <definedName name="DON_GIA_3283" localSheetId="4">#REF!</definedName>
    <definedName name="DON_GIA_3283" localSheetId="5">#REF!</definedName>
    <definedName name="DON_GIA_3283">#REF!</definedName>
    <definedName name="DON_GIA_3285" localSheetId="4">#REF!</definedName>
    <definedName name="DON_GIA_3285" localSheetId="5">#REF!</definedName>
    <definedName name="DON_GIA_3285">#REF!</definedName>
    <definedName name="DON_GIA_VAN_CHUYEN_36" localSheetId="4">#REF!</definedName>
    <definedName name="DON_GIA_VAN_CHUYEN_36" localSheetId="5">#REF!</definedName>
    <definedName name="DON_GIA_VAN_CHUYEN_36">#REF!</definedName>
    <definedName name="dongia" localSheetId="4">#REF!</definedName>
    <definedName name="dongia" localSheetId="5">#REF!</definedName>
    <definedName name="dongia">#REF!</definedName>
    <definedName name="Dot" localSheetId="8" hidden="1">{"'Sheet1'!$L$16"}</definedName>
    <definedName name="Dot" hidden="1">{"'Sheet1'!$L$16"}</definedName>
    <definedName name="dotcong">1</definedName>
    <definedName name="drf" localSheetId="8" hidden="1">#REF!</definedName>
    <definedName name="drf" localSheetId="6" hidden="1">#REF!</definedName>
    <definedName name="drf" localSheetId="9" hidden="1">#REF!</definedName>
    <definedName name="drf" hidden="1">#REF!</definedName>
    <definedName name="ds" localSheetId="8" hidden="1">{#N/A,#N/A,FALSE,"Chi tiÆt"}</definedName>
    <definedName name="ds" localSheetId="6" hidden="1">{#N/A,#N/A,FALSE,"Chi tiÆt"}</definedName>
    <definedName name="ds" localSheetId="9" hidden="1">{#N/A,#N/A,FALSE,"Chi tiÆt"}</definedName>
    <definedName name="ds" hidden="1">{#N/A,#N/A,FALSE,"Chi tiÆt"}</definedName>
    <definedName name="DS1p1vc" localSheetId="8">#REF!</definedName>
    <definedName name="DS1p1vc" localSheetId="4">#REF!</definedName>
    <definedName name="DS1p1vc" localSheetId="5">#REF!</definedName>
    <definedName name="DS1p1vc" localSheetId="9">#REF!</definedName>
    <definedName name="DS1p1vc">#REF!</definedName>
    <definedName name="ds1p2nc">#REF!</definedName>
    <definedName name="ds1p2vc">#REF!</definedName>
    <definedName name="ds1pnc" localSheetId="4">#REF!</definedName>
    <definedName name="ds1pnc" localSheetId="5">#REF!</definedName>
    <definedName name="ds1pnc">#REF!</definedName>
    <definedName name="ds1pvl" localSheetId="4">#REF!</definedName>
    <definedName name="ds1pvl" localSheetId="5">#REF!</definedName>
    <definedName name="ds1pvl">#REF!</definedName>
    <definedName name="ds3pctnc" localSheetId="4">#REF!</definedName>
    <definedName name="ds3pctnc" localSheetId="5">#REF!</definedName>
    <definedName name="ds3pctnc">#REF!</definedName>
    <definedName name="ds3pctvc" localSheetId="4">#REF!</definedName>
    <definedName name="ds3pctvc" localSheetId="5">#REF!</definedName>
    <definedName name="ds3pctvc">#REF!</definedName>
    <definedName name="ds3pctvl" localSheetId="4">#REF!</definedName>
    <definedName name="ds3pctvl" localSheetId="5">#REF!</definedName>
    <definedName name="ds3pctvl">#REF!</definedName>
    <definedName name="dsfsd" hidden="1">#REF!</definedName>
    <definedName name="dsh" localSheetId="6" hidden="1">#REF!</definedName>
    <definedName name="dsh" localSheetId="9" hidden="1">#REF!</definedName>
    <definedName name="dsh" localSheetId="10" hidden="1">#REF!</definedName>
    <definedName name="dsh" hidden="1">#REF!</definedName>
    <definedName name="DSPK1p1nc" localSheetId="4">#REF!</definedName>
    <definedName name="DSPK1p1nc" localSheetId="5">#REF!</definedName>
    <definedName name="DSPK1p1nc">#REF!</definedName>
    <definedName name="DSPK1p1vl" localSheetId="4">#REF!</definedName>
    <definedName name="DSPK1p1vl" localSheetId="5">#REF!</definedName>
    <definedName name="DSPK1p1vl">#REF!</definedName>
    <definedName name="DSPK1pnc" localSheetId="4">#REF!</definedName>
    <definedName name="DSPK1pnc" localSheetId="5">#REF!</definedName>
    <definedName name="DSPK1pnc">#REF!</definedName>
    <definedName name="DSPK1pvl" localSheetId="4">#REF!</definedName>
    <definedName name="DSPK1pvl" localSheetId="5">#REF!</definedName>
    <definedName name="DSPK1pvl">#REF!</definedName>
    <definedName name="DSUMDATA" localSheetId="4">#REF!</definedName>
    <definedName name="DSUMDATA" localSheetId="5">#REF!</definedName>
    <definedName name="DSUMDATA">#REF!</definedName>
    <definedName name="dtich1" localSheetId="4">#REF!</definedName>
    <definedName name="dtich1" localSheetId="5">#REF!</definedName>
    <definedName name="dtich1">#REF!</definedName>
    <definedName name="dtich2" localSheetId="4">#REF!</definedName>
    <definedName name="dtich2" localSheetId="5">#REF!</definedName>
    <definedName name="dtich2">#REF!</definedName>
    <definedName name="dtich3" localSheetId="4">#REF!</definedName>
    <definedName name="dtich3" localSheetId="5">#REF!</definedName>
    <definedName name="dtich3">#REF!</definedName>
    <definedName name="dtich4" localSheetId="4">#REF!</definedName>
    <definedName name="dtich4" localSheetId="5">#REF!</definedName>
    <definedName name="dtich4">#REF!</definedName>
    <definedName name="dtich5" localSheetId="4">#REF!</definedName>
    <definedName name="dtich5" localSheetId="5">#REF!</definedName>
    <definedName name="dtich5">#REF!</definedName>
    <definedName name="dtich6" localSheetId="4">#REF!</definedName>
    <definedName name="dtich6" localSheetId="5">#REF!</definedName>
    <definedName name="dtich6">#REF!</definedName>
    <definedName name="DU_TOAN_CHI_TIET_CONG_TO" localSheetId="4">#REF!</definedName>
    <definedName name="DU_TOAN_CHI_TIET_CONG_TO" localSheetId="5">#REF!</definedName>
    <definedName name="DU_TOAN_CHI_TIET_CONG_TO">#REF!</definedName>
    <definedName name="DU_TOAN_CHI_TIET_DZ22KV" localSheetId="4">#REF!</definedName>
    <definedName name="DU_TOAN_CHI_TIET_DZ22KV" localSheetId="5">#REF!</definedName>
    <definedName name="DU_TOAN_CHI_TIET_DZ22KV">#REF!</definedName>
    <definedName name="DU_TOAN_CHI_TIET_KHO_BAI" localSheetId="4">#REF!</definedName>
    <definedName name="DU_TOAN_CHI_TIET_KHO_BAI" localSheetId="5">#REF!</definedName>
    <definedName name="DU_TOAN_CHI_TIET_KHO_BAI">#REF!</definedName>
    <definedName name="dung" localSheetId="8" hidden="1">{"'Sheet1'!$L$16"}</definedName>
    <definedName name="dung" hidden="1">{"'Sheet1'!$L$16"}</definedName>
    <definedName name="Duongnaco" localSheetId="8" hidden="1">{"'Sheet1'!$L$16"}</definedName>
    <definedName name="Duongnaco" hidden="1">{"'Sheet1'!$L$16"}</definedName>
    <definedName name="duongvt" localSheetId="8" hidden="1">{"'Sheet1'!$L$16"}</definedName>
    <definedName name="duongvt" hidden="1">{"'Sheet1'!$L$16"}</definedName>
    <definedName name="DuphongBCT">'[1]BANCO (3)'!$K$128</definedName>
    <definedName name="DuphongBNG">'[1]BANCO (3)'!$K$126</definedName>
    <definedName name="DuphongBQP">'[1]BANCO (3)'!$K$125</definedName>
    <definedName name="DuphongVKS">'[2]BANCO (2)'!$F$123</definedName>
    <definedName name="DutoanDongmo" localSheetId="8">#REF!</definedName>
    <definedName name="DutoanDongmo" localSheetId="9">#REF!</definedName>
    <definedName name="DutoanDongmo">#REF!</definedName>
    <definedName name="dvgfsgdsdg" hidden="1">#REF!</definedName>
    <definedName name="E.chandoc">8.875</definedName>
    <definedName name="E.PC">10.438</definedName>
    <definedName name="E.PVI">12</definedName>
    <definedName name="emb" localSheetId="8">#REF!</definedName>
    <definedName name="emb" localSheetId="4">#REF!</definedName>
    <definedName name="emb" localSheetId="5">#REF!</definedName>
    <definedName name="emb" localSheetId="9">#REF!</definedName>
    <definedName name="emb">#REF!</definedName>
    <definedName name="End_1" localSheetId="4">#REF!</definedName>
    <definedName name="End_1" localSheetId="5">#REF!</definedName>
    <definedName name="End_1">#REF!</definedName>
    <definedName name="End_10" localSheetId="4">#REF!</definedName>
    <definedName name="End_10" localSheetId="5">#REF!</definedName>
    <definedName name="End_10">#REF!</definedName>
    <definedName name="End_11" localSheetId="4">#REF!</definedName>
    <definedName name="End_11" localSheetId="5">#REF!</definedName>
    <definedName name="End_11">#REF!</definedName>
    <definedName name="End_12" localSheetId="4">#REF!</definedName>
    <definedName name="End_12" localSheetId="5">#REF!</definedName>
    <definedName name="End_12">#REF!</definedName>
    <definedName name="End_13" localSheetId="4">#REF!</definedName>
    <definedName name="End_13" localSheetId="5">#REF!</definedName>
    <definedName name="End_13">#REF!</definedName>
    <definedName name="End_2" localSheetId="4">#REF!</definedName>
    <definedName name="End_2" localSheetId="5">#REF!</definedName>
    <definedName name="End_2">#REF!</definedName>
    <definedName name="End_3" localSheetId="4">#REF!</definedName>
    <definedName name="End_3" localSheetId="5">#REF!</definedName>
    <definedName name="End_3">#REF!</definedName>
    <definedName name="End_4" localSheetId="4">#REF!</definedName>
    <definedName name="End_4" localSheetId="5">#REF!</definedName>
    <definedName name="End_4">#REF!</definedName>
    <definedName name="End_5" localSheetId="4">#REF!</definedName>
    <definedName name="End_5" localSheetId="5">#REF!</definedName>
    <definedName name="End_5">#REF!</definedName>
    <definedName name="End_6" localSheetId="4">#REF!</definedName>
    <definedName name="End_6" localSheetId="5">#REF!</definedName>
    <definedName name="End_6">#REF!</definedName>
    <definedName name="End_7" localSheetId="4">#REF!</definedName>
    <definedName name="End_7" localSheetId="5">#REF!</definedName>
    <definedName name="End_7">#REF!</definedName>
    <definedName name="End_8" localSheetId="4">#REF!</definedName>
    <definedName name="End_8" localSheetId="5">#REF!</definedName>
    <definedName name="End_8">#REF!</definedName>
    <definedName name="End_9" localSheetId="4">#REF!</definedName>
    <definedName name="End_9" localSheetId="5">#REF!</definedName>
    <definedName name="End_9">#REF!</definedName>
    <definedName name="ex" localSheetId="4">#REF!</definedName>
    <definedName name="ex" localSheetId="5">#REF!</definedName>
    <definedName name="ex">#REF!</definedName>
    <definedName name="f">#REF!</definedName>
    <definedName name="faasdf" hidden="1">#REF!</definedName>
    <definedName name="FACTOR" localSheetId="4">#REF!</definedName>
    <definedName name="FACTOR" localSheetId="5">#REF!</definedName>
    <definedName name="FACTOR">#REF!</definedName>
    <definedName name="fasf" localSheetId="8" hidden="1">{"'Sheet1'!$L$16"}</definedName>
    <definedName name="fasf" localSheetId="9" hidden="1">{"'Sheet1'!$L$16"}</definedName>
    <definedName name="fasf" hidden="1">{"'Sheet1'!$L$16"}</definedName>
    <definedName name="FCode" localSheetId="6" hidden="1">#REF!</definedName>
    <definedName name="FCode" localSheetId="9" hidden="1">#REF!</definedName>
    <definedName name="FCode" localSheetId="10" hidden="1">#REF!</definedName>
    <definedName name="FCode" hidden="1">#REF!</definedName>
    <definedName name="fdfsf" localSheetId="8" hidden="1">{#N/A,#N/A,FALSE,"Chi tiÆt"}</definedName>
    <definedName name="fdfsf" hidden="1">{#N/A,#N/A,FALSE,"Chi tiÆt"}</definedName>
    <definedName name="fff" localSheetId="8" hidden="1">{"'Sheet1'!$L$16"}</definedName>
    <definedName name="fff" hidden="1">{"'Sheet1'!$L$16"}</definedName>
    <definedName name="fgn" localSheetId="8" hidden="1">{"'Sheet1'!$L$16"}</definedName>
    <definedName name="fgn" hidden="1">{"'Sheet1'!$L$16"}</definedName>
    <definedName name="FI_12">4820</definedName>
    <definedName name="fsd" localSheetId="8" hidden="1">{"'Sheet1'!$L$16"}</definedName>
    <definedName name="fsd" hidden="1">{"'Sheet1'!$L$16"}</definedName>
    <definedName name="fsdfdsf" localSheetId="8" hidden="1">{"'Sheet1'!$L$16"}</definedName>
    <definedName name="fsdfdsf" localSheetId="9" hidden="1">{"'Sheet1'!$L$16"}</definedName>
    <definedName name="fsdfdsf" hidden="1">{"'Sheet1'!$L$16"}</definedName>
    <definedName name="g" localSheetId="8" hidden="1">{"'Sheet1'!$L$16"}</definedName>
    <definedName name="g" localSheetId="6" hidden="1">{"'Sheet1'!$L$16"}</definedName>
    <definedName name="g" localSheetId="9" hidden="1">{"'Sheet1'!$L$16"}</definedName>
    <definedName name="g" hidden="1">{"'Sheet1'!$L$16"}</definedName>
    <definedName name="G_ME" localSheetId="4">#REF!</definedName>
    <definedName name="G_ME" localSheetId="5">#REF!</definedName>
    <definedName name="G_ME">#REF!</definedName>
    <definedName name="gach" localSheetId="4">#REF!</definedName>
    <definedName name="gach" localSheetId="5">#REF!</definedName>
    <definedName name="gach">#REF!</definedName>
    <definedName name="gdgd" hidden="1">#N/A</definedName>
    <definedName name="geo" localSheetId="8">#REF!</definedName>
    <definedName name="geo" localSheetId="4">#REF!</definedName>
    <definedName name="geo" localSheetId="5">#REF!</definedName>
    <definedName name="geo" localSheetId="9">#REF!</definedName>
    <definedName name="geo">#REF!</definedName>
    <definedName name="gfdgdfgd" hidden="1">#N/A</definedName>
    <definedName name="gfdgfd" localSheetId="8" hidden="1">{"'Sheet1'!$L$16"}</definedName>
    <definedName name="gfdgfd" hidden="1">{"'Sheet1'!$L$16"}</definedName>
    <definedName name="gg" localSheetId="8">#REF!</definedName>
    <definedName name="gg" localSheetId="4">#REF!</definedName>
    <definedName name="gg" localSheetId="5">#REF!</definedName>
    <definedName name="gg" localSheetId="9">#REF!</definedName>
    <definedName name="gg">#REF!</definedName>
    <definedName name="ggdgd" hidden="1">#N/A</definedName>
    <definedName name="gggggggggggg" localSheetId="8" hidden="1">{"'Sheet1'!$L$16"}</definedName>
    <definedName name="gggggggggggg" hidden="1">{"'Sheet1'!$L$16"}</definedName>
    <definedName name="ggh" localSheetId="8" hidden="1">{"'Sheet1'!$L$16"}</definedName>
    <definedName name="ggh" hidden="1">{"'Sheet1'!$L$16"}</definedName>
    <definedName name="ggsdg" hidden="1">#N/A</definedName>
    <definedName name="ggsf" hidden="1">#N/A</definedName>
    <definedName name="ghip" localSheetId="8">#REF!</definedName>
    <definedName name="ghip" localSheetId="9">#REF!</definedName>
    <definedName name="ghip">#REF!</definedName>
    <definedName name="gkghk" hidden="1">#REF!</definedName>
    <definedName name="gl3p" localSheetId="4">#REF!</definedName>
    <definedName name="gl3p" localSheetId="5">#REF!</definedName>
    <definedName name="gl3p">#REF!</definedName>
    <definedName name="GoBack" localSheetId="6">[2]Sheet1!GoBack</definedName>
    <definedName name="GoBack" localSheetId="9">[3]Sheet1!GoBack</definedName>
    <definedName name="GoBack">[3]Sheet1!GoBack</definedName>
    <definedName name="Goc32x3" localSheetId="8">#REF!</definedName>
    <definedName name="Goc32x3" localSheetId="4">#REF!</definedName>
    <definedName name="Goc32x3" localSheetId="5">#REF!</definedName>
    <definedName name="Goc32x3" localSheetId="9">#REF!</definedName>
    <definedName name="Goc32x3">#REF!</definedName>
    <definedName name="Goc35x3" localSheetId="4">#REF!</definedName>
    <definedName name="Goc35x3" localSheetId="5">#REF!</definedName>
    <definedName name="Goc35x3">#REF!</definedName>
    <definedName name="Goc40x4" localSheetId="4">#REF!</definedName>
    <definedName name="Goc40x4" localSheetId="5">#REF!</definedName>
    <definedName name="Goc40x4">#REF!</definedName>
    <definedName name="Goc45x4" localSheetId="4">#REF!</definedName>
    <definedName name="Goc45x4" localSheetId="5">#REF!</definedName>
    <definedName name="Goc45x4">#REF!</definedName>
    <definedName name="Goc50x5">#REF!</definedName>
    <definedName name="Goc63x6" localSheetId="4">#REF!</definedName>
    <definedName name="Goc63x6" localSheetId="5">#REF!</definedName>
    <definedName name="Goc63x6">#REF!</definedName>
    <definedName name="Goc75x6" localSheetId="4">#REF!</definedName>
    <definedName name="Goc75x6" localSheetId="5">#REF!</definedName>
    <definedName name="Goc75x6">#REF!</definedName>
    <definedName name="GPMB" localSheetId="8"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ra" localSheetId="8" hidden="1">{"'Sheet1'!$L$16"}</definedName>
    <definedName name="gra" hidden="1">{"'Sheet1'!$L$16"}</definedName>
    <definedName name="gsgsg" hidden="1">#N/A</definedName>
    <definedName name="gsgsgs" hidden="1">#N/A</definedName>
    <definedName name="Gtb" localSheetId="8">#REF!</definedName>
    <definedName name="Gtb" localSheetId="4">#REF!</definedName>
    <definedName name="Gtb" localSheetId="5">#REF!</definedName>
    <definedName name="Gtb" localSheetId="9">#REF!</definedName>
    <definedName name="Gtb">#REF!</definedName>
    <definedName name="gtbtt" localSheetId="4">#REF!</definedName>
    <definedName name="gtbtt" localSheetId="5">#REF!</definedName>
    <definedName name="gtbtt">#REF!</definedName>
    <definedName name="gtst">#REF!</definedName>
    <definedName name="GTXL" localSheetId="4">#REF!</definedName>
    <definedName name="GTXL" localSheetId="5">#REF!</definedName>
    <definedName name="GTXL">#REF!</definedName>
    <definedName name="Gxl" localSheetId="4">#REF!</definedName>
    <definedName name="Gxl" localSheetId="5">#REF!</definedName>
    <definedName name="Gxl">#REF!</definedName>
    <definedName name="gxltt" localSheetId="4">#REF!</definedName>
    <definedName name="gxltt" localSheetId="5">#REF!</definedName>
    <definedName name="gxltt">#REF!</definedName>
    <definedName name="gia" localSheetId="4">#REF!</definedName>
    <definedName name="gia" localSheetId="5">#REF!</definedName>
    <definedName name="gia">#REF!</definedName>
    <definedName name="Gia_CT" localSheetId="4">#REF!</definedName>
    <definedName name="Gia_CT" localSheetId="5">#REF!</definedName>
    <definedName name="Gia_CT">#REF!</definedName>
    <definedName name="GIA_CU_LY_VAN_CHUYEN" localSheetId="4">#REF!</definedName>
    <definedName name="GIA_CU_LY_VAN_CHUYEN" localSheetId="5">#REF!</definedName>
    <definedName name="GIA_CU_LY_VAN_CHUYEN">#REF!</definedName>
    <definedName name="gia_tien" localSheetId="4">#REF!</definedName>
    <definedName name="gia_tien" localSheetId="5">#REF!</definedName>
    <definedName name="gia_tien">#REF!</definedName>
    <definedName name="gia_tien_BTN">#REF!</definedName>
    <definedName name="Gia_VT" localSheetId="4">#REF!</definedName>
    <definedName name="Gia_VT" localSheetId="5">#REF!</definedName>
    <definedName name="Gia_VT">#REF!</definedName>
    <definedName name="GIAVLIEUTN" localSheetId="4">#REF!</definedName>
    <definedName name="GIAVLIEUTN" localSheetId="5">#REF!</definedName>
    <definedName name="GIAVLIEUTN">#REF!</definedName>
    <definedName name="Giocong" localSheetId="4">#REF!</definedName>
    <definedName name="Giocong" localSheetId="5">#REF!</definedName>
    <definedName name="Giocong">#REF!</definedName>
    <definedName name="h" localSheetId="6" hidden="1">{"'Sheet1'!$L$16"}</definedName>
    <definedName name="h" localSheetId="9" hidden="1">{"'Sheet1'!$L$16"}</definedName>
    <definedName name="h">#REF!</definedName>
    <definedName name="H_THUCTT" localSheetId="4">#REF!</definedName>
    <definedName name="H_THUCTT" localSheetId="5">#REF!</definedName>
    <definedName name="H_THUCTT">#REF!</definedName>
    <definedName name="H_THUCHTHH" localSheetId="4">#REF!</definedName>
    <definedName name="H_THUCHTHH" localSheetId="5">#REF!</definedName>
    <definedName name="H_THUCHTHH">#REF!</definedName>
    <definedName name="hanh" localSheetId="8" hidden="1">{"'Sheet1'!$L$16"}</definedName>
    <definedName name="hanh" localSheetId="9" hidden="1">{"'Sheet1'!$L$16"}</definedName>
    <definedName name="hanh" hidden="1">{"'Sheet1'!$L$16"}</definedName>
    <definedName name="HCM" localSheetId="4">#REF!</definedName>
    <definedName name="HCM" localSheetId="5">#REF!</definedName>
    <definedName name="HCM">#REF!</definedName>
    <definedName name="Hdao">0.3</definedName>
    <definedName name="Hdap">5.2</definedName>
    <definedName name="HDVDT" localSheetId="8" hidden="1">#REF!</definedName>
    <definedName name="HDVDT" hidden="1">#REF!</definedName>
    <definedName name="HE_SO_KHO_KHAN_CANG_DAY" localSheetId="8">#REF!</definedName>
    <definedName name="HE_SO_KHO_KHAN_CANG_DAY" localSheetId="4">#REF!</definedName>
    <definedName name="HE_SO_KHO_KHAN_CANG_DAY" localSheetId="5">#REF!</definedName>
    <definedName name="HE_SO_KHO_KHAN_CANG_DAY" localSheetId="9">#REF!</definedName>
    <definedName name="HE_SO_KHO_KHAN_CANG_DAY">#REF!</definedName>
    <definedName name="Heä_soá_laép_xaø_H">1.7</definedName>
    <definedName name="heä_soá_sình_laày" localSheetId="8">#REF!</definedName>
    <definedName name="heä_soá_sình_laày" localSheetId="4">#REF!</definedName>
    <definedName name="heä_soá_sình_laày" localSheetId="5">#REF!</definedName>
    <definedName name="heä_soá_sình_laày" localSheetId="9">#REF!</definedName>
    <definedName name="heä_soá_sình_laày">#REF!</definedName>
    <definedName name="Heso">'[2]MT DPin (2)'!$BP$99</definedName>
    <definedName name="hfdsh" localSheetId="8" hidden="1">#REF!</definedName>
    <definedName name="hfdsh" hidden="1">#REF!</definedName>
    <definedName name="hh" localSheetId="8">#REF!</definedName>
    <definedName name="hh" localSheetId="4">#REF!</definedName>
    <definedName name="hh" localSheetId="5">#REF!</definedName>
    <definedName name="hh" localSheetId="9">#REF!</definedName>
    <definedName name="hh">#REF!</definedName>
    <definedName name="HHcat" localSheetId="4">#REF!</definedName>
    <definedName name="HHcat" localSheetId="5">#REF!</definedName>
    <definedName name="HHcat">#REF!</definedName>
    <definedName name="HHda" localSheetId="4">#REF!</definedName>
    <definedName name="HHda" localSheetId="5">#REF!</definedName>
    <definedName name="HHda">#REF!</definedName>
    <definedName name="HHTT" localSheetId="4">#REF!</definedName>
    <definedName name="HHTT" localSheetId="5">#REF!</definedName>
    <definedName name="HHTT">#REF!</definedName>
    <definedName name="HiddenRows" localSheetId="6" hidden="1">#REF!</definedName>
    <definedName name="HiddenRows" localSheetId="9" hidden="1">#REF!</definedName>
    <definedName name="HiddenRows" localSheetId="10" hidden="1">#REF!</definedName>
    <definedName name="HiddenRows" hidden="1">#REF!</definedName>
    <definedName name="hien" localSheetId="4">#REF!</definedName>
    <definedName name="hien" localSheetId="5">#REF!</definedName>
    <definedName name="hien">#REF!</definedName>
    <definedName name="Hinh_thuc" localSheetId="4">#REF!</definedName>
    <definedName name="Hinh_thuc" localSheetId="5">#REF!</definedName>
    <definedName name="Hinh_thuc">#REF!</definedName>
    <definedName name="HiÕu" localSheetId="4">#REF!</definedName>
    <definedName name="HiÕu" localSheetId="5">#REF!</definedName>
    <definedName name="HiÕu">#REF!</definedName>
    <definedName name="hjjkl" localSheetId="8" hidden="1">{"'Sheet1'!$L$16"}</definedName>
    <definedName name="hjjkl" hidden="1">{"'Sheet1'!$L$16"}</definedName>
    <definedName name="hoc">55000</definedName>
    <definedName name="HOME_MANP" localSheetId="8">#REF!</definedName>
    <definedName name="HOME_MANP" localSheetId="4">#REF!</definedName>
    <definedName name="HOME_MANP" localSheetId="5">#REF!</definedName>
    <definedName name="HOME_MANP" localSheetId="9">#REF!</definedName>
    <definedName name="HOME_MANP">#REF!</definedName>
    <definedName name="HOMEOFFICE_COST" localSheetId="4">#REF!</definedName>
    <definedName name="HOMEOFFICE_COST" localSheetId="5">#REF!</definedName>
    <definedName name="HOMEOFFICE_COST">#REF!</definedName>
    <definedName name="Hong" localSheetId="8" hidden="1">{"'Sheet1'!$L$16"}</definedName>
    <definedName name="Hong" hidden="1">{"'Sheet1'!$L$16"}</definedName>
    <definedName name="hs" localSheetId="4">#REF!</definedName>
    <definedName name="hs" localSheetId="5">#REF!</definedName>
    <definedName name="hs">#REF!</definedName>
    <definedName name="HSCT3">0.1</definedName>
    <definedName name="hsd" localSheetId="8">#REF!</definedName>
    <definedName name="hsd" localSheetId="9">#REF!</definedName>
    <definedName name="hsd">#REF!</definedName>
    <definedName name="hsdc" localSheetId="4">#REF!</definedName>
    <definedName name="hsdc" localSheetId="5">#REF!</definedName>
    <definedName name="hsdc">#REF!</definedName>
    <definedName name="hsdc1" localSheetId="4">#REF!</definedName>
    <definedName name="hsdc1" localSheetId="5">#REF!</definedName>
    <definedName name="hsdc1">#REF!</definedName>
    <definedName name="HSDN">2.5</definedName>
    <definedName name="HSHH" localSheetId="4">#REF!</definedName>
    <definedName name="HSHH" localSheetId="5">#REF!</definedName>
    <definedName name="HSHH">#REF!</definedName>
    <definedName name="HSHHUT" localSheetId="4">#REF!</definedName>
    <definedName name="HSHHUT" localSheetId="5">#REF!</definedName>
    <definedName name="HSHHUT">#REF!</definedName>
    <definedName name="hsk" localSheetId="4">#REF!</definedName>
    <definedName name="hsk" localSheetId="5">#REF!</definedName>
    <definedName name="hsk">#REF!</definedName>
    <definedName name="HSKK35" localSheetId="4">#REF!</definedName>
    <definedName name="HSKK35" localSheetId="5">#REF!</definedName>
    <definedName name="HSKK35">#REF!</definedName>
    <definedName name="HSLX" localSheetId="4">#REF!</definedName>
    <definedName name="HSLX" localSheetId="5">#REF!</definedName>
    <definedName name="HSLX">#REF!</definedName>
    <definedName name="HSLXH">1.7</definedName>
    <definedName name="HSLXP" localSheetId="8">#REF!</definedName>
    <definedName name="HSLXP" localSheetId="4">#REF!</definedName>
    <definedName name="HSLXP" localSheetId="5">#REF!</definedName>
    <definedName name="HSLXP" localSheetId="9">#REF!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 localSheetId="8">#REF!</definedName>
    <definedName name="hßm4" localSheetId="9">#REF!</definedName>
    <definedName name="hßm4">#REF!</definedName>
    <definedName name="hstb" localSheetId="4">#REF!</definedName>
    <definedName name="hstb" localSheetId="5">#REF!</definedName>
    <definedName name="hstb">#REF!</definedName>
    <definedName name="hstdtk">#REF!</definedName>
    <definedName name="HSTH">'[1]BANCO (3)'!$K$122</definedName>
    <definedName name="hsthep" localSheetId="8">#REF!</definedName>
    <definedName name="hsthep" localSheetId="4">#REF!</definedName>
    <definedName name="hsthep" localSheetId="5">#REF!</definedName>
    <definedName name="hsthep" localSheetId="9">#REF!</definedName>
    <definedName name="hsthep">#REF!</definedName>
    <definedName name="HSVC1" localSheetId="4">#REF!</definedName>
    <definedName name="HSVC1" localSheetId="5">#REF!</definedName>
    <definedName name="HSVC1">#REF!</definedName>
    <definedName name="HSVC2" localSheetId="4">#REF!</definedName>
    <definedName name="HSVC2" localSheetId="5">#REF!</definedName>
    <definedName name="HSVC2">#REF!</definedName>
    <definedName name="HSVC3">#REF!</definedName>
    <definedName name="hsvl" localSheetId="8">#REF!</definedName>
    <definedName name="hsvl" localSheetId="6">1</definedName>
    <definedName name="hsvl" localSheetId="4">#REF!</definedName>
    <definedName name="hsvl" localSheetId="5">#REF!</definedName>
    <definedName name="hsvl" localSheetId="9">1</definedName>
    <definedName name="hsvl">#REF!</definedName>
    <definedName name="hsvl2">1</definedName>
    <definedName name="HT" localSheetId="8">#REF!</definedName>
    <definedName name="HT" localSheetId="4">#REF!</definedName>
    <definedName name="HT" localSheetId="5">#REF!</definedName>
    <definedName name="HT" localSheetId="9">#REF!</definedName>
    <definedName name="HT">#REF!</definedName>
    <definedName name="htlm" localSheetId="8" hidden="1">{"'Sheet1'!$L$16"}</definedName>
    <definedName name="htlm" localSheetId="6" hidden="1">{"'Sheet1'!$L$16"}</definedName>
    <definedName name="htlm" localSheetId="9" hidden="1">{"'Sheet1'!$L$16"}</definedName>
    <definedName name="htlm" hidden="1">{"'Sheet1'!$L$16"}</definedName>
    <definedName name="HTML_CodePage" hidden="1">950</definedName>
    <definedName name="HTML_Control" localSheetId="8" hidden="1">{"'Sheet1'!$L$16"}</definedName>
    <definedName name="HTML_Control" localSheetId="6" hidden="1">{"'Sheet1'!$L$16"}</definedName>
    <definedName name="HTML_Control" localSheetId="9" hidden="1">{"'Sheet1'!$L$16"}</definedName>
    <definedName name="HTML_Control" hidden="1">{"'Sheet1'!$L$16"}</definedName>
    <definedName name="HTML_Controlmoi" localSheetId="8" hidden="1">{"'Sheet1'!$L$16"}</definedName>
    <definedName name="HTML_Controlmoi" localSheetId="9"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8" hidden="1">{"'Sheet1'!$L$16"}</definedName>
    <definedName name="HTMT" hidden="1">{"'Sheet1'!$L$16"}</definedName>
    <definedName name="HTMT1" localSheetId="8" hidden="1">{#N/A,#N/A,FALSE,"Sheet1"}</definedName>
    <definedName name="HTMT1" hidden="1">{#N/A,#N/A,FALSE,"Sheet1"}</definedName>
    <definedName name="HTNC" localSheetId="8">#REF!</definedName>
    <definedName name="HTNC" localSheetId="9">#REF!</definedName>
    <definedName name="HTNC">#REF!</definedName>
    <definedName name="HTVL">#REF!</definedName>
    <definedName name="HTHH" localSheetId="4">#REF!</definedName>
    <definedName name="HTHH" localSheetId="5">#REF!</definedName>
    <definedName name="HTHH">#REF!</definedName>
    <definedName name="htrhrt" localSheetId="8" hidden="1">{"'Sheet1'!$L$16"}</definedName>
    <definedName name="htrhrt" hidden="1">{"'Sheet1'!$L$16"}</definedName>
    <definedName name="hu" localSheetId="8" hidden="1">{"'Sheet1'!$L$16"}</definedName>
    <definedName name="hu" localSheetId="6" hidden="1">{"'Sheet1'!$L$16"}</definedName>
    <definedName name="hu" localSheetId="9" hidden="1">{"'Sheet1'!$L$16"}</definedName>
    <definedName name="hu" hidden="1">{"'Sheet1'!$L$16"}</definedName>
    <definedName name="hui" localSheetId="8" hidden="1">{"'Sheet1'!$L$16"}</definedName>
    <definedName name="hui" hidden="1">{"'Sheet1'!$L$16"}</definedName>
    <definedName name="HUU" localSheetId="8" hidden="1">{"'Sheet1'!$L$16"}</definedName>
    <definedName name="HUU" localSheetId="6" hidden="1">{"'Sheet1'!$L$16"}</definedName>
    <definedName name="HUU" localSheetId="9" hidden="1">{"'Sheet1'!$L$16"}</definedName>
    <definedName name="HUU" hidden="1">{"'Sheet1'!$L$16"}</definedName>
    <definedName name="huy" localSheetId="8" hidden="1">{"'Sheet1'!$L$16"}</definedName>
    <definedName name="huy" localSheetId="6" hidden="1">{"'Sheet1'!$L$16"}</definedName>
    <definedName name="huy" localSheetId="9" hidden="1">{"'Sheet1'!$L$16"}</definedName>
    <definedName name="huy" hidden="1">{"'Sheet1'!$L$16"}</definedName>
    <definedName name="huymoi" localSheetId="8" hidden="1">{"'Sheet1'!$L$16"}</definedName>
    <definedName name="huymoi" localSheetId="9" hidden="1">{"'Sheet1'!$L$16"}</definedName>
    <definedName name="huymoi" hidden="1">{"'Sheet1'!$L$16"}</definedName>
    <definedName name="huynh" hidden="1">#REF!</definedName>
    <definedName name="I" localSheetId="4">#REF!</definedName>
    <definedName name="I" localSheetId="5">#REF!</definedName>
    <definedName name="I">#REF!</definedName>
    <definedName name="IDLAB_COST" localSheetId="4">#REF!</definedName>
    <definedName name="IDLAB_COST" localSheetId="5">#REF!</definedName>
    <definedName name="IDLAB_COST">#REF!</definedName>
    <definedName name="IND_LAB" localSheetId="4">#REF!</definedName>
    <definedName name="IND_LAB" localSheetId="5">#REF!</definedName>
    <definedName name="IND_LAB">#REF!</definedName>
    <definedName name="INDMANP" localSheetId="4">#REF!</definedName>
    <definedName name="INDMANP" localSheetId="5">#REF!</definedName>
    <definedName name="INDMANP">#REF!</definedName>
    <definedName name="j" localSheetId="6" hidden="1">{"'Sheet1'!$L$16"}</definedName>
    <definedName name="j" localSheetId="4">#REF!</definedName>
    <definedName name="j" localSheetId="5">#REF!</definedName>
    <definedName name="j" localSheetId="9" hidden="1">{"'Sheet1'!$L$16"}</definedName>
    <definedName name="j">#REF!</definedName>
    <definedName name="j356C8" localSheetId="4">#REF!</definedName>
    <definedName name="j356C8" localSheetId="5">#REF!</definedName>
    <definedName name="j356C8">#REF!</definedName>
    <definedName name="jkjk" localSheetId="8" hidden="1">{"'Sheet1'!$L$16"}</definedName>
    <definedName name="jkjk" localSheetId="9" hidden="1">{"'Sheet1'!$L$16"}</definedName>
    <definedName name="jkjk" hidden="1">{"'Sheet1'!$L$16"}</definedName>
    <definedName name="jrjthkghdkg" hidden="1">#REF!</definedName>
    <definedName name="k" localSheetId="6" hidden="1">{"'Sheet1'!$L$16"}</definedName>
    <definedName name="k" localSheetId="4">#REF!</definedName>
    <definedName name="k" localSheetId="5">#REF!</definedName>
    <definedName name="k" localSheetId="9" hidden="1">{"'Sheet1'!$L$16"}</definedName>
    <definedName name="k">#REF!</definedName>
    <definedName name="k2b">#REF!</definedName>
    <definedName name="kcong" localSheetId="4">#REF!</definedName>
    <definedName name="kcong" localSheetId="5">#REF!</definedName>
    <definedName name="kcong">#REF!</definedName>
    <definedName name="kghkgh" hidden="1">#REF!</definedName>
    <definedName name="KINH_PHI_DEN_BU" localSheetId="4">#REF!</definedName>
    <definedName name="KINH_PHI_DEN_BU" localSheetId="5">#REF!</definedName>
    <definedName name="KINH_PHI_DEN_BU">#REF!</definedName>
    <definedName name="KINH_PHI_DZ0.4KV" localSheetId="4">#REF!</definedName>
    <definedName name="KINH_PHI_DZ0.4KV" localSheetId="5">#REF!</definedName>
    <definedName name="KINH_PHI_DZ0.4KV">#REF!</definedName>
    <definedName name="KINH_PHI_KHAO_SAT__LAP_BCNCKT__TKKTTC" localSheetId="4">#REF!</definedName>
    <definedName name="KINH_PHI_KHAO_SAT__LAP_BCNCKT__TKKTTC" localSheetId="5">#REF!</definedName>
    <definedName name="KINH_PHI_KHAO_SAT__LAP_BCNCKT__TKKTTC">#REF!</definedName>
    <definedName name="KINH_PHI_KHO_BAI" localSheetId="4">#REF!</definedName>
    <definedName name="KINH_PHI_KHO_BAI" localSheetId="5">#REF!</definedName>
    <definedName name="KINH_PHI_KHO_BAI">#REF!</definedName>
    <definedName name="KINH_PHI_TBA">#REF!</definedName>
    <definedName name="kjgjyhb" localSheetId="8"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l_ME" localSheetId="8">#REF!</definedName>
    <definedName name="kl_ME" localSheetId="4">#REF!</definedName>
    <definedName name="kl_ME" localSheetId="5">#REF!</definedName>
    <definedName name="kl_ME">#REF!</definedName>
    <definedName name="KLduonggiaods" localSheetId="8" hidden="1">{"'Sheet1'!$L$16"}</definedName>
    <definedName name="KLduonggiaods" hidden="1">{"'Sheet1'!$L$16"}</definedName>
    <definedName name="KLTHDN" localSheetId="4">#REF!</definedName>
    <definedName name="KLTHDN" localSheetId="5">#REF!</definedName>
    <definedName name="KLTHDN">#REF!</definedName>
    <definedName name="KLVANKHUON" localSheetId="4">#REF!</definedName>
    <definedName name="KLVANKHUON" localSheetId="5">#REF!</definedName>
    <definedName name="KLVANKHUON">#REF!</definedName>
    <definedName name="kp1ph">#REF!</definedName>
    <definedName name="ksbn" localSheetId="8" hidden="1">{"'Sheet1'!$L$16"}</definedName>
    <definedName name="ksbn" localSheetId="6" hidden="1">{"'Sheet1'!$L$16"}</definedName>
    <definedName name="ksbn" localSheetId="9" hidden="1">{"'Sheet1'!$L$16"}</definedName>
    <definedName name="ksbn" hidden="1">{"'Sheet1'!$L$16"}</definedName>
    <definedName name="kshn" localSheetId="8" hidden="1">{"'Sheet1'!$L$16"}</definedName>
    <definedName name="kshn" localSheetId="6" hidden="1">{"'Sheet1'!$L$16"}</definedName>
    <definedName name="kshn" localSheetId="9" hidden="1">{"'Sheet1'!$L$16"}</definedName>
    <definedName name="kshn" hidden="1">{"'Sheet1'!$L$16"}</definedName>
    <definedName name="ksls" localSheetId="8" hidden="1">{"'Sheet1'!$L$16"}</definedName>
    <definedName name="ksls" localSheetId="6" hidden="1">{"'Sheet1'!$L$16"}</definedName>
    <definedName name="ksls" localSheetId="9" hidden="1">{"'Sheet1'!$L$16"}</definedName>
    <definedName name="ksls" hidden="1">{"'Sheet1'!$L$16"}</definedName>
    <definedName name="KSTK">#REF!</definedName>
    <definedName name="KH_Chang" localSheetId="4">#REF!</definedName>
    <definedName name="KH_Chang" localSheetId="5">#REF!</definedName>
    <definedName name="KH_Chang">#REF!</definedName>
    <definedName name="khac">2</definedName>
    <definedName name="khla09" localSheetId="8" hidden="1">{"'Sheet1'!$L$16"}</definedName>
    <definedName name="khla09" hidden="1">{"'Sheet1'!$L$16"}</definedName>
    <definedName name="KHOI_LUONG_DAT_DAO_DAP" localSheetId="8">#REF!</definedName>
    <definedName name="KHOI_LUONG_DAT_DAO_DAP" localSheetId="4">#REF!</definedName>
    <definedName name="KHOI_LUONG_DAT_DAO_DAP" localSheetId="5">#REF!</definedName>
    <definedName name="KHOI_LUONG_DAT_DAO_DAP" localSheetId="9">#REF!</definedName>
    <definedName name="KHOI_LUONG_DAT_DAO_DAP">#REF!</definedName>
    <definedName name="khongtruotgia" localSheetId="8" hidden="1">{"'Sheet1'!$L$16"}</definedName>
    <definedName name="khongtruotgia" localSheetId="6" hidden="1">{"'Sheet1'!$L$16"}</definedName>
    <definedName name="khongtruotgia" localSheetId="9" hidden="1">{"'Sheet1'!$L$16"}</definedName>
    <definedName name="khongtruotgia" hidden="1">{"'Sheet1'!$L$16"}</definedName>
    <definedName name="khvh09" localSheetId="8" hidden="1">{"'Sheet1'!$L$16"}</definedName>
    <definedName name="khvh09" hidden="1">{"'Sheet1'!$L$16"}</definedName>
    <definedName name="khvx09" localSheetId="8" hidden="1">{#N/A,#N/A,FALSE,"Chi tiÆt"}</definedName>
    <definedName name="khvx09" hidden="1">{#N/A,#N/A,FALSE,"Chi tiÆt"}</definedName>
    <definedName name="KHYt09" localSheetId="8" hidden="1">{"'Sheet1'!$L$16"}</definedName>
    <definedName name="KHYt09" hidden="1">{"'Sheet1'!$L$16"}</definedName>
    <definedName name="l" localSheetId="6" hidden="1">{"'Sheet1'!$L$16"}</definedName>
    <definedName name="l" localSheetId="4">#REF!</definedName>
    <definedName name="l" localSheetId="5">#REF!</definedName>
    <definedName name="l" localSheetId="9" hidden="1">{"'Sheet1'!$L$16"}</definedName>
    <definedName name="l">#REF!</definedName>
    <definedName name="L_mong" localSheetId="4">#REF!</definedName>
    <definedName name="L_mong" localSheetId="5">#REF!</definedName>
    <definedName name="L_mong">#REF!</definedName>
    <definedName name="l2pa1" localSheetId="8" hidden="1">{"'Sheet1'!$L$16"}</definedName>
    <definedName name="l2pa1" hidden="1">{"'Sheet1'!$L$16"}</definedName>
    <definedName name="L63x6">5800</definedName>
    <definedName name="lam" localSheetId="8" hidden="1">{"'Sheet1'!$L$16"}</definedName>
    <definedName name="lam" localSheetId="9" hidden="1">{"'Sheet1'!$L$16"}</definedName>
    <definedName name="lam" hidden="1">{"'Sheet1'!$L$16"}</definedName>
    <definedName name="lan">#REF!</definedName>
    <definedName name="langson" localSheetId="8" hidden="1">{"'Sheet1'!$L$16"}</definedName>
    <definedName name="langson" localSheetId="6" hidden="1">{"'Sheet1'!$L$16"}</definedName>
    <definedName name="langson" localSheetId="9" hidden="1">{"'Sheet1'!$L$16"}</definedName>
    <definedName name="langson" hidden="1">{"'Sheet1'!$L$16"}</definedName>
    <definedName name="lanhto" localSheetId="4">#REF!</definedName>
    <definedName name="lanhto" localSheetId="5">#REF!</definedName>
    <definedName name="lanhto">#REF!</definedName>
    <definedName name="LAP_DAT_TBA">#REF!</definedName>
    <definedName name="LBS_22">107800000</definedName>
    <definedName name="lc" localSheetId="8" hidden="1">{"'Sheet1'!$L$16"}</definedName>
    <definedName name="lc" hidden="1">{"'Sheet1'!$L$16"}</definedName>
    <definedName name="LIET_KE_VI_TRI_DZ0.4KV" localSheetId="4">#REF!</definedName>
    <definedName name="LIET_KE_VI_TRI_DZ0.4KV" localSheetId="5">#REF!</definedName>
    <definedName name="LIET_KE_VI_TRI_DZ0.4KV">#REF!</definedName>
    <definedName name="LIET_KE_VI_TRI_DZ22KV" localSheetId="4">#REF!</definedName>
    <definedName name="LIET_KE_VI_TRI_DZ22KV" localSheetId="5">#REF!</definedName>
    <definedName name="LIET_KE_VI_TRI_DZ22KV">#REF!</definedName>
    <definedName name="linh" localSheetId="8" hidden="1">{"'Sheet1'!$L$16"}</definedName>
    <definedName name="linh" localSheetId="9" hidden="1">{"'Sheet1'!$L$16"}</definedName>
    <definedName name="linh" hidden="1">{"'Sheet1'!$L$16"}</definedName>
    <definedName name="lk" localSheetId="6" hidden="1">#REF!</definedName>
    <definedName name="lk" localSheetId="9" hidden="1">#REF!</definedName>
    <definedName name="lk" localSheetId="10" hidden="1">#REF!</definedName>
    <definedName name="lk" hidden="1">#REF!</definedName>
    <definedName name="LK_hathe" localSheetId="4">#REF!</definedName>
    <definedName name="LK_hathe" localSheetId="5">#REF!</definedName>
    <definedName name="LK_hathe">#REF!</definedName>
    <definedName name="Lmk" localSheetId="4">#REF!</definedName>
    <definedName name="Lmk" localSheetId="5">#REF!</definedName>
    <definedName name="Lmk">#REF!</definedName>
    <definedName name="lntt">#REF!</definedName>
    <definedName name="Loai_TD" localSheetId="4">#REF!</definedName>
    <definedName name="Loai_TD" localSheetId="5">#REF!</definedName>
    <definedName name="Loai_TD">#REF!</definedName>
    <definedName name="luc" localSheetId="8" hidden="1">{"'Sheet1'!$L$16"}</definedName>
    <definedName name="luc" hidden="1">{"'Sheet1'!$L$16"}</definedName>
    <definedName name="m" localSheetId="8" hidden="1">{"'Sheet1'!$L$16"}</definedName>
    <definedName name="m" localSheetId="6" hidden="1">{"'Sheet1'!$L$16"}</definedName>
    <definedName name="m" localSheetId="9" hidden="1">{"'Sheet1'!$L$16"}</definedName>
    <definedName name="m" hidden="1">{"'Sheet1'!$L$16"}</definedName>
    <definedName name="M0.4" localSheetId="4">#REF!</definedName>
    <definedName name="M0.4" localSheetId="5">#REF!</definedName>
    <definedName name="M0.4">#REF!</definedName>
    <definedName name="M12aavl" localSheetId="4">#REF!</definedName>
    <definedName name="M12aavl" localSheetId="5">#REF!</definedName>
    <definedName name="M12aavl">#REF!</definedName>
    <definedName name="M12ba3p" localSheetId="4">#REF!</definedName>
    <definedName name="M12ba3p" localSheetId="5">#REF!</definedName>
    <definedName name="M12ba3p">#REF!</definedName>
    <definedName name="M12bb1p" localSheetId="4">#REF!</definedName>
    <definedName name="M12bb1p" localSheetId="5">#REF!</definedName>
    <definedName name="M12bb1p">#REF!</definedName>
    <definedName name="M14bb1p" localSheetId="4">#REF!</definedName>
    <definedName name="M14bb1p" localSheetId="5">#REF!</definedName>
    <definedName name="M14bb1p">#REF!</definedName>
    <definedName name="M8a">#REF!</definedName>
    <definedName name="M8aa">#REF!</definedName>
    <definedName name="m8aanc" localSheetId="4">#REF!</definedName>
    <definedName name="m8aanc" localSheetId="5">#REF!</definedName>
    <definedName name="m8aanc">#REF!</definedName>
    <definedName name="m8aavl" localSheetId="4">#REF!</definedName>
    <definedName name="m8aavl" localSheetId="5">#REF!</definedName>
    <definedName name="m8aavl">#REF!</definedName>
    <definedName name="Ma3pnc" localSheetId="4">#REF!</definedName>
    <definedName name="Ma3pnc" localSheetId="5">#REF!</definedName>
    <definedName name="Ma3pnc">#REF!</definedName>
    <definedName name="Ma3pvl" localSheetId="4">#REF!</definedName>
    <definedName name="Ma3pvl" localSheetId="5">#REF!</definedName>
    <definedName name="Ma3pvl">#REF!</definedName>
    <definedName name="Maa3pnc" localSheetId="4">#REF!</definedName>
    <definedName name="Maa3pnc" localSheetId="5">#REF!</definedName>
    <definedName name="Maa3pnc">#REF!</definedName>
    <definedName name="Maa3pvl" localSheetId="4">#REF!</definedName>
    <definedName name="Maa3pvl" localSheetId="5">#REF!</definedName>
    <definedName name="Maa3pvl">#REF!</definedName>
    <definedName name="mai" localSheetId="8" hidden="1">{"'Sheet1'!$L$16"}</definedName>
    <definedName name="mai" hidden="1">{"'Sheet1'!$L$16"}</definedName>
    <definedName name="MAJ_CON_EQP" localSheetId="4">#REF!</definedName>
    <definedName name="MAJ_CON_EQP" localSheetId="5">#REF!</definedName>
    <definedName name="MAJ_CON_EQP">#REF!</definedName>
    <definedName name="matbang" localSheetId="8" hidden="1">{"'Sheet1'!$L$16"}</definedName>
    <definedName name="matbang" hidden="1">{"'Sheet1'!$L$16"}</definedName>
    <definedName name="MAVANKHUON" localSheetId="4">#REF!</definedName>
    <definedName name="MAVANKHUON" localSheetId="5">#REF!</definedName>
    <definedName name="MAVANKHUON">#REF!</definedName>
    <definedName name="MAVLTHDN" localSheetId="4">#REF!</definedName>
    <definedName name="MAVLTHDN" localSheetId="5">#REF!</definedName>
    <definedName name="MAVLTHDN">#REF!</definedName>
    <definedName name="Mba1p" localSheetId="4">#REF!</definedName>
    <definedName name="Mba1p" localSheetId="5">#REF!</definedName>
    <definedName name="Mba1p">#REF!</definedName>
    <definedName name="Mba3p" localSheetId="4">#REF!</definedName>
    <definedName name="Mba3p" localSheetId="5">#REF!</definedName>
    <definedName name="Mba3p">#REF!</definedName>
    <definedName name="Mbb3p" localSheetId="4">#REF!</definedName>
    <definedName name="Mbb3p" localSheetId="5">#REF!</definedName>
    <definedName name="Mbb3p">#REF!</definedName>
    <definedName name="mc" localSheetId="4">#REF!</definedName>
    <definedName name="mc" localSheetId="5">#REF!</definedName>
    <definedName name="mc">#REF!</definedName>
    <definedName name="MG_A" localSheetId="4">#REF!</definedName>
    <definedName name="MG_A" localSheetId="5">#REF!</definedName>
    <definedName name="MG_A">#REF!</definedName>
    <definedName name="MN" localSheetId="4">#REF!</definedName>
    <definedName name="MN" localSheetId="5">#REF!</definedName>
    <definedName name="MN">#REF!</definedName>
    <definedName name="mo" localSheetId="8" hidden="1">{"'Sheet1'!$L$16"}</definedName>
    <definedName name="mo" localSheetId="6" hidden="1">{"'Sheet1'!$L$16"}</definedName>
    <definedName name="mo" localSheetId="9" hidden="1">{"'Sheet1'!$L$16"}</definedName>
    <definedName name="mo" hidden="1">{"'Sheet1'!$L$16"}</definedName>
    <definedName name="moi" localSheetId="8" hidden="1">{"'Sheet1'!$L$16"}</definedName>
    <definedName name="moi" localSheetId="6" hidden="1">{"'Sheet1'!$L$16"}</definedName>
    <definedName name="moi" localSheetId="9" hidden="1">{"'Sheet1'!$L$16"}</definedName>
    <definedName name="moi" hidden="1">{"'Sheet1'!$L$16"}</definedName>
    <definedName name="mongbang" localSheetId="4">#REF!</definedName>
    <definedName name="mongbang" localSheetId="5">#REF!</definedName>
    <definedName name="mongbang">#REF!</definedName>
    <definedName name="mongdon" localSheetId="4">#REF!</definedName>
    <definedName name="mongdon" localSheetId="5">#REF!</definedName>
    <definedName name="mongdon">#REF!</definedName>
    <definedName name="mot" localSheetId="8" hidden="1">{"'Sheet1'!$L$16"}</definedName>
    <definedName name="mot" hidden="1">{"'Sheet1'!$L$16"}</definedName>
    <definedName name="Moùng" localSheetId="4">#REF!</definedName>
    <definedName name="Moùng" localSheetId="5">#REF!</definedName>
    <definedName name="Moùng">#REF!</definedName>
    <definedName name="MSCT" localSheetId="4">#REF!</definedName>
    <definedName name="MSCT" localSheetId="5">#REF!</definedName>
    <definedName name="MSCT">#REF!</definedName>
    <definedName name="mtcdg">#REF!</definedName>
    <definedName name="MTMAC12" localSheetId="4">#REF!</definedName>
    <definedName name="MTMAC12" localSheetId="5">#REF!</definedName>
    <definedName name="MTMAC12">#REF!</definedName>
    <definedName name="mtram" localSheetId="4">#REF!</definedName>
    <definedName name="mtram" localSheetId="5">#REF!</definedName>
    <definedName name="mtram">#REF!</definedName>
    <definedName name="mvac" localSheetId="8" hidden="1">{"'Sheet1'!$L$16"}</definedName>
    <definedName name="mvac" localSheetId="9" hidden="1">{"'Sheet1'!$L$16"}</definedName>
    <definedName name="mvac" hidden="1">{"'Sheet1'!$L$16"}</definedName>
    <definedName name="myle">#REF!</definedName>
    <definedName name="n" localSheetId="6" hidden="1">{"'Sheet1'!$L$16"}</definedName>
    <definedName name="n" localSheetId="9" hidden="1">{"'Sheet1'!$L$16"}</definedName>
    <definedName name="n">#REF!</definedName>
    <definedName name="n1pig">#REF!</definedName>
    <definedName name="N1pIGnc" localSheetId="4">#REF!</definedName>
    <definedName name="N1pIGnc" localSheetId="5">#REF!</definedName>
    <definedName name="N1pIGnc">#REF!</definedName>
    <definedName name="N1pIGvc" localSheetId="4">#REF!</definedName>
    <definedName name="N1pIGvc" localSheetId="5">#REF!</definedName>
    <definedName name="N1pIGvc">#REF!</definedName>
    <definedName name="N1pIGvl" localSheetId="4">#REF!</definedName>
    <definedName name="N1pIGvl" localSheetId="5">#REF!</definedName>
    <definedName name="N1pIGvl">#REF!</definedName>
    <definedName name="n1pind">#REF!</definedName>
    <definedName name="N1pINDnc" localSheetId="4">#REF!</definedName>
    <definedName name="N1pINDnc" localSheetId="5">#REF!</definedName>
    <definedName name="N1pINDnc">#REF!</definedName>
    <definedName name="N1pINDvc" localSheetId="4">#REF!</definedName>
    <definedName name="N1pINDvc" localSheetId="5">#REF!</definedName>
    <definedName name="N1pINDvc">#REF!</definedName>
    <definedName name="N1pINDvl" localSheetId="4">#REF!</definedName>
    <definedName name="N1pINDvl" localSheetId="5">#REF!</definedName>
    <definedName name="N1pINDvl">#REF!</definedName>
    <definedName name="n1pint">#REF!</definedName>
    <definedName name="n1ping">#REF!</definedName>
    <definedName name="N1pINGvc" localSheetId="4">#REF!</definedName>
    <definedName name="N1pINGvc" localSheetId="5">#REF!</definedName>
    <definedName name="N1pINGvc">#REF!</definedName>
    <definedName name="nam" localSheetId="8" hidden="1">{"'Sheet1'!$L$16"}</definedName>
    <definedName name="nam" hidden="1">{"'Sheet1'!$L$16"}</definedName>
    <definedName name="nc">#REF!</definedName>
    <definedName name="nc_btm10">#REF!</definedName>
    <definedName name="nc_btm100">#REF!</definedName>
    <definedName name="nc3p" localSheetId="4">#REF!</definedName>
    <definedName name="nc3p" localSheetId="5">#REF!</definedName>
    <definedName name="nc3p">#REF!</definedName>
    <definedName name="NCBD100">#REF!</definedName>
    <definedName name="NCBD200">#REF!</definedName>
    <definedName name="NCBD250">#REF!</definedName>
    <definedName name="NCCT3p" localSheetId="4">#REF!</definedName>
    <definedName name="NCCT3p" localSheetId="5">#REF!</definedName>
    <definedName name="NCCT3p">#REF!</definedName>
    <definedName name="ncdg">#REF!</definedName>
    <definedName name="NCKT" localSheetId="4">#REF!</definedName>
    <definedName name="NCKT" localSheetId="5">#REF!</definedName>
    <definedName name="NCKT">#REF!</definedName>
    <definedName name="nctram" localSheetId="4">#REF!</definedName>
    <definedName name="nctram" localSheetId="5">#REF!</definedName>
    <definedName name="nctram">#REF!</definedName>
    <definedName name="NCVC100" localSheetId="4">#REF!</definedName>
    <definedName name="NCVC100" localSheetId="5">#REF!</definedName>
    <definedName name="NCVC100">#REF!</definedName>
    <definedName name="NCVC200" localSheetId="4">#REF!</definedName>
    <definedName name="NCVC200" localSheetId="5">#REF!</definedName>
    <definedName name="NCVC200">#REF!</definedName>
    <definedName name="NCVC250" localSheetId="4">#REF!</definedName>
    <definedName name="NCVC250" localSheetId="5">#REF!</definedName>
    <definedName name="NCVC250">#REF!</definedName>
    <definedName name="NCVC3P" localSheetId="4">#REF!</definedName>
    <definedName name="NCVC3P" localSheetId="5">#REF!</definedName>
    <definedName name="NCVC3P">#REF!</definedName>
    <definedName name="NET" localSheetId="4">#REF!</definedName>
    <definedName name="NET" localSheetId="5">#REF!</definedName>
    <definedName name="NET">#REF!</definedName>
    <definedName name="NET_1" localSheetId="4">#REF!</definedName>
    <definedName name="NET_1" localSheetId="5">#REF!</definedName>
    <definedName name="NET_1">#REF!</definedName>
    <definedName name="NET_ANA" localSheetId="4">#REF!</definedName>
    <definedName name="NET_ANA" localSheetId="5">#REF!</definedName>
    <definedName name="NET_ANA">#REF!</definedName>
    <definedName name="NET_ANA_1" localSheetId="4">#REF!</definedName>
    <definedName name="NET_ANA_1" localSheetId="5">#REF!</definedName>
    <definedName name="NET_ANA_1">#REF!</definedName>
    <definedName name="NET_ANA_2" localSheetId="4">#REF!</definedName>
    <definedName name="NET_ANA_2" localSheetId="5">#REF!</definedName>
    <definedName name="NET_ANA_2">#REF!</definedName>
    <definedName name="new" localSheetId="8" hidden="1">{"'Sheet1'!$L$16"}</definedName>
    <definedName name="new" localSheetId="9" hidden="1">{"'Sheet1'!$L$16"}</definedName>
    <definedName name="new" hidden="1">{"'Sheet1'!$L$16"}</definedName>
    <definedName name="nig">#REF!</definedName>
    <definedName name="nig1p" localSheetId="4">#REF!</definedName>
    <definedName name="nig1p" localSheetId="5">#REF!</definedName>
    <definedName name="nig1p">#REF!</definedName>
    <definedName name="nig3p" localSheetId="4">#REF!</definedName>
    <definedName name="nig3p" localSheetId="5">#REF!</definedName>
    <definedName name="nig3p">#REF!</definedName>
    <definedName name="NIGnc" localSheetId="4">#REF!</definedName>
    <definedName name="NIGnc" localSheetId="5">#REF!</definedName>
    <definedName name="NIGnc">#REF!</definedName>
    <definedName name="nignc1p" localSheetId="4">#REF!</definedName>
    <definedName name="nignc1p" localSheetId="5">#REF!</definedName>
    <definedName name="nignc1p">#REF!</definedName>
    <definedName name="NIGvc" localSheetId="4">#REF!</definedName>
    <definedName name="NIGvc" localSheetId="5">#REF!</definedName>
    <definedName name="NIGvc">#REF!</definedName>
    <definedName name="NIGvl" localSheetId="4">#REF!</definedName>
    <definedName name="NIGvl" localSheetId="5">#REF!</definedName>
    <definedName name="NIGvl">#REF!</definedName>
    <definedName name="nigvl1p" localSheetId="4">#REF!</definedName>
    <definedName name="nigvl1p" localSheetId="5">#REF!</definedName>
    <definedName name="nigvl1p">#REF!</definedName>
    <definedName name="nin">#REF!</definedName>
    <definedName name="nin1903p" localSheetId="4">#REF!</definedName>
    <definedName name="nin1903p" localSheetId="5">#REF!</definedName>
    <definedName name="nin1903p">#REF!</definedName>
    <definedName name="nin3p" localSheetId="4">#REF!</definedName>
    <definedName name="nin3p" localSheetId="5">#REF!</definedName>
    <definedName name="nin3p">#REF!</definedName>
    <definedName name="nind">#REF!</definedName>
    <definedName name="nind1p" localSheetId="4">#REF!</definedName>
    <definedName name="nind1p" localSheetId="5">#REF!</definedName>
    <definedName name="nind1p">#REF!</definedName>
    <definedName name="nind3p" localSheetId="4">#REF!</definedName>
    <definedName name="nind3p" localSheetId="5">#REF!</definedName>
    <definedName name="nind3p">#REF!</definedName>
    <definedName name="NINDnc" localSheetId="4">#REF!</definedName>
    <definedName name="NINDnc" localSheetId="5">#REF!</definedName>
    <definedName name="NINDnc">#REF!</definedName>
    <definedName name="nindnc1p" localSheetId="4">#REF!</definedName>
    <definedName name="nindnc1p" localSheetId="5">#REF!</definedName>
    <definedName name="nindnc1p">#REF!</definedName>
    <definedName name="NINDvc" localSheetId="4">#REF!</definedName>
    <definedName name="NINDvc" localSheetId="5">#REF!</definedName>
    <definedName name="NINDvc">#REF!</definedName>
    <definedName name="NINDvl" localSheetId="4">#REF!</definedName>
    <definedName name="NINDvl" localSheetId="5">#REF!</definedName>
    <definedName name="NINDvl">#REF!</definedName>
    <definedName name="nindvl1p" localSheetId="4">#REF!</definedName>
    <definedName name="nindvl1p" localSheetId="5">#REF!</definedName>
    <definedName name="nindvl1p">#REF!</definedName>
    <definedName name="NINnc">#REF!</definedName>
    <definedName name="nint1p" localSheetId="4">#REF!</definedName>
    <definedName name="nint1p" localSheetId="5">#REF!</definedName>
    <definedName name="nint1p">#REF!</definedName>
    <definedName name="nintnc1p" localSheetId="4">#REF!</definedName>
    <definedName name="nintnc1p" localSheetId="5">#REF!</definedName>
    <definedName name="nintnc1p">#REF!</definedName>
    <definedName name="nintvl1p" localSheetId="4">#REF!</definedName>
    <definedName name="nintvl1p" localSheetId="5">#REF!</definedName>
    <definedName name="nintvl1p">#REF!</definedName>
    <definedName name="NINvc" localSheetId="4">#REF!</definedName>
    <definedName name="NINvc" localSheetId="5">#REF!</definedName>
    <definedName name="NINvc">#REF!</definedName>
    <definedName name="NINvl">#REF!</definedName>
    <definedName name="ning1p" localSheetId="4">#REF!</definedName>
    <definedName name="ning1p" localSheetId="5">#REF!</definedName>
    <definedName name="ning1p">#REF!</definedName>
    <definedName name="ningnc1p" localSheetId="4">#REF!</definedName>
    <definedName name="ningnc1p" localSheetId="5">#REF!</definedName>
    <definedName name="ningnc1p">#REF!</definedName>
    <definedName name="ningvl1p" localSheetId="4">#REF!</definedName>
    <definedName name="ningvl1p" localSheetId="5">#REF!</definedName>
    <definedName name="ningvl1p">#REF!</definedName>
    <definedName name="nl">#REF!</definedName>
    <definedName name="nl1p">#REF!</definedName>
    <definedName name="nl3p" localSheetId="4">#REF!</definedName>
    <definedName name="nl3p" localSheetId="5">#REF!</definedName>
    <definedName name="nl3p">#REF!</definedName>
    <definedName name="nlht">#REF!</definedName>
    <definedName name="NLTK1p" localSheetId="4">#REF!</definedName>
    <definedName name="NLTK1p" localSheetId="5">#REF!</definedName>
    <definedName name="NLTK1p">#REF!</definedName>
    <definedName name="nn">#REF!</definedName>
    <definedName name="nn1p" localSheetId="4">#REF!</definedName>
    <definedName name="nn1p" localSheetId="5">#REF!</definedName>
    <definedName name="nn1p">#REF!</definedName>
    <definedName name="nn3p" localSheetId="4">#REF!</definedName>
    <definedName name="nn3p" localSheetId="5">#REF!</definedName>
    <definedName name="nn3p">#REF!</definedName>
    <definedName name="nnnn" localSheetId="8" hidden="1">{"'Sheet1'!$L$16"}</definedName>
    <definedName name="nnnn" hidden="1">{"'Sheet1'!$L$16"}</definedName>
    <definedName name="No" localSheetId="4">#REF!</definedName>
    <definedName name="No" localSheetId="5">#REF!</definedName>
    <definedName name="No">#REF!</definedName>
    <definedName name="NUOCHKHOAN" localSheetId="8" hidden="1">{"'Sheet1'!$L$16"}</definedName>
    <definedName name="NUOCHKHOAN" localSheetId="9" hidden="1">{"'Sheet1'!$L$16"}</definedName>
    <definedName name="NUOCHKHOAN" hidden="1">{"'Sheet1'!$L$16"}</definedName>
    <definedName name="NUOCHKHOANMOI" localSheetId="8" hidden="1">{"'Sheet1'!$L$16"}</definedName>
    <definedName name="NUOCHKHOANMOI" localSheetId="9" hidden="1">{"'Sheet1'!$L$16"}</definedName>
    <definedName name="NUOCHKHOANMOI" hidden="1">{"'Sheet1'!$L$16"}</definedName>
    <definedName name="nx">#REF!</definedName>
    <definedName name="ng.cong.nhan" localSheetId="8" hidden="1">{"'Sheet1'!$L$16"}</definedName>
    <definedName name="ng.cong.nhan" hidden="1">{"'Sheet1'!$L$16"}</definedName>
    <definedName name="ngu" localSheetId="8" hidden="1">{"'Sheet1'!$L$16"}</definedName>
    <definedName name="ngu" hidden="1">{"'Sheet1'!$L$16"}</definedName>
    <definedName name="NH" localSheetId="4">#REF!</definedName>
    <definedName name="NH" localSheetId="5">#REF!</definedName>
    <definedName name="NH">#REF!</definedName>
    <definedName name="NHANH2_CG4" localSheetId="8" hidden="1">{"'Sheet1'!$L$16"}</definedName>
    <definedName name="NHANH2_CG4" hidden="1">{"'Sheet1'!$L$16"}</definedName>
    <definedName name="nhn">#REF!</definedName>
    <definedName name="NHot" localSheetId="4">#REF!</definedName>
    <definedName name="NHot" localSheetId="5">#REF!</definedName>
    <definedName name="NHot">#REF!</definedName>
    <definedName name="nhu" localSheetId="4">#REF!</definedName>
    <definedName name="nhu" localSheetId="5">#REF!</definedName>
    <definedName name="nhu">#REF!</definedName>
    <definedName name="nhua" localSheetId="4">#REF!</definedName>
    <definedName name="nhua" localSheetId="5">#REF!</definedName>
    <definedName name="nhua">#REF!</definedName>
    <definedName name="nhuad" localSheetId="4">#REF!</definedName>
    <definedName name="nhuad" localSheetId="5">#REF!</definedName>
    <definedName name="nhuad">#REF!</definedName>
    <definedName name="ODA" localSheetId="8" hidden="1">{"'Sheet1'!$L$16"}</definedName>
    <definedName name="ODA" hidden="1">{"'Sheet1'!$L$16"}</definedName>
    <definedName name="ophom">#REF!</definedName>
    <definedName name="OrderTable" localSheetId="9" hidden="1">#REF!</definedName>
    <definedName name="OrderTable" localSheetId="10" hidden="1">#REF!</definedName>
    <definedName name="OrderTable" hidden="1">#REF!</definedName>
    <definedName name="osc">#REF!</definedName>
    <definedName name="PA" localSheetId="4">#REF!</definedName>
    <definedName name="PA" localSheetId="5">#REF!</definedName>
    <definedName name="PA">#REF!</definedName>
    <definedName name="PAIII_" localSheetId="8" hidden="1">{"'Sheet1'!$L$16"}</definedName>
    <definedName name="PAIII_" localSheetId="6" hidden="1">{"'Sheet1'!$L$16"}</definedName>
    <definedName name="PAIII_" localSheetId="9" hidden="1">{"'Sheet1'!$L$16"}</definedName>
    <definedName name="PAIII_" hidden="1">{"'Sheet1'!$L$16"}</definedName>
    <definedName name="panen" localSheetId="4">#REF!</definedName>
    <definedName name="panen" localSheetId="5">#REF!</definedName>
    <definedName name="panen">#REF!</definedName>
    <definedName name="PDo" localSheetId="8" hidden="1">{"'Sheet1'!$L$16"}</definedName>
    <definedName name="PDo" hidden="1">{"'Sheet1'!$L$16"}</definedName>
    <definedName name="PLKL" localSheetId="4">#REF!</definedName>
    <definedName name="PLKL" localSheetId="5">#REF!</definedName>
    <definedName name="PLKL">#REF!</definedName>
    <definedName name="PMS" localSheetId="8" hidden="1">{"'Sheet1'!$L$16"}</definedName>
    <definedName name="PMS" localSheetId="6" hidden="1">{"'Sheet1'!$L$16"}</definedName>
    <definedName name="PMS" localSheetId="9" hidden="1">{"'Sheet1'!$L$16"}</definedName>
    <definedName name="PMS" hidden="1">{"'Sheet1'!$L$16"}</definedName>
    <definedName name="PRICE" localSheetId="4">#REF!</definedName>
    <definedName name="PRICE" localSheetId="5">#REF!</definedName>
    <definedName name="PRICE">#REF!</definedName>
    <definedName name="PRICE1" localSheetId="4">#REF!</definedName>
    <definedName name="PRICE1" localSheetId="5">#REF!</definedName>
    <definedName name="PRICE1">#REF!</definedName>
    <definedName name="_xlnm.Print_Area" localSheetId="7">'B1 HTMT'!$A$1:$AD$82</definedName>
    <definedName name="_xlnm.Print_Area" localSheetId="8">'B1a CTMTQG'!$A$1:$AD$218</definedName>
    <definedName name="_xlnm.Print_Area" localSheetId="3">'B3 ODA(theo trong nuoc)'!$A$1:$AU$45</definedName>
    <definedName name="_xlnm.Print_Area" localSheetId="11">'B7 ODAKH'!$A$1:$AK$34</definedName>
    <definedName name="_xlnm.Print_Area" localSheetId="12">'Bieu 2 ODA-DP'!$A$1:$BI$52</definedName>
    <definedName name="_xlnm.Print_Area" localSheetId="13">'Bieu 9 Chitiet no XDCB NSNN'!$A$1:$X$33</definedName>
    <definedName name="_xlnm.Print_Area" localSheetId="6">'Bieu TH'!$A$1:$AJ$37</definedName>
    <definedName name="_xlnm.Print_Area" localSheetId="1">'Bieu1 NSTW-DP'!$A$1:$AC$85</definedName>
    <definedName name="_xlnm.Print_Area" localSheetId="0">'Bieu1 TWKH'!$A$1:$AA$104</definedName>
    <definedName name="_xlnm.Print_Area" localSheetId="2">'Bieu2 ODA-TW'!$A$1:$BI$51</definedName>
    <definedName name="_xlnm.Print_Area" localSheetId="4">Bieu4chuyengd!$A$1:$AA$28</definedName>
    <definedName name="_xlnm.Print_Area" localSheetId="5">Bieu5giantiendo!$A$1:$AA$28</definedName>
    <definedName name="_xlnm.Print_Area" localSheetId="9">'BM II.a'!$A$1:$Y$49</definedName>
    <definedName name="_xlnm.Print_Area" localSheetId="10">'BM TPCP 2'!$A$1:$T$29</definedName>
    <definedName name="_xlnm.Print_Titles" localSheetId="7">'B1 HTMT'!$6:$11</definedName>
    <definedName name="_xlnm.Print_Titles" localSheetId="8">'B1a CTMTQG'!$6:$10</definedName>
    <definedName name="_xlnm.Print_Titles" localSheetId="3">'B3 ODA(theo trong nuoc)'!$8:$13</definedName>
    <definedName name="_xlnm.Print_Titles" localSheetId="11">'B7 ODAKH'!$6:$12</definedName>
    <definedName name="_xlnm.Print_Titles" localSheetId="12">'Bieu 2 ODA-DP'!$7:$14</definedName>
    <definedName name="_xlnm.Print_Titles" localSheetId="13">'Bieu 9 Chitiet no XDCB NSNN'!$7:$10</definedName>
    <definedName name="_xlnm.Print_Titles" localSheetId="6">'Bieu TH'!$6:$8</definedName>
    <definedName name="_xlnm.Print_Titles" localSheetId="1">'Bieu1 NSTW-DP'!$A:$B,'Bieu1 NSTW-DP'!$8:$14</definedName>
    <definedName name="_xlnm.Print_Titles" localSheetId="0">'Bieu1 TWKH'!$A:$B,'Bieu1 TWKH'!$7:$10</definedName>
    <definedName name="_xlnm.Print_Titles" localSheetId="2">'Bieu2 ODA-TW'!$A:$B,'Bieu2 ODA-TW'!$7:$14</definedName>
    <definedName name="_xlnm.Print_Titles" localSheetId="4">Bieu4chuyengd!$A:$B,Bieu4chuyengd!$7:$11</definedName>
    <definedName name="_xlnm.Print_Titles" localSheetId="5">Bieu5giantiendo!$A:$B,Bieu5giantiendo!$7:$11</definedName>
    <definedName name="_xlnm.Print_Titles" localSheetId="9">'BM II.a'!$6:$10</definedName>
    <definedName name="_xlnm.Print_Titles" localSheetId="10">'BM TPCP 2'!$6:$10</definedName>
    <definedName name="_xlnm.Print_Titles">#N/A</definedName>
    <definedName name="Print_Titles_MI" localSheetId="8">#REF!</definedName>
    <definedName name="Print_Titles_MI" localSheetId="4">#REF!</definedName>
    <definedName name="Print_Titles_MI" localSheetId="5">#REF!</definedName>
    <definedName name="Print_Titles_MI" localSheetId="9">#REF!</definedName>
    <definedName name="Print_Titles_MI">#REF!</definedName>
    <definedName name="PRINTA" localSheetId="4">#REF!</definedName>
    <definedName name="PRINTA" localSheetId="5">#REF!</definedName>
    <definedName name="PRINTA">#REF!</definedName>
    <definedName name="PRINTB" localSheetId="4">#REF!</definedName>
    <definedName name="PRINTB" localSheetId="5">#REF!</definedName>
    <definedName name="PRINTB">#REF!</definedName>
    <definedName name="PRINTC" localSheetId="4">#REF!</definedName>
    <definedName name="PRINTC" localSheetId="5">#REF!</definedName>
    <definedName name="PRINTC">#REF!</definedName>
    <definedName name="ProdForm" localSheetId="6" hidden="1">#REF!</definedName>
    <definedName name="ProdForm" localSheetId="9" hidden="1">#REF!</definedName>
    <definedName name="ProdForm" localSheetId="10" hidden="1">#REF!</definedName>
    <definedName name="ProdForm" hidden="1">#REF!</definedName>
    <definedName name="Product" localSheetId="6" hidden="1">#REF!</definedName>
    <definedName name="Product" localSheetId="9" hidden="1">#REF!</definedName>
    <definedName name="Product" localSheetId="10" hidden="1">#REF!</definedName>
    <definedName name="Product" hidden="1">#REF!</definedName>
    <definedName name="PROPOSAL" localSheetId="4">#REF!</definedName>
    <definedName name="PROPOSAL" localSheetId="5">#REF!</definedName>
    <definedName name="PROPOSAL">#REF!</definedName>
    <definedName name="pt">#REF!</definedName>
    <definedName name="PT_Duong" localSheetId="4">#REF!</definedName>
    <definedName name="PT_Duong" localSheetId="5">#REF!</definedName>
    <definedName name="PT_Duong">#REF!</definedName>
    <definedName name="ptdg" localSheetId="4">#REF!</definedName>
    <definedName name="ptdg" localSheetId="5">#REF!</definedName>
    <definedName name="ptdg">#REF!</definedName>
    <definedName name="PTDG_cau" localSheetId="4">#REF!</definedName>
    <definedName name="PTDG_cau" localSheetId="5">#REF!</definedName>
    <definedName name="PTDG_cau">#REF!</definedName>
    <definedName name="PTien72" localSheetId="8" hidden="1">{"'Sheet1'!$L$16"}</definedName>
    <definedName name="PTien72" hidden="1">{"'Sheet1'!$L$16"}</definedName>
    <definedName name="PTNC" localSheetId="4">#REF!</definedName>
    <definedName name="PTNC" localSheetId="5">#REF!</definedName>
    <definedName name="PTNC">#REF!</definedName>
    <definedName name="pvd" localSheetId="4">#REF!</definedName>
    <definedName name="pvd" localSheetId="5">#REF!</definedName>
    <definedName name="pvd">#REF!</definedName>
    <definedName name="PHAN_DIEN_DZ0.4KV" localSheetId="4">#REF!</definedName>
    <definedName name="PHAN_DIEN_DZ0.4KV" localSheetId="5">#REF!</definedName>
    <definedName name="PHAN_DIEN_DZ0.4KV">#REF!</definedName>
    <definedName name="PHAN_DIEN_TBA">#REF!</definedName>
    <definedName name="PHAN_MUA_SAM_DZ0.4KV" localSheetId="4">#REF!</definedName>
    <definedName name="PHAN_MUA_SAM_DZ0.4KV" localSheetId="5">#REF!</definedName>
    <definedName name="PHAN_MUA_SAM_DZ0.4KV">#REF!</definedName>
    <definedName name="phu_luc_vua" localSheetId="4">#REF!</definedName>
    <definedName name="phu_luc_vua" localSheetId="5">#REF!</definedName>
    <definedName name="phu_luc_vua">#REF!</definedName>
    <definedName name="qa" localSheetId="8" hidden="1">{"'Sheet1'!$L$16"}</definedName>
    <definedName name="qa" hidden="1">{"'Sheet1'!$L$16"}</definedName>
    <definedName name="QQ" localSheetId="8" hidden="1">{"'Sheet1'!$L$16"}</definedName>
    <definedName name="QQ" hidden="1">{"'Sheet1'!$L$16"}</definedName>
    <definedName name="qtdm">#REF!</definedName>
    <definedName name="quoan" localSheetId="8" hidden="1">{"'Sheet1'!$L$16"}</definedName>
    <definedName name="quoan" hidden="1">{"'Sheet1'!$L$16"}</definedName>
    <definedName name="ra11p" localSheetId="4">#REF!</definedName>
    <definedName name="ra11p" localSheetId="5">#REF!</definedName>
    <definedName name="ra11p">#REF!</definedName>
    <definedName name="ra13p" localSheetId="4">#REF!</definedName>
    <definedName name="ra13p" localSheetId="5">#REF!</definedName>
    <definedName name="ra13p">#REF!</definedName>
    <definedName name="rack1">#REF!</definedName>
    <definedName name="rack2">#REF!</definedName>
    <definedName name="rack3">#REF!</definedName>
    <definedName name="rack4">#REF!</definedName>
    <definedName name="rate">14000</definedName>
    <definedName name="RCArea" localSheetId="8" hidden="1">#REF!</definedName>
    <definedName name="RCArea" localSheetId="6" hidden="1">#REF!</definedName>
    <definedName name="RCArea" localSheetId="9" hidden="1">#REF!</definedName>
    <definedName name="RCArea" localSheetId="10" hidden="1">#REF!</definedName>
    <definedName name="RCArea" hidden="1">#REF!</definedName>
    <definedName name="re" localSheetId="8" hidden="1">{"'Sheet1'!$L$16"}</definedName>
    <definedName name="re" hidden="1">{"'Sheet1'!$L$16"}</definedName>
    <definedName name="_xlnm.Recorder" localSheetId="4">#REF!</definedName>
    <definedName name="_xlnm.Recorder" localSheetId="5">#REF!</definedName>
    <definedName name="_xlnm.Recorder">#REF!</definedName>
    <definedName name="RECOUT">#N/A</definedName>
    <definedName name="Result21" localSheetId="8" hidden="1">{"'Sheet1'!$L$16"}</definedName>
    <definedName name="Result21" localSheetId="9" hidden="1">{"'Sheet1'!$L$16"}</definedName>
    <definedName name="Result21" hidden="1">{"'Sheet1'!$L$16"}</definedName>
    <definedName name="RFP003A" localSheetId="4">#REF!</definedName>
    <definedName name="RFP003A" localSheetId="5">#REF!</definedName>
    <definedName name="RFP003A">#REF!</definedName>
    <definedName name="RFP003B" localSheetId="4">#REF!</definedName>
    <definedName name="RFP003B" localSheetId="5">#REF!</definedName>
    <definedName name="RFP003B">#REF!</definedName>
    <definedName name="RFP003C" localSheetId="4">#REF!</definedName>
    <definedName name="RFP003C" localSheetId="5">#REF!</definedName>
    <definedName name="RFP003C">#REF!</definedName>
    <definedName name="RFP003D" localSheetId="4">#REF!</definedName>
    <definedName name="RFP003D" localSheetId="5">#REF!</definedName>
    <definedName name="RFP003D">#REF!</definedName>
    <definedName name="RFP003E" localSheetId="4">#REF!</definedName>
    <definedName name="RFP003E" localSheetId="5">#REF!</definedName>
    <definedName name="RFP003E">#REF!</definedName>
    <definedName name="RFP003F" localSheetId="4">#REF!</definedName>
    <definedName name="RFP003F" localSheetId="5">#REF!</definedName>
    <definedName name="RFP003F">#REF!</definedName>
    <definedName name="rong1" localSheetId="4">#REF!</definedName>
    <definedName name="rong1" localSheetId="5">#REF!</definedName>
    <definedName name="rong1">#REF!</definedName>
    <definedName name="rong2" localSheetId="4">#REF!</definedName>
    <definedName name="rong2" localSheetId="5">#REF!</definedName>
    <definedName name="rong2">#REF!</definedName>
    <definedName name="rong3" localSheetId="4">#REF!</definedName>
    <definedName name="rong3" localSheetId="5">#REF!</definedName>
    <definedName name="rong3">#REF!</definedName>
    <definedName name="rong4" localSheetId="4">#REF!</definedName>
    <definedName name="rong4" localSheetId="5">#REF!</definedName>
    <definedName name="rong4">#REF!</definedName>
    <definedName name="rong5" localSheetId="4">#REF!</definedName>
    <definedName name="rong5" localSheetId="5">#REF!</definedName>
    <definedName name="rong5">#REF!</definedName>
    <definedName name="rong6" localSheetId="4">#REF!</definedName>
    <definedName name="rong6" localSheetId="5">#REF!</definedName>
    <definedName name="rong6">#REF!</definedName>
    <definedName name="rtr" localSheetId="8" hidden="1">{"'Sheet1'!$L$16"}</definedName>
    <definedName name="rtr" localSheetId="9" hidden="1">{"'Sheet1'!$L$16"}</definedName>
    <definedName name="rtr" hidden="1">{"'Sheet1'!$L$16"}</definedName>
    <definedName name="S.dinh">640</definedName>
    <definedName name="san" localSheetId="8">#REF!</definedName>
    <definedName name="san" localSheetId="4">#REF!</definedName>
    <definedName name="san" localSheetId="5">#REF!</definedName>
    <definedName name="san" localSheetId="9">#REF!</definedName>
    <definedName name="san">#REF!</definedName>
    <definedName name="sand" localSheetId="4">#REF!</definedName>
    <definedName name="sand" localSheetId="5">#REF!</definedName>
    <definedName name="sand">#REF!</definedName>
    <definedName name="sas" localSheetId="8" hidden="1">{"'Sheet1'!$L$16"}</definedName>
    <definedName name="sas" hidden="1">{"'Sheet1'!$L$16"}</definedName>
    <definedName name="SCH" localSheetId="4">#REF!</definedName>
    <definedName name="SCH" localSheetId="5">#REF!</definedName>
    <definedName name="SCH">#REF!</definedName>
    <definedName name="sd1p" localSheetId="4">#REF!</definedName>
    <definedName name="sd1p" localSheetId="5">#REF!</definedName>
    <definedName name="sd1p">#REF!</definedName>
    <definedName name="sd3p" localSheetId="4">#REF!</definedName>
    <definedName name="sd3p" localSheetId="5">#REF!</definedName>
    <definedName name="sd3p">#REF!</definedName>
    <definedName name="sdbv" localSheetId="8" hidden="1">{"'Sheet1'!$L$16"}</definedName>
    <definedName name="sdbv" hidden="1">{"'Sheet1'!$L$16"}</definedName>
    <definedName name="sdf" localSheetId="8" hidden="1">{"'Sheet1'!$L$16"}</definedName>
    <definedName name="sdf" localSheetId="9" hidden="1">{"'Sheet1'!$L$16"}</definedName>
    <definedName name="sdf" hidden="1">{"'Sheet1'!$L$16"}</definedName>
    <definedName name="sdfsdfs" hidden="1">#REF!</definedName>
    <definedName name="SDMONG" localSheetId="4">#REF!</definedName>
    <definedName name="SDMONG" localSheetId="5">#REF!</definedName>
    <definedName name="SDMONG">#REF!</definedName>
    <definedName name="sencount" hidden="1">2</definedName>
    <definedName name="sfasf" localSheetId="8" hidden="1">#REF!</definedName>
    <definedName name="sfasf" hidden="1">#REF!</definedName>
    <definedName name="sfsd" localSheetId="8" hidden="1">{"'Sheet1'!$L$16"}</definedName>
    <definedName name="sfsd" hidden="1">{"'Sheet1'!$L$16"}</definedName>
    <definedName name="sgsgdd" hidden="1">#N/A</definedName>
    <definedName name="sgsgsgs" hidden="1">#N/A</definedName>
    <definedName name="sho" localSheetId="8">#REF!</definedName>
    <definedName name="sho" localSheetId="9">#REF!</definedName>
    <definedName name="sho">#REF!</definedName>
    <definedName name="sht">#REF!</definedName>
    <definedName name="sht1p" localSheetId="4">#REF!</definedName>
    <definedName name="sht1p" localSheetId="5">#REF!</definedName>
    <definedName name="sht1p">#REF!</definedName>
    <definedName name="sht3p" localSheetId="4">#REF!</definedName>
    <definedName name="sht3p" localSheetId="5">#REF!</definedName>
    <definedName name="sht3p">#REF!</definedName>
    <definedName name="SIZE" localSheetId="4">#REF!</definedName>
    <definedName name="SIZE" localSheetId="5">#REF!</definedName>
    <definedName name="SIZE">#REF!</definedName>
    <definedName name="SL_CRD" localSheetId="4">#REF!</definedName>
    <definedName name="SL_CRD" localSheetId="5">#REF!</definedName>
    <definedName name="SL_CRD">#REF!</definedName>
    <definedName name="SL_CRS" localSheetId="4">#REF!</definedName>
    <definedName name="SL_CRS" localSheetId="5">#REF!</definedName>
    <definedName name="SL_CRS">#REF!</definedName>
    <definedName name="SL_CS" localSheetId="4">#REF!</definedName>
    <definedName name="SL_CS" localSheetId="5">#REF!</definedName>
    <definedName name="SL_CS">#REF!</definedName>
    <definedName name="SL_DD" localSheetId="4">#REF!</definedName>
    <definedName name="SL_DD" localSheetId="5">#REF!</definedName>
    <definedName name="SL_DD">#REF!</definedName>
    <definedName name="slg" localSheetId="4">#REF!</definedName>
    <definedName name="slg" localSheetId="5">#REF!</definedName>
    <definedName name="slg">#REF!</definedName>
    <definedName name="soc3p" localSheetId="4">#REF!</definedName>
    <definedName name="soc3p" localSheetId="5">#REF!</definedName>
    <definedName name="soc3p">#REF!</definedName>
    <definedName name="Soi" localSheetId="4">#REF!</definedName>
    <definedName name="Soi" localSheetId="5">#REF!</definedName>
    <definedName name="Soi">#REF!</definedName>
    <definedName name="soichon12" localSheetId="4">#REF!</definedName>
    <definedName name="soichon12" localSheetId="5">#REF!</definedName>
    <definedName name="soichon12">#REF!</definedName>
    <definedName name="soichon24" localSheetId="4">#REF!</definedName>
    <definedName name="soichon24" localSheetId="5">#REF!</definedName>
    <definedName name="soichon24">#REF!</definedName>
    <definedName name="soichon46" localSheetId="4">#REF!</definedName>
    <definedName name="soichon46" localSheetId="5">#REF!</definedName>
    <definedName name="soichon46">#REF!</definedName>
    <definedName name="solieu" localSheetId="4">#REF!</definedName>
    <definedName name="solieu" localSheetId="5">#REF!</definedName>
    <definedName name="solieu">#REF!</definedName>
    <definedName name="SORT" localSheetId="4">#REF!</definedName>
    <definedName name="SORT" localSheetId="5">#REF!</definedName>
    <definedName name="SORT">#REF!</definedName>
    <definedName name="Sosanh2" localSheetId="8" hidden="1">{"'Sheet1'!$L$16"}</definedName>
    <definedName name="Sosanh2" hidden="1">{"'Sheet1'!$L$16"}</definedName>
    <definedName name="Spanner_Auto_File">"C:\My Documents\tinh cdo.x2a"</definedName>
    <definedName name="spchinhmoi" localSheetId="8" hidden="1">{"'Sheet1'!$L$16"}</definedName>
    <definedName name="spchinhmoi" hidden="1">{"'Sheet1'!$L$16"}</definedName>
    <definedName name="SPEC" localSheetId="8">#REF!</definedName>
    <definedName name="SPEC" localSheetId="4">#REF!</definedName>
    <definedName name="SPEC" localSheetId="5">#REF!</definedName>
    <definedName name="SPEC" localSheetId="9">#REF!</definedName>
    <definedName name="SPEC">#REF!</definedName>
    <definedName name="SpecialPrice" localSheetId="6" hidden="1">#REF!</definedName>
    <definedName name="SpecialPrice" localSheetId="9" hidden="1">#REF!</definedName>
    <definedName name="SpecialPrice" localSheetId="10" hidden="1">#REF!</definedName>
    <definedName name="SpecialPrice" hidden="1">#REF!</definedName>
    <definedName name="SPECSUMMARY" localSheetId="4">#REF!</definedName>
    <definedName name="SPECSUMMARY" localSheetId="5">#REF!</definedName>
    <definedName name="SPECSUMMARY">#REF!</definedName>
    <definedName name="ss" localSheetId="4">#REF!</definedName>
    <definedName name="ss" localSheetId="5">#REF!</definedName>
    <definedName name="ss">#REF!</definedName>
    <definedName name="sss">#REF!</definedName>
    <definedName name="st1p" localSheetId="4">#REF!</definedName>
    <definedName name="st1p" localSheetId="5">#REF!</definedName>
    <definedName name="st1p">#REF!</definedName>
    <definedName name="st3p" localSheetId="4">#REF!</definedName>
    <definedName name="st3p" localSheetId="5">#REF!</definedName>
    <definedName name="st3p">#REF!</definedName>
    <definedName name="Start_1" localSheetId="4">#REF!</definedName>
    <definedName name="Start_1" localSheetId="5">#REF!</definedName>
    <definedName name="Start_1">#REF!</definedName>
    <definedName name="Start_10" localSheetId="4">#REF!</definedName>
    <definedName name="Start_10" localSheetId="5">#REF!</definedName>
    <definedName name="Start_10">#REF!</definedName>
    <definedName name="Start_11" localSheetId="4">#REF!</definedName>
    <definedName name="Start_11" localSheetId="5">#REF!</definedName>
    <definedName name="Start_11">#REF!</definedName>
    <definedName name="Start_12" localSheetId="4">#REF!</definedName>
    <definedName name="Start_12" localSheetId="5">#REF!</definedName>
    <definedName name="Start_12">#REF!</definedName>
    <definedName name="Start_13" localSheetId="4">#REF!</definedName>
    <definedName name="Start_13" localSheetId="5">#REF!</definedName>
    <definedName name="Start_13">#REF!</definedName>
    <definedName name="Start_2" localSheetId="4">#REF!</definedName>
    <definedName name="Start_2" localSheetId="5">#REF!</definedName>
    <definedName name="Start_2">#REF!</definedName>
    <definedName name="Start_3" localSheetId="4">#REF!</definedName>
    <definedName name="Start_3" localSheetId="5">#REF!</definedName>
    <definedName name="Start_3">#REF!</definedName>
    <definedName name="Start_4" localSheetId="4">#REF!</definedName>
    <definedName name="Start_4" localSheetId="5">#REF!</definedName>
    <definedName name="Start_4">#REF!</definedName>
    <definedName name="Start_5" localSheetId="4">#REF!</definedName>
    <definedName name="Start_5" localSheetId="5">#REF!</definedName>
    <definedName name="Start_5">#REF!</definedName>
    <definedName name="Start_6" localSheetId="4">#REF!</definedName>
    <definedName name="Start_6" localSheetId="5">#REF!</definedName>
    <definedName name="Start_6">#REF!</definedName>
    <definedName name="Start_7" localSheetId="4">#REF!</definedName>
    <definedName name="Start_7" localSheetId="5">#REF!</definedName>
    <definedName name="Start_7">#REF!</definedName>
    <definedName name="Start_8" localSheetId="4">#REF!</definedName>
    <definedName name="Start_8" localSheetId="5">#REF!</definedName>
    <definedName name="Start_8">#REF!</definedName>
    <definedName name="Start_9" localSheetId="4">#REF!</definedName>
    <definedName name="Start_9" localSheetId="5">#REF!</definedName>
    <definedName name="Start_9">#REF!</definedName>
    <definedName name="SU" localSheetId="4">#REF!</definedName>
    <definedName name="SU" localSheetId="5">#REF!</definedName>
    <definedName name="SU">#REF!</definedName>
    <definedName name="sub" localSheetId="4">#REF!</definedName>
    <definedName name="sub" localSheetId="5">#REF!</definedName>
    <definedName name="sub">#REF!</definedName>
    <definedName name="SUMMARY" localSheetId="4">#REF!</definedName>
    <definedName name="SUMMARY" localSheetId="5">#REF!</definedName>
    <definedName name="SUMMARY">#REF!</definedName>
    <definedName name="sur" localSheetId="4">#REF!</definedName>
    <definedName name="sur" localSheetId="5">#REF!</definedName>
    <definedName name="sur">#REF!</definedName>
    <definedName name="t" localSheetId="6" hidden="1">{"'Sheet1'!$L$16"}</definedName>
    <definedName name="T" localSheetId="4">#REF!</definedName>
    <definedName name="T" localSheetId="5">#REF!</definedName>
    <definedName name="t" localSheetId="9" hidden="1">{"'Sheet1'!$L$16"}</definedName>
    <definedName name="T">#REF!</definedName>
    <definedName name="T.3" localSheetId="8" hidden="1">{"'Sheet1'!$L$16"}</definedName>
    <definedName name="T.3" hidden="1">{"'Sheet1'!$L$16"}</definedName>
    <definedName name="T.Thuy" localSheetId="8" hidden="1">{"'Sheet1'!$L$16"}</definedName>
    <definedName name="T.Thuy" hidden="1">{"'Sheet1'!$L$16"}</definedName>
    <definedName name="t101p" localSheetId="4">#REF!</definedName>
    <definedName name="t101p" localSheetId="5">#REF!</definedName>
    <definedName name="t101p">#REF!</definedName>
    <definedName name="t103p">#REF!</definedName>
    <definedName name="t10m">#REF!</definedName>
    <definedName name="t10nc1p" localSheetId="4">#REF!</definedName>
    <definedName name="t10nc1p" localSheetId="5">#REF!</definedName>
    <definedName name="t10nc1p">#REF!</definedName>
    <definedName name="t10vl1p" localSheetId="4">#REF!</definedName>
    <definedName name="t10vl1p" localSheetId="5">#REF!</definedName>
    <definedName name="t10vl1p">#REF!</definedName>
    <definedName name="t121p">#REF!</definedName>
    <definedName name="t123p" localSheetId="4">#REF!</definedName>
    <definedName name="t123p" localSheetId="5">#REF!</definedName>
    <definedName name="t123p">#REF!</definedName>
    <definedName name="T12nc">#REF!</definedName>
    <definedName name="t12nc3p" localSheetId="4">#REF!</definedName>
    <definedName name="t12nc3p" localSheetId="5">#REF!</definedName>
    <definedName name="t12nc3p">#REF!</definedName>
    <definedName name="T12vc" localSheetId="4">#REF!</definedName>
    <definedName name="T12vc" localSheetId="5">#REF!</definedName>
    <definedName name="T12vc">#REF!</definedName>
    <definedName name="T12vl">#REF!</definedName>
    <definedName name="t141p" localSheetId="4">#REF!</definedName>
    <definedName name="t141p" localSheetId="5">#REF!</definedName>
    <definedName name="t141p">#REF!</definedName>
    <definedName name="t143p" localSheetId="4">#REF!</definedName>
    <definedName name="t143p" localSheetId="5">#REF!</definedName>
    <definedName name="t143p">#REF!</definedName>
    <definedName name="t7m">#REF!</definedName>
    <definedName name="t8m">#REF!</definedName>
    <definedName name="Tæng_c_ng_suÊt_hiÖn_t_i">"THOP"</definedName>
    <definedName name="TAMTINH" localSheetId="8">#REF!</definedName>
    <definedName name="TAMTINH" localSheetId="4">#REF!</definedName>
    <definedName name="TAMTINH" localSheetId="5">#REF!</definedName>
    <definedName name="TAMTINH" localSheetId="9">#REF!</definedName>
    <definedName name="TAMTINH">#REF!</definedName>
    <definedName name="Tang">100</definedName>
    <definedName name="tao" localSheetId="8" hidden="1">{"'Sheet1'!$L$16"}</definedName>
    <definedName name="tao" hidden="1">{"'Sheet1'!$L$16"}</definedName>
    <definedName name="TatBo" localSheetId="8" hidden="1">{"'Sheet1'!$L$16"}</definedName>
    <definedName name="TatBo" hidden="1">{"'Sheet1'!$L$16"}</definedName>
    <definedName name="TaxTV">10%</definedName>
    <definedName name="TaxXL">5%</definedName>
    <definedName name="TBA" localSheetId="8">#REF!</definedName>
    <definedName name="TBA" localSheetId="4">#REF!</definedName>
    <definedName name="TBA" localSheetId="5">#REF!</definedName>
    <definedName name="TBA" localSheetId="9">#REF!</definedName>
    <definedName name="TBA">#REF!</definedName>
    <definedName name="tbl_ProdInfo" localSheetId="6" hidden="1">#REF!</definedName>
    <definedName name="tbl_ProdInfo" localSheetId="9" hidden="1">#REF!</definedName>
    <definedName name="tbl_ProdInfo" localSheetId="10" hidden="1">#REF!</definedName>
    <definedName name="tbl_ProdInfo" hidden="1">#REF!</definedName>
    <definedName name="tbtram" localSheetId="4">#REF!</definedName>
    <definedName name="tbtram" localSheetId="5">#REF!</definedName>
    <definedName name="tbtram">#REF!</definedName>
    <definedName name="TBXD">#REF!</definedName>
    <definedName name="TC">#REF!</definedName>
    <definedName name="TC_NHANH1" localSheetId="4">#REF!</definedName>
    <definedName name="TC_NHANH1" localSheetId="5">#REF!</definedName>
    <definedName name="TC_NHANH1">#REF!</definedName>
    <definedName name="TD" localSheetId="4">#REF!</definedName>
    <definedName name="TD" localSheetId="5">#REF!</definedName>
    <definedName name="TD">#REF!</definedName>
    <definedName name="TD12vl" localSheetId="4">#REF!</definedName>
    <definedName name="TD12vl" localSheetId="5">#REF!</definedName>
    <definedName name="TD12vl">#REF!</definedName>
    <definedName name="TD1p1nc" localSheetId="4">#REF!</definedName>
    <definedName name="TD1p1nc" localSheetId="5">#REF!</definedName>
    <definedName name="TD1p1nc">#REF!</definedName>
    <definedName name="td1p1vc" localSheetId="4">#REF!</definedName>
    <definedName name="td1p1vc" localSheetId="5">#REF!</definedName>
    <definedName name="td1p1vc">#REF!</definedName>
    <definedName name="TD1p1vl" localSheetId="4">#REF!</definedName>
    <definedName name="TD1p1vl" localSheetId="5">#REF!</definedName>
    <definedName name="TD1p1vl">#REF!</definedName>
    <definedName name="td3p" localSheetId="4">#REF!</definedName>
    <definedName name="td3p" localSheetId="5">#REF!</definedName>
    <definedName name="td3p">#REF!</definedName>
    <definedName name="TDctnc" localSheetId="4">#REF!</definedName>
    <definedName name="TDctnc" localSheetId="5">#REF!</definedName>
    <definedName name="TDctnc">#REF!</definedName>
    <definedName name="TDctvc" localSheetId="4">#REF!</definedName>
    <definedName name="TDctvc" localSheetId="5">#REF!</definedName>
    <definedName name="TDctvc">#REF!</definedName>
    <definedName name="TDctvl" localSheetId="4">#REF!</definedName>
    <definedName name="TDctvl" localSheetId="5">#REF!</definedName>
    <definedName name="TDctvl">#REF!</definedName>
    <definedName name="tdia">#REF!</definedName>
    <definedName name="tdnc1p" localSheetId="4">#REF!</definedName>
    <definedName name="tdnc1p" localSheetId="5">#REF!</definedName>
    <definedName name="tdnc1p">#REF!</definedName>
    <definedName name="tdt" localSheetId="4">#REF!</definedName>
    <definedName name="tdt" localSheetId="5">#REF!</definedName>
    <definedName name="tdt">#REF!</definedName>
    <definedName name="tdtr2cnc" localSheetId="4">#REF!</definedName>
    <definedName name="tdtr2cnc" localSheetId="5">#REF!</definedName>
    <definedName name="tdtr2cnc">#REF!</definedName>
    <definedName name="tdtr2cvl" localSheetId="4">#REF!</definedName>
    <definedName name="tdtr2cvl" localSheetId="5">#REF!</definedName>
    <definedName name="tdtr2cvl">#REF!</definedName>
    <definedName name="tdvl1p" localSheetId="4">#REF!</definedName>
    <definedName name="tdvl1p" localSheetId="5">#REF!</definedName>
    <definedName name="tdvl1p">#REF!</definedName>
    <definedName name="tenck" localSheetId="4">#REF!</definedName>
    <definedName name="tenck" localSheetId="5">#REF!</definedName>
    <definedName name="tenck">#REF!</definedName>
    <definedName name="Tien" localSheetId="4">#REF!</definedName>
    <definedName name="Tien" localSheetId="5">#REF!</definedName>
    <definedName name="Tien">#REF!</definedName>
    <definedName name="TIENLUONG" localSheetId="4">#REF!</definedName>
    <definedName name="TIENLUONG" localSheetId="5">#REF!</definedName>
    <definedName name="TIENLUONG">#REF!</definedName>
    <definedName name="Tiepdiama">9500</definedName>
    <definedName name="TIEU_HAO_VAT_TU_DZ0.4KV" localSheetId="8">#REF!</definedName>
    <definedName name="TIEU_HAO_VAT_TU_DZ0.4KV" localSheetId="4">#REF!</definedName>
    <definedName name="TIEU_HAO_VAT_TU_DZ0.4KV" localSheetId="5">#REF!</definedName>
    <definedName name="TIEU_HAO_VAT_TU_DZ0.4KV" localSheetId="9">#REF!</definedName>
    <definedName name="TIEU_HAO_VAT_TU_DZ0.4KV">#REF!</definedName>
    <definedName name="TIEU_HAO_VAT_TU_DZ22KV" localSheetId="4">#REF!</definedName>
    <definedName name="TIEU_HAO_VAT_TU_DZ22KV" localSheetId="5">#REF!</definedName>
    <definedName name="TIEU_HAO_VAT_TU_DZ22KV">#REF!</definedName>
    <definedName name="TIEU_HAO_VAT_TU_TBA" localSheetId="4">#REF!</definedName>
    <definedName name="TIEU_HAO_VAT_TU_TBA" localSheetId="5">#REF!</definedName>
    <definedName name="TIEU_HAO_VAT_TU_TBA">#REF!</definedName>
    <definedName name="TIT" localSheetId="4">#REF!</definedName>
    <definedName name="TIT" localSheetId="5">#REF!</definedName>
    <definedName name="TIT">#REF!</definedName>
    <definedName name="TITAN" localSheetId="4">#REF!</definedName>
    <definedName name="TITAN" localSheetId="5">#REF!</definedName>
    <definedName name="TITAN">#REF!</definedName>
    <definedName name="tk">#REF!</definedName>
    <definedName name="TKP" localSheetId="4">#REF!</definedName>
    <definedName name="TKP" localSheetId="5">#REF!</definedName>
    <definedName name="TKP">#REF!</definedName>
    <definedName name="TLAC120" localSheetId="4">#REF!</definedName>
    <definedName name="TLAC120" localSheetId="5">#REF!</definedName>
    <definedName name="TLAC120">#REF!</definedName>
    <definedName name="TLAC35" localSheetId="4">#REF!</definedName>
    <definedName name="TLAC35" localSheetId="5">#REF!</definedName>
    <definedName name="TLAC35">#REF!</definedName>
    <definedName name="TLAC50" localSheetId="4">#REF!</definedName>
    <definedName name="TLAC50" localSheetId="5">#REF!</definedName>
    <definedName name="TLAC50">#REF!</definedName>
    <definedName name="TLAC70" localSheetId="4">#REF!</definedName>
    <definedName name="TLAC70" localSheetId="5">#REF!</definedName>
    <definedName name="TLAC70">#REF!</definedName>
    <definedName name="TLAC95" localSheetId="4">#REF!</definedName>
    <definedName name="TLAC95" localSheetId="5">#REF!</definedName>
    <definedName name="TLAC95">#REF!</definedName>
    <definedName name="Tle" localSheetId="4">#REF!</definedName>
    <definedName name="Tle" localSheetId="5">#REF!</definedName>
    <definedName name="Tle">#REF!</definedName>
    <definedName name="Tonmai" localSheetId="4">#REF!</definedName>
    <definedName name="Tonmai" localSheetId="5">#REF!</definedName>
    <definedName name="Tonmai">#REF!</definedName>
    <definedName name="TONG_GIA_TRI_CONG_TRINH" localSheetId="4">#REF!</definedName>
    <definedName name="TONG_GIA_TRI_CONG_TRINH" localSheetId="5">#REF!</definedName>
    <definedName name="TONG_GIA_TRI_CONG_TRINH">#REF!</definedName>
    <definedName name="TONG_HOP_THI_NGHIEM_DZ0.4KV">#REF!</definedName>
    <definedName name="TONG_HOP_THI_NGHIEM_DZ22KV" localSheetId="4">#REF!</definedName>
    <definedName name="TONG_HOP_THI_NGHIEM_DZ22KV" localSheetId="5">#REF!</definedName>
    <definedName name="TONG_HOP_THI_NGHIEM_DZ22KV">#REF!</definedName>
    <definedName name="TONG_KE_TBA" localSheetId="4">#REF!</definedName>
    <definedName name="TONG_KE_TBA" localSheetId="5">#REF!</definedName>
    <definedName name="TONG_KE_TBA">#REF!</definedName>
    <definedName name="tongbt" localSheetId="4">#REF!</definedName>
    <definedName name="tongbt" localSheetId="5">#REF!</definedName>
    <definedName name="tongbt">#REF!</definedName>
    <definedName name="tongcong" localSheetId="4">#REF!</definedName>
    <definedName name="tongcong" localSheetId="5">#REF!</definedName>
    <definedName name="tongcong">#REF!</definedName>
    <definedName name="tongdientich" localSheetId="4">#REF!</definedName>
    <definedName name="tongdientich" localSheetId="5">#REF!</definedName>
    <definedName name="tongdientich">#REF!</definedName>
    <definedName name="TONGDUTOAN" localSheetId="4">#REF!</definedName>
    <definedName name="TONGDUTOAN" localSheetId="5">#REF!</definedName>
    <definedName name="TONGDUTOAN">#REF!</definedName>
    <definedName name="tonghop" localSheetId="8" hidden="1">{"'Sheet1'!$L$16"}</definedName>
    <definedName name="tonghop" hidden="1">{"'Sheet1'!$L$16"}</definedName>
    <definedName name="tongthep" localSheetId="4">#REF!</definedName>
    <definedName name="tongthep" localSheetId="5">#REF!</definedName>
    <definedName name="tongthep">#REF!</definedName>
    <definedName name="tongthetich" localSheetId="4">#REF!</definedName>
    <definedName name="tongthetich" localSheetId="5">#REF!</definedName>
    <definedName name="tongthetich">#REF!</definedName>
    <definedName name="TPCP" localSheetId="8" hidden="1">{"'Sheet1'!$L$16"}</definedName>
    <definedName name="TPCP" hidden="1">{"'Sheet1'!$L$16"}</definedName>
    <definedName name="TPLRP" localSheetId="4">#REF!</definedName>
    <definedName name="TPLRP" localSheetId="5">#REF!</definedName>
    <definedName name="TPLRP">#REF!</definedName>
    <definedName name="TT_1P" localSheetId="4">#REF!</definedName>
    <definedName name="TT_1P" localSheetId="5">#REF!</definedName>
    <definedName name="TT_1P">#REF!</definedName>
    <definedName name="TT_3p" localSheetId="4">#REF!</definedName>
    <definedName name="TT_3p" localSheetId="5">#REF!</definedName>
    <definedName name="TT_3p">#REF!</definedName>
    <definedName name="TTDD1P" localSheetId="4">#REF!</definedName>
    <definedName name="TTDD1P" localSheetId="5">#REF!</definedName>
    <definedName name="TTDD1P">#REF!</definedName>
    <definedName name="TTDKKH" localSheetId="4">#REF!</definedName>
    <definedName name="TTDKKH" localSheetId="5">#REF!</definedName>
    <definedName name="TTDKKH">#REF!</definedName>
    <definedName name="ttttt" localSheetId="8" hidden="1">{"'Sheet1'!$L$16"}</definedName>
    <definedName name="ttttt" localSheetId="6" hidden="1">{"'Sheet1'!$L$16"}</definedName>
    <definedName name="ttttt" localSheetId="9" hidden="1">{"'Sheet1'!$L$16"}</definedName>
    <definedName name="ttttt" hidden="1">{"'Sheet1'!$L$16"}</definedName>
    <definedName name="TTTTTTTTT" localSheetId="8" hidden="1">{"'Sheet1'!$L$16"}</definedName>
    <definedName name="TTTTTTTTT" localSheetId="6" hidden="1">{"'Sheet1'!$L$16"}</definedName>
    <definedName name="TTTTTTTTT" localSheetId="9" hidden="1">{"'Sheet1'!$L$16"}</definedName>
    <definedName name="TTTTTTTTT" hidden="1">{"'Sheet1'!$L$16"}</definedName>
    <definedName name="ttttttttttt" localSheetId="8" hidden="1">{"'Sheet1'!$L$16"}</definedName>
    <definedName name="ttttttttttt" localSheetId="6" hidden="1">{"'Sheet1'!$L$16"}</definedName>
    <definedName name="ttttttttttt" localSheetId="9" hidden="1">{"'Sheet1'!$L$16"}</definedName>
    <definedName name="ttttttttttt" hidden="1">{"'Sheet1'!$L$16"}</definedName>
    <definedName name="TTTH2" localSheetId="8" hidden="1">{"'Sheet1'!$L$16"}</definedName>
    <definedName name="TTTH2" hidden="1">{"'Sheet1'!$L$16"}</definedName>
    <definedName name="tthi" localSheetId="4">#REF!</definedName>
    <definedName name="tthi" localSheetId="5">#REF!</definedName>
    <definedName name="tthi">#REF!</definedName>
    <definedName name="ttronmk" localSheetId="4">#REF!</definedName>
    <definedName name="ttronmk" localSheetId="5">#REF!</definedName>
    <definedName name="ttronmk">#REF!</definedName>
    <definedName name="tuyennhanh" localSheetId="8" hidden="1">{"'Sheet1'!$L$16"}</definedName>
    <definedName name="tuyennhanh" localSheetId="6" hidden="1">{"'Sheet1'!$L$16"}</definedName>
    <definedName name="tuyennhanh" localSheetId="9" hidden="1">{"'Sheet1'!$L$16"}</definedName>
    <definedName name="tuyennhanh" hidden="1">{"'Sheet1'!$L$16"}</definedName>
    <definedName name="tuynen" localSheetId="8" hidden="1">{"'Sheet1'!$L$16"}</definedName>
    <definedName name="tuynen" hidden="1">{"'Sheet1'!$L$16"}</definedName>
    <definedName name="tv75nc" localSheetId="4">#REF!</definedName>
    <definedName name="tv75nc" localSheetId="5">#REF!</definedName>
    <definedName name="tv75nc">#REF!</definedName>
    <definedName name="tv75vl" localSheetId="4">#REF!</definedName>
    <definedName name="tv75vl" localSheetId="5">#REF!</definedName>
    <definedName name="tv75vl">#REF!</definedName>
    <definedName name="ty_le" localSheetId="4">#REF!</definedName>
    <definedName name="ty_le" localSheetId="5">#REF!</definedName>
    <definedName name="ty_le">#REF!</definedName>
    <definedName name="ty_le_BTN">#REF!</definedName>
    <definedName name="Ty_le1" localSheetId="4">#REF!</definedName>
    <definedName name="Ty_le1" localSheetId="5">#REF!</definedName>
    <definedName name="Ty_le1">#REF!</definedName>
    <definedName name="tytrong16so5nam">'[1]PLI CTrinh'!$CN$10</definedName>
    <definedName name="tha" localSheetId="8" hidden="1">{"'Sheet1'!$L$16"}</definedName>
    <definedName name="tha" localSheetId="6" hidden="1">{"'Sheet1'!$L$16"}</definedName>
    <definedName name="tha" localSheetId="9" hidden="1">{"'Sheet1'!$L$16"}</definedName>
    <definedName name="tha" hidden="1">{"'Sheet1'!$L$16"}</definedName>
    <definedName name="thang" localSheetId="4">#REF!</definedName>
    <definedName name="thang" localSheetId="5">#REF!</definedName>
    <definedName name="thang">#REF!</definedName>
    <definedName name="thang10" localSheetId="8" hidden="1">{"'Sheet1'!$L$16"}</definedName>
    <definedName name="thang10" hidden="1">{"'Sheet1'!$L$16"}</definedName>
    <definedName name="THANH" localSheetId="8" hidden="1">{"'Sheet1'!$L$16"}</definedName>
    <definedName name="THANH" hidden="1">{"'Sheet1'!$L$16"}</definedName>
    <definedName name="thanhtien" localSheetId="4">#REF!</definedName>
    <definedName name="thanhtien" localSheetId="5">#REF!</definedName>
    <definedName name="thanhtien">#REF!</definedName>
    <definedName name="THchon" localSheetId="4">#REF!</definedName>
    <definedName name="THchon" localSheetId="5">#REF!</definedName>
    <definedName name="THchon">#REF!</definedName>
    <definedName name="THDA_copy" localSheetId="8" hidden="1">{"'Sheet1'!$L$16"}</definedName>
    <definedName name="THDA_copy" hidden="1">{"'Sheet1'!$L$16"}</definedName>
    <definedName name="thdt" localSheetId="4">#REF!</definedName>
    <definedName name="thdt" localSheetId="5">#REF!</definedName>
    <definedName name="thdt">#REF!</definedName>
    <definedName name="THDT_HT_DAO_THUONG" localSheetId="4">#REF!</definedName>
    <definedName name="THDT_HT_DAO_THUONG" localSheetId="5">#REF!</definedName>
    <definedName name="THDT_HT_DAO_THUONG">#REF!</definedName>
    <definedName name="THDT_HT_XOM_NOI" localSheetId="4">#REF!</definedName>
    <definedName name="THDT_HT_XOM_NOI" localSheetId="5">#REF!</definedName>
    <definedName name="THDT_HT_XOM_NOI">#REF!</definedName>
    <definedName name="THDT_NPP_XOM_NOI" localSheetId="4">#REF!</definedName>
    <definedName name="THDT_NPP_XOM_NOI" localSheetId="5">#REF!</definedName>
    <definedName name="THDT_NPP_XOM_NOI">#REF!</definedName>
    <definedName name="THDT_TBA_XOM_NOI" localSheetId="4">#REF!</definedName>
    <definedName name="THDT_TBA_XOM_NOI" localSheetId="5">#REF!</definedName>
    <definedName name="THDT_TBA_XOM_NOI">#REF!</definedName>
    <definedName name="thepban" localSheetId="4">#REF!</definedName>
    <definedName name="thepban" localSheetId="5">#REF!</definedName>
    <definedName name="thepban">#REF!</definedName>
    <definedName name="thepgoc25_60" localSheetId="4">#REF!</definedName>
    <definedName name="thepgoc25_60" localSheetId="5">#REF!</definedName>
    <definedName name="thepgoc25_60">#REF!</definedName>
    <definedName name="thepgoc63_75" localSheetId="4">#REF!</definedName>
    <definedName name="thepgoc63_75" localSheetId="5">#REF!</definedName>
    <definedName name="thepgoc63_75">#REF!</definedName>
    <definedName name="thepgoc80_100" localSheetId="4">#REF!</definedName>
    <definedName name="thepgoc80_100" localSheetId="5">#REF!</definedName>
    <definedName name="thepgoc80_100">#REF!</definedName>
    <definedName name="thepma">10500</definedName>
    <definedName name="theptron12" localSheetId="8">#REF!</definedName>
    <definedName name="theptron12" localSheetId="4">#REF!</definedName>
    <definedName name="theptron12" localSheetId="5">#REF!</definedName>
    <definedName name="theptron12" localSheetId="9">#REF!</definedName>
    <definedName name="theptron12">#REF!</definedName>
    <definedName name="theptron14_22" localSheetId="4">#REF!</definedName>
    <definedName name="theptron14_22" localSheetId="5">#REF!</definedName>
    <definedName name="theptron14_22">#REF!</definedName>
    <definedName name="theptron6_8" localSheetId="4">#REF!</definedName>
    <definedName name="theptron6_8" localSheetId="5">#REF!</definedName>
    <definedName name="theptron6_8">#REF!</definedName>
    <definedName name="thetichck" localSheetId="4">#REF!</definedName>
    <definedName name="thetichck" localSheetId="5">#REF!</definedName>
    <definedName name="thetichck">#REF!</definedName>
    <definedName name="THGO1pnc" localSheetId="4">#REF!</definedName>
    <definedName name="THGO1pnc" localSheetId="5">#REF!</definedName>
    <definedName name="THGO1pnc">#REF!</definedName>
    <definedName name="thht" localSheetId="4">#REF!</definedName>
    <definedName name="thht" localSheetId="5">#REF!</definedName>
    <definedName name="thht">#REF!</definedName>
    <definedName name="THI" localSheetId="4">#REF!</definedName>
    <definedName name="THI" localSheetId="5">#REF!</definedName>
    <definedName name="THI">#REF!</definedName>
    <definedName name="THKL" localSheetId="8" hidden="1">{"'Sheet1'!$L$16"}</definedName>
    <definedName name="THKL" hidden="1">{"'Sheet1'!$L$16"}</definedName>
    <definedName name="thkl2" localSheetId="8" hidden="1">{"'Sheet1'!$L$16"}</definedName>
    <definedName name="thkl2" hidden="1">{"'Sheet1'!$L$16"}</definedName>
    <definedName name="thkl3" localSheetId="8" hidden="1">{"'Sheet1'!$L$16"}</definedName>
    <definedName name="thkl3" hidden="1">{"'Sheet1'!$L$16"}</definedName>
    <definedName name="thkp3">#REF!</definedName>
    <definedName name="THKP7YT" localSheetId="8" hidden="1">{"'Sheet1'!$L$16"}</definedName>
    <definedName name="THKP7YT" localSheetId="9" hidden="1">{"'Sheet1'!$L$16"}</definedName>
    <definedName name="THKP7YT" hidden="1">{"'Sheet1'!$L$16"}</definedName>
    <definedName name="THOP">"THOP"</definedName>
    <definedName name="THT" localSheetId="8">#REF!</definedName>
    <definedName name="THT" localSheetId="4">#REF!</definedName>
    <definedName name="THT" localSheetId="5">#REF!</definedName>
    <definedName name="THT" localSheetId="9">#REF!</definedName>
    <definedName name="THT">#REF!</definedName>
    <definedName name="thtich1" localSheetId="4">#REF!</definedName>
    <definedName name="thtich1" localSheetId="5">#REF!</definedName>
    <definedName name="thtich1">#REF!</definedName>
    <definedName name="thtich2" localSheetId="4">#REF!</definedName>
    <definedName name="thtich2" localSheetId="5">#REF!</definedName>
    <definedName name="thtich2">#REF!</definedName>
    <definedName name="thtich3" localSheetId="4">#REF!</definedName>
    <definedName name="thtich3" localSheetId="5">#REF!</definedName>
    <definedName name="thtich3">#REF!</definedName>
    <definedName name="thtich4" localSheetId="4">#REF!</definedName>
    <definedName name="thtich4" localSheetId="5">#REF!</definedName>
    <definedName name="thtich4">#REF!</definedName>
    <definedName name="thtich5" localSheetId="4">#REF!</definedName>
    <definedName name="thtich5" localSheetId="5">#REF!</definedName>
    <definedName name="thtich5">#REF!</definedName>
    <definedName name="thtich6" localSheetId="4">#REF!</definedName>
    <definedName name="thtich6" localSheetId="5">#REF!</definedName>
    <definedName name="thtich6">#REF!</definedName>
    <definedName name="thtt" localSheetId="4">#REF!</definedName>
    <definedName name="thtt" localSheetId="5">#REF!</definedName>
    <definedName name="thtt">#REF!</definedName>
    <definedName name="thu" localSheetId="8" hidden="1">{"'Sheet1'!$L$16"}</definedName>
    <definedName name="thu" hidden="1">{"'Sheet1'!$L$16"}</definedName>
    <definedName name="thue">6</definedName>
    <definedName name="thuy" localSheetId="8" hidden="1">{"'Sheet1'!$L$16"}</definedName>
    <definedName name="thuy" hidden="1">{"'Sheet1'!$L$16"}</definedName>
    <definedName name="thvlmoi" localSheetId="8" hidden="1">{"'Sheet1'!$L$16"}</definedName>
    <definedName name="thvlmoi" localSheetId="9" hidden="1">{"'Sheet1'!$L$16"}</definedName>
    <definedName name="thvlmoi" hidden="1">{"'Sheet1'!$L$16"}</definedName>
    <definedName name="thvlmoimoi" localSheetId="8" hidden="1">{"'Sheet1'!$L$16"}</definedName>
    <definedName name="thvlmoimoi" localSheetId="9" hidden="1">{"'Sheet1'!$L$16"}</definedName>
    <definedName name="thvlmoimoi" hidden="1">{"'Sheet1'!$L$16"}</definedName>
    <definedName name="THXD2" localSheetId="8" hidden="1">{"'Sheet1'!$L$16"}</definedName>
    <definedName name="THXD2" hidden="1">{"'Sheet1'!$L$16"}</definedName>
    <definedName name="Tra_DM_su_dung" localSheetId="4">#REF!</definedName>
    <definedName name="Tra_DM_su_dung" localSheetId="5">#REF!</definedName>
    <definedName name="Tra_DM_su_dung">#REF!</definedName>
    <definedName name="Tra_don_gia_KS" localSheetId="4">#REF!</definedName>
    <definedName name="Tra_don_gia_KS" localSheetId="5">#REF!</definedName>
    <definedName name="Tra_don_gia_KS">#REF!</definedName>
    <definedName name="Tra_DTCT" localSheetId="4">#REF!</definedName>
    <definedName name="Tra_DTCT" localSheetId="5">#REF!</definedName>
    <definedName name="Tra_DTCT">#REF!</definedName>
    <definedName name="Tra_tim_hang_mucPT_trung" localSheetId="4">#REF!</definedName>
    <definedName name="Tra_tim_hang_mucPT_trung" localSheetId="5">#REF!</definedName>
    <definedName name="Tra_tim_hang_mucPT_trung">#REF!</definedName>
    <definedName name="Tra_TL" localSheetId="4">#REF!</definedName>
    <definedName name="Tra_TL" localSheetId="5">#REF!</definedName>
    <definedName name="Tra_TL">#REF!</definedName>
    <definedName name="Tra_ty_le2" localSheetId="4">#REF!</definedName>
    <definedName name="Tra_ty_le2" localSheetId="5">#REF!</definedName>
    <definedName name="Tra_ty_le2">#REF!</definedName>
    <definedName name="Tra_ty_le3" localSheetId="4">#REF!</definedName>
    <definedName name="Tra_ty_le3" localSheetId="5">#REF!</definedName>
    <definedName name="Tra_ty_le3">#REF!</definedName>
    <definedName name="Tra_ty_le4" localSheetId="4">#REF!</definedName>
    <definedName name="Tra_ty_le4" localSheetId="5">#REF!</definedName>
    <definedName name="Tra_ty_le4">#REF!</definedName>
    <definedName name="Tra_ty_le5" localSheetId="4">#REF!</definedName>
    <definedName name="Tra_ty_le5" localSheetId="5">#REF!</definedName>
    <definedName name="Tra_ty_le5">#REF!</definedName>
    <definedName name="TRADE2" localSheetId="4">#REF!</definedName>
    <definedName name="TRADE2" localSheetId="5">#REF!</definedName>
    <definedName name="TRADE2">#REF!</definedName>
    <definedName name="TRAM" localSheetId="4">#REF!</definedName>
    <definedName name="TRAM" localSheetId="5">#REF!</definedName>
    <definedName name="TRAM">#REF!</definedName>
    <definedName name="trang" localSheetId="8" hidden="1">{#N/A,#N/A,FALSE,"Chi tiÆt"}</definedName>
    <definedName name="trang" hidden="1">{#N/A,#N/A,FALSE,"Chi tiÆt"}</definedName>
    <definedName name="trt" localSheetId="8">#REF!</definedName>
    <definedName name="trt" localSheetId="4">#REF!</definedName>
    <definedName name="trt" localSheetId="5">#REF!</definedName>
    <definedName name="trt">#REF!</definedName>
    <definedName name="u" localSheetId="8" hidden="1">{"'Sheet1'!$L$16"}</definedName>
    <definedName name="u" localSheetId="6" hidden="1">{"'Sheet1'!$L$16"}</definedName>
    <definedName name="u" localSheetId="9" hidden="1">{"'Sheet1'!$L$16"}</definedName>
    <definedName name="u" hidden="1">{"'Sheet1'!$L$16"}</definedName>
    <definedName name="upnoc" localSheetId="4">#REF!</definedName>
    <definedName name="upnoc" localSheetId="5">#REF!</definedName>
    <definedName name="upnoc">#REF!</definedName>
    <definedName name="utye" localSheetId="8" hidden="1">{"'Sheet1'!$L$16"}</definedName>
    <definedName name="utye" hidden="1">{"'Sheet1'!$L$16"}</definedName>
    <definedName name="uu" localSheetId="4">#REF!</definedName>
    <definedName name="uu" localSheetId="5">#REF!</definedName>
    <definedName name="uu">#REF!</definedName>
    <definedName name="ư" localSheetId="8" hidden="1">{"'Sheet1'!$L$16"}</definedName>
    <definedName name="ư" localSheetId="6" hidden="1">{"'Sheet1'!$L$16"}</definedName>
    <definedName name="ư" localSheetId="9" hidden="1">{"'Sheet1'!$L$16"}</definedName>
    <definedName name="ư" hidden="1">{"'Sheet1'!$L$16"}</definedName>
    <definedName name="v" localSheetId="8" hidden="1">{"'Sheet1'!$L$16"}</definedName>
    <definedName name="v" localSheetId="6" hidden="1">{"'Sheet1'!$L$16"}</definedName>
    <definedName name="v" localSheetId="9" hidden="1">{"'Sheet1'!$L$16"}</definedName>
    <definedName name="v" hidden="1">{"'Sheet1'!$L$16"}</definedName>
    <definedName name="VAÄT_LIEÄU">"nhandongia"</definedName>
    <definedName name="Value0" localSheetId="8">#REF!</definedName>
    <definedName name="Value0" localSheetId="4">#REF!</definedName>
    <definedName name="Value0" localSheetId="5">#REF!</definedName>
    <definedName name="Value0" localSheetId="9">#REF!</definedName>
    <definedName name="Value0">#REF!</definedName>
    <definedName name="Value1" localSheetId="4">#REF!</definedName>
    <definedName name="Value1" localSheetId="5">#REF!</definedName>
    <definedName name="Value1">#REF!</definedName>
    <definedName name="Value10" localSheetId="4">#REF!</definedName>
    <definedName name="Value10" localSheetId="5">#REF!</definedName>
    <definedName name="Value10">#REF!</definedName>
    <definedName name="Value11" localSheetId="4">#REF!</definedName>
    <definedName name="Value11" localSheetId="5">#REF!</definedName>
    <definedName name="Value11">#REF!</definedName>
    <definedName name="Value12" localSheetId="4">#REF!</definedName>
    <definedName name="Value12" localSheetId="5">#REF!</definedName>
    <definedName name="Value12">#REF!</definedName>
    <definedName name="Value13" localSheetId="4">#REF!</definedName>
    <definedName name="Value13" localSheetId="5">#REF!</definedName>
    <definedName name="Value13">#REF!</definedName>
    <definedName name="Value14" localSheetId="4">#REF!</definedName>
    <definedName name="Value14" localSheetId="5">#REF!</definedName>
    <definedName name="Value14">#REF!</definedName>
    <definedName name="Value15" localSheetId="4">#REF!</definedName>
    <definedName name="Value15" localSheetId="5">#REF!</definedName>
    <definedName name="Value15">#REF!</definedName>
    <definedName name="Value16" localSheetId="4">#REF!</definedName>
    <definedName name="Value16" localSheetId="5">#REF!</definedName>
    <definedName name="Value16">#REF!</definedName>
    <definedName name="Value17" localSheetId="4">#REF!</definedName>
    <definedName name="Value17" localSheetId="5">#REF!</definedName>
    <definedName name="Value17">#REF!</definedName>
    <definedName name="Value18" localSheetId="4">#REF!</definedName>
    <definedName name="Value18" localSheetId="5">#REF!</definedName>
    <definedName name="Value18">#REF!</definedName>
    <definedName name="Value19" localSheetId="4">#REF!</definedName>
    <definedName name="Value19" localSheetId="5">#REF!</definedName>
    <definedName name="Value19">#REF!</definedName>
    <definedName name="Value2" localSheetId="4">#REF!</definedName>
    <definedName name="Value2" localSheetId="5">#REF!</definedName>
    <definedName name="Value2">#REF!</definedName>
    <definedName name="Value20" localSheetId="4">#REF!</definedName>
    <definedName name="Value20" localSheetId="5">#REF!</definedName>
    <definedName name="Value20">#REF!</definedName>
    <definedName name="Value21" localSheetId="4">#REF!</definedName>
    <definedName name="Value21" localSheetId="5">#REF!</definedName>
    <definedName name="Value21">#REF!</definedName>
    <definedName name="Value22" localSheetId="4">#REF!</definedName>
    <definedName name="Value22" localSheetId="5">#REF!</definedName>
    <definedName name="Value22">#REF!</definedName>
    <definedName name="Value23" localSheetId="4">#REF!</definedName>
    <definedName name="Value23" localSheetId="5">#REF!</definedName>
    <definedName name="Value23">#REF!</definedName>
    <definedName name="Value24" localSheetId="4">#REF!</definedName>
    <definedName name="Value24" localSheetId="5">#REF!</definedName>
    <definedName name="Value24">#REF!</definedName>
    <definedName name="Value25" localSheetId="4">#REF!</definedName>
    <definedName name="Value25" localSheetId="5">#REF!</definedName>
    <definedName name="Value25">#REF!</definedName>
    <definedName name="Value26" localSheetId="4">#REF!</definedName>
    <definedName name="Value26" localSheetId="5">#REF!</definedName>
    <definedName name="Value26">#REF!</definedName>
    <definedName name="Value27" localSheetId="4">#REF!</definedName>
    <definedName name="Value27" localSheetId="5">#REF!</definedName>
    <definedName name="Value27">#REF!</definedName>
    <definedName name="Value28" localSheetId="4">#REF!</definedName>
    <definedName name="Value28" localSheetId="5">#REF!</definedName>
    <definedName name="Value28">#REF!</definedName>
    <definedName name="Value29" localSheetId="4">#REF!</definedName>
    <definedName name="Value29" localSheetId="5">#REF!</definedName>
    <definedName name="Value29">#REF!</definedName>
    <definedName name="Value3" localSheetId="4">#REF!</definedName>
    <definedName name="Value3" localSheetId="5">#REF!</definedName>
    <definedName name="Value3">#REF!</definedName>
    <definedName name="Value30" localSheetId="4">#REF!</definedName>
    <definedName name="Value30" localSheetId="5">#REF!</definedName>
    <definedName name="Value30">#REF!</definedName>
    <definedName name="Value31" localSheetId="4">#REF!</definedName>
    <definedName name="Value31" localSheetId="5">#REF!</definedName>
    <definedName name="Value31">#REF!</definedName>
    <definedName name="Value32" localSheetId="4">#REF!</definedName>
    <definedName name="Value32" localSheetId="5">#REF!</definedName>
    <definedName name="Value32">#REF!</definedName>
    <definedName name="Value33" localSheetId="4">#REF!</definedName>
    <definedName name="Value33" localSheetId="5">#REF!</definedName>
    <definedName name="Value33">#REF!</definedName>
    <definedName name="Value34" localSheetId="4">#REF!</definedName>
    <definedName name="Value34" localSheetId="5">#REF!</definedName>
    <definedName name="Value34">#REF!</definedName>
    <definedName name="Value35" localSheetId="4">#REF!</definedName>
    <definedName name="Value35" localSheetId="5">#REF!</definedName>
    <definedName name="Value35">#REF!</definedName>
    <definedName name="Value36" localSheetId="4">#REF!</definedName>
    <definedName name="Value36" localSheetId="5">#REF!</definedName>
    <definedName name="Value36">#REF!</definedName>
    <definedName name="Value37" localSheetId="4">#REF!</definedName>
    <definedName name="Value37" localSheetId="5">#REF!</definedName>
    <definedName name="Value37">#REF!</definedName>
    <definedName name="Value38" localSheetId="4">#REF!</definedName>
    <definedName name="Value38" localSheetId="5">#REF!</definedName>
    <definedName name="Value38">#REF!</definedName>
    <definedName name="Value39" localSheetId="4">#REF!</definedName>
    <definedName name="Value39" localSheetId="5">#REF!</definedName>
    <definedName name="Value39">#REF!</definedName>
    <definedName name="Value4" localSheetId="4">#REF!</definedName>
    <definedName name="Value4" localSheetId="5">#REF!</definedName>
    <definedName name="Value4">#REF!</definedName>
    <definedName name="Value40" localSheetId="4">#REF!</definedName>
    <definedName name="Value40" localSheetId="5">#REF!</definedName>
    <definedName name="Value40">#REF!</definedName>
    <definedName name="Value41" localSheetId="4">#REF!</definedName>
    <definedName name="Value41" localSheetId="5">#REF!</definedName>
    <definedName name="Value41">#REF!</definedName>
    <definedName name="Value42" localSheetId="4">#REF!</definedName>
    <definedName name="Value42" localSheetId="5">#REF!</definedName>
    <definedName name="Value42">#REF!</definedName>
    <definedName name="Value43" localSheetId="4">#REF!</definedName>
    <definedName name="Value43" localSheetId="5">#REF!</definedName>
    <definedName name="Value43">#REF!</definedName>
    <definedName name="Value44" localSheetId="4">#REF!</definedName>
    <definedName name="Value44" localSheetId="5">#REF!</definedName>
    <definedName name="Value44">#REF!</definedName>
    <definedName name="Value45" localSheetId="4">#REF!</definedName>
    <definedName name="Value45" localSheetId="5">#REF!</definedName>
    <definedName name="Value45">#REF!</definedName>
    <definedName name="Value46" localSheetId="4">#REF!</definedName>
    <definedName name="Value46" localSheetId="5">#REF!</definedName>
    <definedName name="Value46">#REF!</definedName>
    <definedName name="Value47" localSheetId="4">#REF!</definedName>
    <definedName name="Value47" localSheetId="5">#REF!</definedName>
    <definedName name="Value47">#REF!</definedName>
    <definedName name="Value48" localSheetId="4">#REF!</definedName>
    <definedName name="Value48" localSheetId="5">#REF!</definedName>
    <definedName name="Value48">#REF!</definedName>
    <definedName name="Value49" localSheetId="4">#REF!</definedName>
    <definedName name="Value49" localSheetId="5">#REF!</definedName>
    <definedName name="Value49">#REF!</definedName>
    <definedName name="Value5" localSheetId="4">#REF!</definedName>
    <definedName name="Value5" localSheetId="5">#REF!</definedName>
    <definedName name="Value5">#REF!</definedName>
    <definedName name="Value50" localSheetId="4">#REF!</definedName>
    <definedName name="Value50" localSheetId="5">#REF!</definedName>
    <definedName name="Value50">#REF!</definedName>
    <definedName name="Value51" localSheetId="4">#REF!</definedName>
    <definedName name="Value51" localSheetId="5">#REF!</definedName>
    <definedName name="Value51">#REF!</definedName>
    <definedName name="Value52" localSheetId="4">#REF!</definedName>
    <definedName name="Value52" localSheetId="5">#REF!</definedName>
    <definedName name="Value52">#REF!</definedName>
    <definedName name="Value53" localSheetId="4">#REF!</definedName>
    <definedName name="Value53" localSheetId="5">#REF!</definedName>
    <definedName name="Value53">#REF!</definedName>
    <definedName name="Value54" localSheetId="4">#REF!</definedName>
    <definedName name="Value54" localSheetId="5">#REF!</definedName>
    <definedName name="Value54">#REF!</definedName>
    <definedName name="Value55" localSheetId="4">#REF!</definedName>
    <definedName name="Value55" localSheetId="5">#REF!</definedName>
    <definedName name="Value55">#REF!</definedName>
    <definedName name="Value6" localSheetId="4">#REF!</definedName>
    <definedName name="Value6" localSheetId="5">#REF!</definedName>
    <definedName name="Value6">#REF!</definedName>
    <definedName name="Value7" localSheetId="4">#REF!</definedName>
    <definedName name="Value7" localSheetId="5">#REF!</definedName>
    <definedName name="Value7">#REF!</definedName>
    <definedName name="Value8" localSheetId="4">#REF!</definedName>
    <definedName name="Value8" localSheetId="5">#REF!</definedName>
    <definedName name="Value8">#REF!</definedName>
    <definedName name="Value9" localSheetId="4">#REF!</definedName>
    <definedName name="Value9" localSheetId="5">#REF!</definedName>
    <definedName name="Value9">#REF!</definedName>
    <definedName name="VAN_CHUYEN_DUONG_DAI_DZ0.4KV" localSheetId="4">#REF!</definedName>
    <definedName name="VAN_CHUYEN_DUONG_DAI_DZ0.4KV" localSheetId="5">#REF!</definedName>
    <definedName name="VAN_CHUYEN_DUONG_DAI_DZ0.4KV">#REF!</definedName>
    <definedName name="VAN_CHUYEN_DUONG_DAI_DZ22KV" localSheetId="4">#REF!</definedName>
    <definedName name="VAN_CHUYEN_DUONG_DAI_DZ22KV" localSheetId="5">#REF!</definedName>
    <definedName name="VAN_CHUYEN_DUONG_DAI_DZ22KV">#REF!</definedName>
    <definedName name="VAN_CHUYEN_VAT_TU_CHUNG" localSheetId="4">#REF!</definedName>
    <definedName name="VAN_CHUYEN_VAT_TU_CHUNG" localSheetId="5">#REF!</definedName>
    <definedName name="VAN_CHUYEN_VAT_TU_CHUNG">#REF!</definedName>
    <definedName name="VAN_TRUNG_CHUYEN_VAT_TU_CHUNG" localSheetId="4">#REF!</definedName>
    <definedName name="VAN_TRUNG_CHUYEN_VAT_TU_CHUNG" localSheetId="5">#REF!</definedName>
    <definedName name="VAN_TRUNG_CHUYEN_VAT_TU_CHUNG">#REF!</definedName>
    <definedName name="VARIINST" localSheetId="4">#REF!</definedName>
    <definedName name="VARIINST" localSheetId="5">#REF!</definedName>
    <definedName name="VARIINST">#REF!</definedName>
    <definedName name="VARIPURC" localSheetId="4">#REF!</definedName>
    <definedName name="VARIPURC" localSheetId="5">#REF!</definedName>
    <definedName name="VARIPURC">#REF!</definedName>
    <definedName name="vat">#REF!</definedName>
    <definedName name="VAT_LIEU_DEN_CHAN_CONG_TRINH" localSheetId="4">#REF!</definedName>
    <definedName name="VAT_LIEU_DEN_CHAN_CONG_TRINH" localSheetId="5">#REF!</definedName>
    <definedName name="VAT_LIEU_DEN_CHAN_CONG_TRINH">#REF!</definedName>
    <definedName name="VATM" localSheetId="8" hidden="1">{"'Sheet1'!$L$16"}</definedName>
    <definedName name="VATM" localSheetId="9" hidden="1">{"'Sheet1'!$L$16"}</definedName>
    <definedName name="VATM" hidden="1">{"'Sheet1'!$L$16"}</definedName>
    <definedName name="vbtchongnuocm300" localSheetId="4">#REF!</definedName>
    <definedName name="vbtchongnuocm300" localSheetId="5">#REF!</definedName>
    <definedName name="vbtchongnuocm300">#REF!</definedName>
    <definedName name="vbtm150" localSheetId="4">#REF!</definedName>
    <definedName name="vbtm150" localSheetId="5">#REF!</definedName>
    <definedName name="vbtm150">#REF!</definedName>
    <definedName name="vbtm300" localSheetId="4">#REF!</definedName>
    <definedName name="vbtm300" localSheetId="5">#REF!</definedName>
    <definedName name="vbtm300">#REF!</definedName>
    <definedName name="vbtm400" localSheetId="4">#REF!</definedName>
    <definedName name="vbtm400" localSheetId="5">#REF!</definedName>
    <definedName name="vbtm400">#REF!</definedName>
    <definedName name="vccot" localSheetId="4">#REF!</definedName>
    <definedName name="vccot" localSheetId="5">#REF!</definedName>
    <definedName name="vccot">#REF!</definedName>
    <definedName name="vcdc" localSheetId="4">#REF!</definedName>
    <definedName name="vcdc" localSheetId="5">#REF!</definedName>
    <definedName name="vcdc">#REF!</definedName>
    <definedName name="vcoto" localSheetId="8" hidden="1">{"'Sheet1'!$L$16"}</definedName>
    <definedName name="vcoto" localSheetId="6" hidden="1">{"'Sheet1'!$L$16"}</definedName>
    <definedName name="vcoto" localSheetId="9" hidden="1">{"'Sheet1'!$L$16"}</definedName>
    <definedName name="vcoto" hidden="1">{"'Sheet1'!$L$16"}</definedName>
    <definedName name="vct" localSheetId="4">#REF!</definedName>
    <definedName name="vct" localSheetId="5">#REF!</definedName>
    <definedName name="vct">#REF!</definedName>
    <definedName name="VCTT" localSheetId="4">#REF!</definedName>
    <definedName name="VCTT" localSheetId="5">#REF!</definedName>
    <definedName name="VCTT">#REF!</definedName>
    <definedName name="VCVBT1" localSheetId="4">#REF!</definedName>
    <definedName name="VCVBT1" localSheetId="5">#REF!</definedName>
    <definedName name="VCVBT1">#REF!</definedName>
    <definedName name="VCVBT2" localSheetId="4">#REF!</definedName>
    <definedName name="VCVBT2" localSheetId="5">#REF!</definedName>
    <definedName name="VCVBT2">#REF!</definedName>
    <definedName name="VCHT" localSheetId="4">#REF!</definedName>
    <definedName name="VCHT" localSheetId="5">#REF!</definedName>
    <definedName name="VCHT">#REF!</definedName>
    <definedName name="vd3p" localSheetId="4">#REF!</definedName>
    <definedName name="vd3p" localSheetId="5">#REF!</definedName>
    <definedName name="vd3p">#REF!</definedName>
    <definedName name="vdv" hidden="1">#N/A</definedName>
    <definedName name="vgk" localSheetId="8">#REF!</definedName>
    <definedName name="vgk">#REF!</definedName>
    <definedName name="vgt">#REF!</definedName>
    <definedName name="VH" localSheetId="8" hidden="1">{"'Sheet1'!$L$16"}</definedName>
    <definedName name="VH" hidden="1">{"'Sheet1'!$L$16"}</definedName>
    <definedName name="Viet" localSheetId="8" hidden="1">{"'Sheet1'!$L$16"}</definedName>
    <definedName name="Viet" localSheetId="6" hidden="1">{"'Sheet1'!$L$16"}</definedName>
    <definedName name="Viet" localSheetId="9" hidden="1">{"'Sheet1'!$L$16"}</definedName>
    <definedName name="Viet" hidden="1">{"'Sheet1'!$L$16"}</definedName>
    <definedName name="vkcauthang" localSheetId="4">#REF!</definedName>
    <definedName name="vkcauthang" localSheetId="5">#REF!</definedName>
    <definedName name="vkcauthang">#REF!</definedName>
    <definedName name="vksan" localSheetId="4">#REF!</definedName>
    <definedName name="vksan" localSheetId="5">#REF!</definedName>
    <definedName name="vksan">#REF!</definedName>
    <definedName name="vl" localSheetId="4">#REF!</definedName>
    <definedName name="vl" localSheetId="5">#REF!</definedName>
    <definedName name="vl">#REF!</definedName>
    <definedName name="vl3p" localSheetId="4">#REF!</definedName>
    <definedName name="vl3p" localSheetId="5">#REF!</definedName>
    <definedName name="vl3p">#REF!</definedName>
    <definedName name="vlct" localSheetId="8" hidden="1">{"'Sheet1'!$L$16"}</definedName>
    <definedName name="vlct" hidden="1">{"'Sheet1'!$L$16"}</definedName>
    <definedName name="VLCT3p" localSheetId="4">#REF!</definedName>
    <definedName name="VLCT3p" localSheetId="5">#REF!</definedName>
    <definedName name="VLCT3p">#REF!</definedName>
    <definedName name="vldg">#REF!</definedName>
    <definedName name="vldn400" localSheetId="4">#REF!</definedName>
    <definedName name="vldn400" localSheetId="5">#REF!</definedName>
    <definedName name="vldn400">#REF!</definedName>
    <definedName name="vldn600" localSheetId="4">#REF!</definedName>
    <definedName name="vldn600" localSheetId="5">#REF!</definedName>
    <definedName name="vldn600">#REF!</definedName>
    <definedName name="VLIEU" localSheetId="4">#REF!</definedName>
    <definedName name="VLIEU" localSheetId="5">#REF!</definedName>
    <definedName name="VLIEU">#REF!</definedName>
    <definedName name="VLM" localSheetId="4">#REF!</definedName>
    <definedName name="VLM" localSheetId="5">#REF!</definedName>
    <definedName name="VLM">#REF!</definedName>
    <definedName name="vltram" localSheetId="4">#REF!</definedName>
    <definedName name="vltram" localSheetId="5">#REF!</definedName>
    <definedName name="vltram">#REF!</definedName>
    <definedName name="vothi" localSheetId="8" hidden="1">{"'Sheet1'!$L$16"}</definedName>
    <definedName name="vothi" hidden="1">{"'Sheet1'!$L$16"}</definedName>
    <definedName name="vr3p" localSheetId="4">#REF!</definedName>
    <definedName name="vr3p" localSheetId="5">#REF!</definedName>
    <definedName name="vr3p">#REF!</definedName>
    <definedName name="W" localSheetId="4">#REF!</definedName>
    <definedName name="W" localSheetId="5">#REF!</definedName>
    <definedName name="W">#REF!</definedName>
    <definedName name="WIRE1">5</definedName>
    <definedName name="wr" localSheetId="8" hidden="1">{#N/A,#N/A,FALSE,"Chi tiÆt"}</definedName>
    <definedName name="wr" hidden="1">{#N/A,#N/A,FALSE,"Chi tiÆt"}</definedName>
    <definedName name="wrn.aaa." localSheetId="8" hidden="1">{#N/A,#N/A,FALSE,"Sheet1";#N/A,#N/A,FALSE,"Sheet1";#N/A,#N/A,FALSE,"Sheet1"}</definedName>
    <definedName name="wrn.aaa." localSheetId="6" hidden="1">{#N/A,#N/A,FALSE,"Sheet1";#N/A,#N/A,FALSE,"Sheet1";#N/A,#N/A,FALSE,"Sheet1"}</definedName>
    <definedName name="wrn.aaa." localSheetId="9" hidden="1">{#N/A,#N/A,FALSE,"Sheet1";#N/A,#N/A,FALSE,"Sheet1";#N/A,#N/A,FALSE,"Sheet1"}</definedName>
    <definedName name="wrn.aaa." hidden="1">{#N/A,#N/A,FALSE,"Sheet1";#N/A,#N/A,FALSE,"Sheet1";#N/A,#N/A,FALSE,"Sheet1"}</definedName>
    <definedName name="wrn.aaa.1" localSheetId="8" hidden="1">{#N/A,#N/A,FALSE,"Sheet1";#N/A,#N/A,FALSE,"Sheet1";#N/A,#N/A,FALSE,"Sheet1"}</definedName>
    <definedName name="wrn.aaa.1" hidden="1">{#N/A,#N/A,FALSE,"Sheet1";#N/A,#N/A,FALSE,"Sheet1";#N/A,#N/A,FALSE,"Sheet1"}</definedName>
    <definedName name="wrn.Bang._.ke._.nhan._.hang." localSheetId="8" hidden="1">{#N/A,#N/A,FALSE,"Ke khai NH"}</definedName>
    <definedName name="wrn.Bang._.ke._.nhan._.hang." hidden="1">{#N/A,#N/A,FALSE,"Ke khai NH"}</definedName>
    <definedName name="wrn.cong." localSheetId="8" hidden="1">{#N/A,#N/A,FALSE,"Sheet1"}</definedName>
    <definedName name="wrn.cong." localSheetId="6" hidden="1">{#N/A,#N/A,FALSE,"Sheet1"}</definedName>
    <definedName name="wrn.cong." localSheetId="9" hidden="1">{#N/A,#N/A,FALSE,"Sheet1"}</definedName>
    <definedName name="wrn.cong." hidden="1">{#N/A,#N/A,FALSE,"Sheet1"}</definedName>
    <definedName name="wrn.Che._.do._.duoc._.huong." localSheetId="8" hidden="1">{#N/A,#N/A,FALSE,"BN (2)"}</definedName>
    <definedName name="wrn.Che._.do._.duoc._.huong." hidden="1">{#N/A,#N/A,FALSE,"BN (2)"}</definedName>
    <definedName name="wrn.chi._.tiÆt." localSheetId="8" hidden="1">{#N/A,#N/A,FALSE,"Chi tiÆt"}</definedName>
    <definedName name="wrn.chi._.tiÆt." localSheetId="6" hidden="1">{#N/A,#N/A,FALSE,"Chi tiÆt"}</definedName>
    <definedName name="wrn.chi._.tiÆt." localSheetId="9" hidden="1">{#N/A,#N/A,FALSE,"Chi tiÆt"}</definedName>
    <definedName name="wrn.chi._.tiÆt." hidden="1">{#N/A,#N/A,FALSE,"Chi tiÆt"}</definedName>
    <definedName name="wrn.Giáy._.bao._.no." localSheetId="8" hidden="1">{#N/A,#N/A,FALSE,"BN"}</definedName>
    <definedName name="wrn.Giáy._.bao._.no." hidden="1">{#N/A,#N/A,FALSE,"BN"}</definedName>
    <definedName name="wrn.Report." localSheetId="8"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8" hidden="1">{#N/A,#N/A,TRUE,"BT M200 da 10x20"}</definedName>
    <definedName name="wrn.vd." localSheetId="6" hidden="1">{#N/A,#N/A,TRUE,"BT M200 da 10x20"}</definedName>
    <definedName name="wrn.vd." localSheetId="9" hidden="1">{#N/A,#N/A,TRUE,"BT M200 da 10x20"}</definedName>
    <definedName name="wrn.vd." hidden="1">{#N/A,#N/A,TRUE,"BT M200 da 10x20"}</definedName>
    <definedName name="wrnf.report" localSheetId="8"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x1pind" localSheetId="8">#REF!</definedName>
    <definedName name="x1pind" localSheetId="9">#REF!</definedName>
    <definedName name="x1pind">#REF!</definedName>
    <definedName name="X1pINDnc" localSheetId="4">#REF!</definedName>
    <definedName name="X1pINDnc" localSheetId="5">#REF!</definedName>
    <definedName name="X1pINDnc">#REF!</definedName>
    <definedName name="X1pINDvc" localSheetId="4">#REF!</definedName>
    <definedName name="X1pINDvc" localSheetId="5">#REF!</definedName>
    <definedName name="X1pINDvc">#REF!</definedName>
    <definedName name="X1pINDvl" localSheetId="4">#REF!</definedName>
    <definedName name="X1pINDvl" localSheetId="5">#REF!</definedName>
    <definedName name="X1pINDvl">#REF!</definedName>
    <definedName name="x1pint">#REF!</definedName>
    <definedName name="x1ping">#REF!</definedName>
    <definedName name="X1pINGnc" localSheetId="4">#REF!</definedName>
    <definedName name="X1pINGnc" localSheetId="5">#REF!</definedName>
    <definedName name="X1pINGnc">#REF!</definedName>
    <definedName name="X1pINGvc" localSheetId="4">#REF!</definedName>
    <definedName name="X1pINGvc" localSheetId="5">#REF!</definedName>
    <definedName name="X1pINGvc">#REF!</definedName>
    <definedName name="X1pINGvl" localSheetId="4">#REF!</definedName>
    <definedName name="X1pINGvl" localSheetId="5">#REF!</definedName>
    <definedName name="X1pINGvl">#REF!</definedName>
    <definedName name="XBCNCKT">5600</definedName>
    <definedName name="XCCT">0.5</definedName>
    <definedName name="xd0.6">#REF!</definedName>
    <definedName name="xd1.3">#REF!</definedName>
    <definedName name="xd1.5">#REF!</definedName>
    <definedName name="xfco">#REF!</definedName>
    <definedName name="xfco3p" localSheetId="4">#REF!</definedName>
    <definedName name="xfco3p" localSheetId="5">#REF!</definedName>
    <definedName name="xfco3p">#REF!</definedName>
    <definedName name="XFCOnc">#REF!</definedName>
    <definedName name="xfcotnc" localSheetId="4">#REF!</definedName>
    <definedName name="xfcotnc" localSheetId="5">#REF!</definedName>
    <definedName name="xfcotnc">#REF!</definedName>
    <definedName name="xfcotvl" localSheetId="4">#REF!</definedName>
    <definedName name="xfcotvl" localSheetId="5">#REF!</definedName>
    <definedName name="xfcotvl">#REF!</definedName>
    <definedName name="XFCOvl">#REF!</definedName>
    <definedName name="xgc100" localSheetId="4">#REF!</definedName>
    <definedName name="xgc100" localSheetId="5">#REF!</definedName>
    <definedName name="xgc100">#REF!</definedName>
    <definedName name="xgc150" localSheetId="4">#REF!</definedName>
    <definedName name="xgc150" localSheetId="5">#REF!</definedName>
    <definedName name="xgc150">#REF!</definedName>
    <definedName name="xgc200" localSheetId="4">#REF!</definedName>
    <definedName name="xgc200" localSheetId="5">#REF!</definedName>
    <definedName name="xgc200">#REF!</definedName>
    <definedName name="xh" localSheetId="4">#REF!</definedName>
    <definedName name="xh" localSheetId="5">#REF!</definedName>
    <definedName name="xh">#REF!</definedName>
    <definedName name="xhn">#REF!</definedName>
    <definedName name="xig">#REF!</definedName>
    <definedName name="xig1">#REF!</definedName>
    <definedName name="xig1p" localSheetId="4">#REF!</definedName>
    <definedName name="xig1p" localSheetId="5">#REF!</definedName>
    <definedName name="xig1p">#REF!</definedName>
    <definedName name="xig3p" localSheetId="4">#REF!</definedName>
    <definedName name="xig3p" localSheetId="5">#REF!</definedName>
    <definedName name="xig3p">#REF!</definedName>
    <definedName name="XIGnc" localSheetId="4">#REF!</definedName>
    <definedName name="XIGnc" localSheetId="5">#REF!</definedName>
    <definedName name="XIGnc">#REF!</definedName>
    <definedName name="XIGvc" localSheetId="4">#REF!</definedName>
    <definedName name="XIGvc" localSheetId="5">#REF!</definedName>
    <definedName name="XIGvc">#REF!</definedName>
    <definedName name="XIGvl" localSheetId="4">#REF!</definedName>
    <definedName name="XIGvl" localSheetId="5">#REF!</definedName>
    <definedName name="XIGvl">#REF!</definedName>
    <definedName name="ximang" localSheetId="4">#REF!</definedName>
    <definedName name="ximang" localSheetId="5">#REF!</definedName>
    <definedName name="ximang">#REF!</definedName>
    <definedName name="xin">#REF!</definedName>
    <definedName name="xin190">#REF!</definedName>
    <definedName name="xin1903p" localSheetId="4">#REF!</definedName>
    <definedName name="xin1903p" localSheetId="5">#REF!</definedName>
    <definedName name="xin1903p">#REF!</definedName>
    <definedName name="xin3p" localSheetId="4">#REF!</definedName>
    <definedName name="xin3p" localSheetId="5">#REF!</definedName>
    <definedName name="xin3p">#REF!</definedName>
    <definedName name="xind">#REF!</definedName>
    <definedName name="xind1p" localSheetId="4">#REF!</definedName>
    <definedName name="xind1p" localSheetId="5">#REF!</definedName>
    <definedName name="xind1p">#REF!</definedName>
    <definedName name="xind3p" localSheetId="4">#REF!</definedName>
    <definedName name="xind3p" localSheetId="5">#REF!</definedName>
    <definedName name="xind3p">#REF!</definedName>
    <definedName name="xindnc1p" localSheetId="4">#REF!</definedName>
    <definedName name="xindnc1p" localSheetId="5">#REF!</definedName>
    <definedName name="xindnc1p">#REF!</definedName>
    <definedName name="xindvl1p" localSheetId="4">#REF!</definedName>
    <definedName name="xindvl1p" localSheetId="5">#REF!</definedName>
    <definedName name="xindvl1p">#REF!</definedName>
    <definedName name="XINnc">#REF!</definedName>
    <definedName name="xint1p" localSheetId="4">#REF!</definedName>
    <definedName name="xint1p" localSheetId="5">#REF!</definedName>
    <definedName name="xint1p">#REF!</definedName>
    <definedName name="XINvc" localSheetId="4">#REF!</definedName>
    <definedName name="XINvc" localSheetId="5">#REF!</definedName>
    <definedName name="XINvc">#REF!</definedName>
    <definedName name="XINvl">#REF!</definedName>
    <definedName name="xing1p" localSheetId="4">#REF!</definedName>
    <definedName name="xing1p" localSheetId="5">#REF!</definedName>
    <definedName name="xing1p">#REF!</definedName>
    <definedName name="xingnc1p" localSheetId="4">#REF!</definedName>
    <definedName name="xingnc1p" localSheetId="5">#REF!</definedName>
    <definedName name="xingnc1p">#REF!</definedName>
    <definedName name="xingvl1p" localSheetId="4">#REF!</definedName>
    <definedName name="xingvl1p" localSheetId="5">#REF!</definedName>
    <definedName name="xingvl1p">#REF!</definedName>
    <definedName name="xit">#REF!</definedName>
    <definedName name="xit1">#REF!</definedName>
    <definedName name="xit1p" localSheetId="4">#REF!</definedName>
    <definedName name="xit1p" localSheetId="5">#REF!</definedName>
    <definedName name="xit1p">#REF!</definedName>
    <definedName name="xit3p" localSheetId="4">#REF!</definedName>
    <definedName name="xit3p" localSheetId="5">#REF!</definedName>
    <definedName name="xit3p">#REF!</definedName>
    <definedName name="XITnc" localSheetId="4">#REF!</definedName>
    <definedName name="XITnc" localSheetId="5">#REF!</definedName>
    <definedName name="XITnc">#REF!</definedName>
    <definedName name="XITvc" localSheetId="4">#REF!</definedName>
    <definedName name="XITvc" localSheetId="5">#REF!</definedName>
    <definedName name="XITvc">#REF!</definedName>
    <definedName name="XITvl" localSheetId="4">#REF!</definedName>
    <definedName name="XITvl" localSheetId="5">#REF!</definedName>
    <definedName name="XITvl">#REF!</definedName>
    <definedName name="xk0.6">#REF!</definedName>
    <definedName name="xk1.3">#REF!</definedName>
    <definedName name="xk1.5">#REF!</definedName>
    <definedName name="xld1.4">#REF!</definedName>
    <definedName name="xlk1.4">#REF!</definedName>
    <definedName name="xls" localSheetId="8" hidden="1">{"'Sheet1'!$L$16"}</definedName>
    <definedName name="xls" localSheetId="6" hidden="1">{"'Sheet1'!$L$16"}</definedName>
    <definedName name="xls" localSheetId="9" hidden="1">{"'Sheet1'!$L$16"}</definedName>
    <definedName name="xls" hidden="1">{"'Sheet1'!$L$16"}</definedName>
    <definedName name="xlttbninh" localSheetId="8" hidden="1">{"'Sheet1'!$L$16"}</definedName>
    <definedName name="xlttbninh" localSheetId="6" hidden="1">{"'Sheet1'!$L$16"}</definedName>
    <definedName name="xlttbninh" localSheetId="9" hidden="1">{"'Sheet1'!$L$16"}</definedName>
    <definedName name="xlttbninh" hidden="1">{"'Sheet1'!$L$16"}</definedName>
    <definedName name="XM" localSheetId="4">#REF!</definedName>
    <definedName name="XM" localSheetId="5">#REF!</definedName>
    <definedName name="XM">#REF!</definedName>
    <definedName name="xmcax" localSheetId="4">#REF!</definedName>
    <definedName name="xmcax" localSheetId="5">#REF!</definedName>
    <definedName name="xmcax">#REF!</definedName>
    <definedName name="xn" localSheetId="4">#REF!</definedName>
    <definedName name="xn" localSheetId="5">#REF!</definedName>
    <definedName name="xn">#REF!</definedName>
    <definedName name="XTKKTTC">7500</definedName>
    <definedName name="xx" localSheetId="8">#REF!</definedName>
    <definedName name="xx" localSheetId="4">#REF!</definedName>
    <definedName name="xx" localSheetId="5">#REF!</definedName>
    <definedName name="xx" localSheetId="9">#REF!</definedName>
    <definedName name="xx">#REF!</definedName>
    <definedName name="y" localSheetId="4">#REF!</definedName>
    <definedName name="y" localSheetId="5">#REF!</definedName>
    <definedName name="y">#REF!</definedName>
    <definedName name="Yenthanh2" localSheetId="8" hidden="1">{"'Sheet1'!$L$16"}</definedName>
    <definedName name="Yenthanh2" hidden="1">{"'Sheet1'!$L$16"}</definedName>
    <definedName name="z">#REF!</definedName>
    <definedName name="ZXD">#REF!</definedName>
    <definedName name="ZYX" localSheetId="4">#REF!</definedName>
    <definedName name="ZYX" localSheetId="5">#REF!</definedName>
    <definedName name="ZYX">#REF!</definedName>
    <definedName name="ZZZ" localSheetId="4">#REF!</definedName>
    <definedName name="ZZZ" localSheetId="5">#REF!</definedName>
    <definedName name="ZZZ">#REF!</definedName>
  </definedNames>
  <calcPr calcId="152511" iterateCount="1"/>
</workbook>
</file>

<file path=xl/calcChain.xml><?xml version="1.0" encoding="utf-8"?>
<calcChain xmlns="http://schemas.openxmlformats.org/spreadsheetml/2006/main">
  <c r="X69" i="181" l="1"/>
  <c r="X63" i="181" s="1"/>
  <c r="W206" i="181"/>
  <c r="Z205" i="181"/>
  <c r="Y205" i="181"/>
  <c r="Y193" i="181" s="1"/>
  <c r="X205" i="181"/>
  <c r="W205" i="181"/>
  <c r="V205" i="181"/>
  <c r="U205" i="181"/>
  <c r="T205" i="181"/>
  <c r="S205" i="181"/>
  <c r="R205" i="181"/>
  <c r="Q205" i="181"/>
  <c r="P205" i="181"/>
  <c r="O205" i="181"/>
  <c r="N205" i="181"/>
  <c r="M205" i="181"/>
  <c r="L205" i="181"/>
  <c r="K205" i="181"/>
  <c r="H205" i="181"/>
  <c r="H193" i="181" s="1"/>
  <c r="G205" i="181"/>
  <c r="G193" i="181" s="1"/>
  <c r="X204" i="181"/>
  <c r="U204" i="181"/>
  <c r="Q204" i="181"/>
  <c r="M204" i="181"/>
  <c r="I204" i="181"/>
  <c r="X203" i="181"/>
  <c r="U203" i="181" s="1"/>
  <c r="Q203" i="181"/>
  <c r="M203" i="181"/>
  <c r="I203" i="181"/>
  <c r="X202" i="181"/>
  <c r="U202" i="181" s="1"/>
  <c r="Q202" i="181"/>
  <c r="M202" i="181"/>
  <c r="I202" i="181"/>
  <c r="X201" i="181"/>
  <c r="U201" i="181" s="1"/>
  <c r="Q201" i="181"/>
  <c r="M201" i="181"/>
  <c r="I201" i="181"/>
  <c r="X200" i="181"/>
  <c r="U200" i="181" s="1"/>
  <c r="Q200" i="181"/>
  <c r="M200" i="181"/>
  <c r="I200" i="181"/>
  <c r="X199" i="181"/>
  <c r="U199" i="181" s="1"/>
  <c r="Q199" i="181"/>
  <c r="M199" i="181"/>
  <c r="I199" i="181"/>
  <c r="X198" i="181"/>
  <c r="U198" i="181" s="1"/>
  <c r="Q198" i="181"/>
  <c r="Q194" i="181" s="1"/>
  <c r="Q193" i="181" s="1"/>
  <c r="M198" i="181"/>
  <c r="I198" i="181"/>
  <c r="X197" i="181"/>
  <c r="U197" i="181"/>
  <c r="Q197" i="181"/>
  <c r="M197" i="181"/>
  <c r="I197" i="181"/>
  <c r="X196" i="181"/>
  <c r="U196" i="181" s="1"/>
  <c r="Q196" i="181"/>
  <c r="M196" i="181"/>
  <c r="I196" i="181"/>
  <c r="X195" i="181"/>
  <c r="U195" i="181" s="1"/>
  <c r="Q195" i="181"/>
  <c r="M195" i="181"/>
  <c r="I195" i="181"/>
  <c r="AA194" i="181"/>
  <c r="Z194" i="181"/>
  <c r="Y194" i="181"/>
  <c r="W194" i="181"/>
  <c r="V194" i="181"/>
  <c r="T194" i="181"/>
  <c r="S194" i="181"/>
  <c r="R194" i="181"/>
  <c r="P194" i="181"/>
  <c r="O194" i="181"/>
  <c r="N194" i="181"/>
  <c r="M194" i="181"/>
  <c r="L194" i="181"/>
  <c r="K194" i="181"/>
  <c r="J194" i="181"/>
  <c r="I194" i="181"/>
  <c r="H194" i="181"/>
  <c r="G194" i="181"/>
  <c r="AA193" i="181"/>
  <c r="Z193" i="181"/>
  <c r="W193" i="181"/>
  <c r="V193" i="181"/>
  <c r="T193" i="181"/>
  <c r="S193" i="181"/>
  <c r="R193" i="181"/>
  <c r="P193" i="181"/>
  <c r="O193" i="181"/>
  <c r="N193" i="181"/>
  <c r="M193" i="181"/>
  <c r="L193" i="181"/>
  <c r="K193" i="181"/>
  <c r="J193" i="181"/>
  <c r="I193" i="181"/>
  <c r="X192" i="181"/>
  <c r="X191" i="181"/>
  <c r="X190" i="181"/>
  <c r="X189" i="181"/>
  <c r="X188" i="181"/>
  <c r="X186" i="181" s="1"/>
  <c r="X187" i="181"/>
  <c r="AA186" i="181"/>
  <c r="Z186" i="181"/>
  <c r="Y186" i="181"/>
  <c r="Y182" i="181" s="1"/>
  <c r="W186" i="181"/>
  <c r="V186" i="181"/>
  <c r="U186" i="181"/>
  <c r="U182" i="181" s="1"/>
  <c r="T186" i="181"/>
  <c r="T182" i="181" s="1"/>
  <c r="T181" i="181" s="1"/>
  <c r="S186" i="181"/>
  <c r="R186" i="181"/>
  <c r="Q186" i="181"/>
  <c r="Q182" i="181" s="1"/>
  <c r="Q181" i="181" s="1"/>
  <c r="P186" i="181"/>
  <c r="P182" i="181" s="1"/>
  <c r="P181" i="181" s="1"/>
  <c r="O186" i="181"/>
  <c r="N186" i="181"/>
  <c r="M186" i="181"/>
  <c r="M182" i="181" s="1"/>
  <c r="M181" i="181" s="1"/>
  <c r="L186" i="181"/>
  <c r="L182" i="181" s="1"/>
  <c r="L181" i="181" s="1"/>
  <c r="K186" i="181"/>
  <c r="J186" i="181"/>
  <c r="I186" i="181"/>
  <c r="I182" i="181" s="1"/>
  <c r="I181" i="181" s="1"/>
  <c r="H186" i="181"/>
  <c r="H182" i="181" s="1"/>
  <c r="H181" i="181" s="1"/>
  <c r="G186" i="181"/>
  <c r="X185" i="181"/>
  <c r="W185" i="181" s="1"/>
  <c r="X184" i="181"/>
  <c r="W184" i="181" s="1"/>
  <c r="AA183" i="181"/>
  <c r="Z183" i="181"/>
  <c r="Y183" i="181"/>
  <c r="V183" i="181"/>
  <c r="U183" i="181"/>
  <c r="T183" i="181"/>
  <c r="S183" i="181"/>
  <c r="R183" i="181"/>
  <c r="Q183" i="181"/>
  <c r="P183" i="181"/>
  <c r="O183" i="181"/>
  <c r="N183" i="181"/>
  <c r="M183" i="181"/>
  <c r="L183" i="181"/>
  <c r="K183" i="181"/>
  <c r="J183" i="181"/>
  <c r="I183" i="181"/>
  <c r="H183" i="181"/>
  <c r="G183" i="181"/>
  <c r="AA182" i="181"/>
  <c r="Z182" i="181"/>
  <c r="V182" i="181"/>
  <c r="V181" i="181" s="1"/>
  <c r="S182" i="181"/>
  <c r="S181" i="181" s="1"/>
  <c r="R182" i="181"/>
  <c r="R181" i="181" s="1"/>
  <c r="O182" i="181"/>
  <c r="O181" i="181" s="1"/>
  <c r="N182" i="181"/>
  <c r="N181" i="181" s="1"/>
  <c r="K182" i="181"/>
  <c r="K181" i="181" s="1"/>
  <c r="J182" i="181"/>
  <c r="J181" i="181" s="1"/>
  <c r="G182" i="181"/>
  <c r="G181" i="181" s="1"/>
  <c r="V67" i="181"/>
  <c r="U67" i="181"/>
  <c r="R67" i="181"/>
  <c r="Q67" i="181"/>
  <c r="X65" i="181"/>
  <c r="W63" i="181"/>
  <c r="V63" i="181"/>
  <c r="U63" i="181"/>
  <c r="R63" i="181"/>
  <c r="Q63" i="181"/>
  <c r="X183" i="181" l="1"/>
  <c r="X182" i="181" s="1"/>
  <c r="X181" i="181" s="1"/>
  <c r="X194" i="181"/>
  <c r="X193" i="181" s="1"/>
  <c r="W183" i="181"/>
  <c r="W182" i="181" s="1"/>
  <c r="W181" i="181" s="1"/>
  <c r="U194" i="181"/>
  <c r="U193" i="181" s="1"/>
  <c r="U181" i="181" s="1"/>
  <c r="W74" i="172"/>
  <c r="X70" i="172"/>
  <c r="W70" i="172" s="1"/>
  <c r="W17" i="172"/>
  <c r="W16" i="172"/>
  <c r="H15" i="172"/>
  <c r="I15" i="172"/>
  <c r="J15" i="172"/>
  <c r="K15" i="172"/>
  <c r="L15" i="172"/>
  <c r="M15" i="172"/>
  <c r="N15" i="172"/>
  <c r="O15" i="172"/>
  <c r="P15" i="172"/>
  <c r="Q15" i="172"/>
  <c r="R15" i="172"/>
  <c r="S15" i="172"/>
  <c r="T15" i="172"/>
  <c r="U15" i="172"/>
  <c r="V15" i="172"/>
  <c r="X15" i="172"/>
  <c r="Y15" i="172"/>
  <c r="Z15" i="172"/>
  <c r="G15" i="172"/>
  <c r="W15" i="172" l="1"/>
  <c r="W25" i="172"/>
  <c r="U62" i="181" l="1"/>
  <c r="U27" i="181" s="1"/>
  <c r="AH217" i="181"/>
  <c r="AH216" i="181"/>
  <c r="AH215" i="181"/>
  <c r="AH214" i="181"/>
  <c r="AH213" i="181"/>
  <c r="AH212" i="181"/>
  <c r="AH211" i="181"/>
  <c r="AH210" i="181"/>
  <c r="AH209" i="181"/>
  <c r="X208" i="181"/>
  <c r="W208" i="181"/>
  <c r="V208" i="181"/>
  <c r="U208" i="181"/>
  <c r="T208" i="181"/>
  <c r="S208" i="181"/>
  <c r="R208" i="181"/>
  <c r="Q208" i="181"/>
  <c r="P208" i="181"/>
  <c r="O208" i="181"/>
  <c r="N208" i="181"/>
  <c r="M208" i="181"/>
  <c r="J208" i="181"/>
  <c r="I208" i="181"/>
  <c r="AD186" i="181"/>
  <c r="AC186" i="181"/>
  <c r="AB186" i="181"/>
  <c r="W180" i="181"/>
  <c r="S180" i="181"/>
  <c r="Q180" i="181"/>
  <c r="X179" i="181"/>
  <c r="W179" i="181" s="1"/>
  <c r="AE178" i="181"/>
  <c r="W178" i="181"/>
  <c r="S178" i="181"/>
  <c r="Q178" i="181"/>
  <c r="AE177" i="181"/>
  <c r="W177" i="181"/>
  <c r="S177" i="181"/>
  <c r="Q177" i="181"/>
  <c r="H177" i="181"/>
  <c r="AE176" i="181"/>
  <c r="W176" i="181"/>
  <c r="S176" i="181"/>
  <c r="Q176" i="181"/>
  <c r="H176" i="181"/>
  <c r="X174" i="181"/>
  <c r="V174" i="181"/>
  <c r="U174" i="181"/>
  <c r="T174" i="181"/>
  <c r="R174" i="181"/>
  <c r="P174" i="181"/>
  <c r="O174" i="181"/>
  <c r="N174" i="181"/>
  <c r="M174" i="181"/>
  <c r="L174" i="181"/>
  <c r="K174" i="181"/>
  <c r="J174" i="181"/>
  <c r="I174" i="181"/>
  <c r="G174" i="181"/>
  <c r="AE173" i="181"/>
  <c r="W173" i="181"/>
  <c r="S173" i="181"/>
  <c r="Q173" i="181"/>
  <c r="AE172" i="181"/>
  <c r="W172" i="181"/>
  <c r="S172" i="181"/>
  <c r="Q172" i="181"/>
  <c r="AE171" i="181"/>
  <c r="W171" i="181"/>
  <c r="W169" i="181" s="1"/>
  <c r="S171" i="181"/>
  <c r="Q171" i="181"/>
  <c r="Z169" i="181"/>
  <c r="Y169" i="181"/>
  <c r="X169" i="181"/>
  <c r="V169" i="181"/>
  <c r="U169" i="181"/>
  <c r="T169" i="181"/>
  <c r="R169" i="181"/>
  <c r="P169" i="181"/>
  <c r="O169" i="181"/>
  <c r="N169" i="181"/>
  <c r="M169" i="181"/>
  <c r="L169" i="181"/>
  <c r="K169" i="181"/>
  <c r="J169" i="181"/>
  <c r="I169" i="181"/>
  <c r="H169" i="181"/>
  <c r="G169" i="181"/>
  <c r="X166" i="181"/>
  <c r="X164" i="181" s="1"/>
  <c r="AE165" i="181"/>
  <c r="W165" i="181"/>
  <c r="S165" i="181"/>
  <c r="Q165" i="181"/>
  <c r="X162" i="181"/>
  <c r="AE162" i="181" s="1"/>
  <c r="W162" i="181"/>
  <c r="Q162" i="181"/>
  <c r="X161" i="181"/>
  <c r="AE161" i="181" s="1"/>
  <c r="Q161" i="181"/>
  <c r="AE160" i="181"/>
  <c r="W160" i="181"/>
  <c r="Q160" i="181"/>
  <c r="AE159" i="181"/>
  <c r="W159" i="181"/>
  <c r="S159" i="181"/>
  <c r="Q159" i="181"/>
  <c r="AE158" i="181"/>
  <c r="W158" i="181"/>
  <c r="S158" i="181"/>
  <c r="Q158" i="181"/>
  <c r="Z156" i="181"/>
  <c r="Y156" i="181"/>
  <c r="V156" i="181"/>
  <c r="U156" i="181"/>
  <c r="T156" i="181"/>
  <c r="R156" i="181"/>
  <c r="P156" i="181"/>
  <c r="O156" i="181"/>
  <c r="N156" i="181"/>
  <c r="M156" i="181"/>
  <c r="L156" i="181"/>
  <c r="K156" i="181"/>
  <c r="J156" i="181"/>
  <c r="I156" i="181"/>
  <c r="H156" i="181"/>
  <c r="G156" i="181"/>
  <c r="AE155" i="181"/>
  <c r="W155" i="181"/>
  <c r="S155" i="181"/>
  <c r="Q155" i="181"/>
  <c r="AE154" i="181"/>
  <c r="W154" i="181"/>
  <c r="S154" i="181"/>
  <c r="Q154" i="181"/>
  <c r="Q151" i="181" s="1"/>
  <c r="AE153" i="181"/>
  <c r="W153" i="181"/>
  <c r="W151" i="181" s="1"/>
  <c r="S153" i="181"/>
  <c r="Z151" i="181"/>
  <c r="Y151" i="181"/>
  <c r="X151" i="181"/>
  <c r="V151" i="181"/>
  <c r="V145" i="181" s="1"/>
  <c r="V143" i="181" s="1"/>
  <c r="U151" i="181"/>
  <c r="T151" i="181"/>
  <c r="R151" i="181"/>
  <c r="P151" i="181"/>
  <c r="O151" i="181"/>
  <c r="N151" i="181"/>
  <c r="M151" i="181"/>
  <c r="L151" i="181"/>
  <c r="K151" i="181"/>
  <c r="J151" i="181"/>
  <c r="I151" i="181"/>
  <c r="H151" i="181"/>
  <c r="G151" i="181"/>
  <c r="AF149" i="181"/>
  <c r="AE149" i="181"/>
  <c r="W149" i="181"/>
  <c r="S149" i="181"/>
  <c r="AF148" i="181"/>
  <c r="AE148" i="181"/>
  <c r="W148" i="181"/>
  <c r="W146" i="181" s="1"/>
  <c r="S148" i="181"/>
  <c r="S146" i="181" s="1"/>
  <c r="X146" i="181"/>
  <c r="V146" i="181"/>
  <c r="U146" i="181"/>
  <c r="T146" i="181"/>
  <c r="R146" i="181"/>
  <c r="R145" i="181" s="1"/>
  <c r="R143" i="181" s="1"/>
  <c r="Q146" i="181"/>
  <c r="P146" i="181"/>
  <c r="P145" i="181" s="1"/>
  <c r="P143" i="181" s="1"/>
  <c r="O146" i="181"/>
  <c r="N146" i="181"/>
  <c r="M146" i="181"/>
  <c r="L146" i="181"/>
  <c r="L145" i="181" s="1"/>
  <c r="L143" i="181" s="1"/>
  <c r="K146" i="181"/>
  <c r="J146" i="181"/>
  <c r="J145" i="181" s="1"/>
  <c r="J143" i="181" s="1"/>
  <c r="I146" i="181"/>
  <c r="H146" i="181"/>
  <c r="H145" i="181" s="1"/>
  <c r="H143" i="181" s="1"/>
  <c r="G146" i="181"/>
  <c r="T145" i="181"/>
  <c r="T143" i="181" s="1"/>
  <c r="W144" i="181"/>
  <c r="Q144" i="181"/>
  <c r="X140" i="181"/>
  <c r="X138" i="181" s="1"/>
  <c r="V140" i="181"/>
  <c r="U140" i="181"/>
  <c r="U138" i="181" s="1"/>
  <c r="Q140" i="181"/>
  <c r="Q138" i="181" s="1"/>
  <c r="T138" i="181"/>
  <c r="S138" i="181"/>
  <c r="R138" i="181"/>
  <c r="P138" i="181"/>
  <c r="O138" i="181"/>
  <c r="N138" i="181"/>
  <c r="M138" i="181"/>
  <c r="L138" i="181"/>
  <c r="K138" i="181"/>
  <c r="J138" i="181"/>
  <c r="I138" i="181"/>
  <c r="H138" i="181"/>
  <c r="G138" i="181"/>
  <c r="AF137" i="181"/>
  <c r="AE137" i="181"/>
  <c r="W137" i="181"/>
  <c r="S137" i="181"/>
  <c r="Q137" i="181"/>
  <c r="AF136" i="181"/>
  <c r="AE136" i="181"/>
  <c r="W136" i="181"/>
  <c r="S136" i="181"/>
  <c r="Q136" i="181"/>
  <c r="AF135" i="181"/>
  <c r="AE135" i="181"/>
  <c r="W135" i="181"/>
  <c r="S135" i="181"/>
  <c r="Q135" i="181"/>
  <c r="AF134" i="181"/>
  <c r="AE134" i="181"/>
  <c r="W134" i="181"/>
  <c r="S134" i="181"/>
  <c r="Q134" i="181"/>
  <c r="AF133" i="181"/>
  <c r="AE133" i="181"/>
  <c r="W133" i="181"/>
  <c r="S133" i="181"/>
  <c r="Q133" i="181"/>
  <c r="X131" i="181"/>
  <c r="V131" i="181"/>
  <c r="U131" i="181"/>
  <c r="T131" i="181"/>
  <c r="R131" i="181"/>
  <c r="P131" i="181"/>
  <c r="O131" i="181"/>
  <c r="N131" i="181"/>
  <c r="M131" i="181"/>
  <c r="L131" i="181"/>
  <c r="K131" i="181"/>
  <c r="J131" i="181"/>
  <c r="I131" i="181"/>
  <c r="H131" i="181"/>
  <c r="G131" i="181"/>
  <c r="AF130" i="181"/>
  <c r="AE130" i="181"/>
  <c r="W130" i="181"/>
  <c r="S130" i="181"/>
  <c r="Q130" i="181"/>
  <c r="AF129" i="181"/>
  <c r="AE129" i="181"/>
  <c r="W129" i="181"/>
  <c r="S129" i="181"/>
  <c r="Q129" i="181"/>
  <c r="AF128" i="181"/>
  <c r="AE128" i="181"/>
  <c r="W128" i="181"/>
  <c r="S128" i="181"/>
  <c r="Q128" i="181"/>
  <c r="X126" i="181"/>
  <c r="V126" i="181"/>
  <c r="U126" i="181"/>
  <c r="T126" i="181"/>
  <c r="R126" i="181"/>
  <c r="P126" i="181"/>
  <c r="P125" i="181" s="1"/>
  <c r="P123" i="181" s="1"/>
  <c r="O126" i="181"/>
  <c r="N126" i="181"/>
  <c r="M126" i="181"/>
  <c r="L126" i="181"/>
  <c r="K126" i="181"/>
  <c r="J126" i="181"/>
  <c r="I126" i="181"/>
  <c r="H126" i="181"/>
  <c r="H125" i="181" s="1"/>
  <c r="H123" i="181" s="1"/>
  <c r="G126" i="181"/>
  <c r="AE124" i="181"/>
  <c r="W124" i="181"/>
  <c r="S124" i="181"/>
  <c r="Q124" i="181"/>
  <c r="X121" i="181"/>
  <c r="W121" i="181" s="1"/>
  <c r="AF120" i="181"/>
  <c r="AE120" i="181"/>
  <c r="W120" i="181"/>
  <c r="Q120" i="181"/>
  <c r="AF119" i="181"/>
  <c r="AE119" i="181"/>
  <c r="W119" i="181"/>
  <c r="Q119" i="181"/>
  <c r="AF118" i="181"/>
  <c r="AE118" i="181"/>
  <c r="W118" i="181"/>
  <c r="Q118" i="181"/>
  <c r="AF117" i="181"/>
  <c r="AE117" i="181"/>
  <c r="W117" i="181"/>
  <c r="Q117" i="181"/>
  <c r="AF116" i="181"/>
  <c r="AE116" i="181"/>
  <c r="W116" i="181"/>
  <c r="Q116" i="181"/>
  <c r="AF115" i="181"/>
  <c r="AE115" i="181"/>
  <c r="W115" i="181"/>
  <c r="W112" i="181" s="1"/>
  <c r="Q115" i="181"/>
  <c r="X112" i="181"/>
  <c r="V112" i="181"/>
  <c r="U112" i="181"/>
  <c r="T112" i="181"/>
  <c r="S112" i="181"/>
  <c r="R112" i="181"/>
  <c r="P112" i="181"/>
  <c r="O112" i="181"/>
  <c r="N112" i="181"/>
  <c r="M112" i="181"/>
  <c r="L112" i="181"/>
  <c r="K112" i="181"/>
  <c r="J112" i="181"/>
  <c r="I112" i="181"/>
  <c r="H112" i="181"/>
  <c r="G112" i="181"/>
  <c r="AF111" i="181"/>
  <c r="AE111" i="181"/>
  <c r="W111" i="181"/>
  <c r="W109" i="181" s="1"/>
  <c r="X109" i="181"/>
  <c r="V109" i="181"/>
  <c r="U109" i="181"/>
  <c r="T109" i="181"/>
  <c r="S109" i="181"/>
  <c r="R109" i="181"/>
  <c r="Q109" i="181"/>
  <c r="P109" i="181"/>
  <c r="O109" i="181"/>
  <c r="N109" i="181"/>
  <c r="M109" i="181"/>
  <c r="L109" i="181"/>
  <c r="K109" i="181"/>
  <c r="J109" i="181"/>
  <c r="I109" i="181"/>
  <c r="H109" i="181"/>
  <c r="G109" i="181"/>
  <c r="AF108" i="181"/>
  <c r="AE108" i="181"/>
  <c r="W108" i="181"/>
  <c r="S108" i="181"/>
  <c r="Q108" i="181"/>
  <c r="AF107" i="181"/>
  <c r="AE107" i="181"/>
  <c r="W107" i="181"/>
  <c r="S107" i="181"/>
  <c r="Q107" i="181"/>
  <c r="AF106" i="181"/>
  <c r="AE106" i="181"/>
  <c r="W106" i="181"/>
  <c r="S106" i="181"/>
  <c r="S105" i="181" s="1"/>
  <c r="S103" i="181" s="1"/>
  <c r="S101" i="181" s="1"/>
  <c r="Q106" i="181"/>
  <c r="X105" i="181"/>
  <c r="V105" i="181"/>
  <c r="U105" i="181"/>
  <c r="U103" i="181" s="1"/>
  <c r="U101" i="181" s="1"/>
  <c r="T105" i="181"/>
  <c r="R105" i="181"/>
  <c r="P105" i="181"/>
  <c r="O105" i="181"/>
  <c r="O103" i="181" s="1"/>
  <c r="O101" i="181" s="1"/>
  <c r="N105" i="181"/>
  <c r="N103" i="181" s="1"/>
  <c r="N101" i="181" s="1"/>
  <c r="M105" i="181"/>
  <c r="L105" i="181"/>
  <c r="K105" i="181"/>
  <c r="K103" i="181" s="1"/>
  <c r="K101" i="181" s="1"/>
  <c r="J105" i="181"/>
  <c r="J103" i="181" s="1"/>
  <c r="J101" i="181" s="1"/>
  <c r="I105" i="181"/>
  <c r="H105" i="181"/>
  <c r="G105" i="181"/>
  <c r="G103" i="181" s="1"/>
  <c r="G101" i="181" s="1"/>
  <c r="W102" i="181"/>
  <c r="Q102" i="181"/>
  <c r="X99" i="181"/>
  <c r="W99" i="181" s="1"/>
  <c r="W98" i="181"/>
  <c r="W97" i="181" s="1"/>
  <c r="Q98" i="181"/>
  <c r="Q97" i="181" s="1"/>
  <c r="X97" i="181"/>
  <c r="V97" i="181"/>
  <c r="U97" i="181"/>
  <c r="T97" i="181"/>
  <c r="S97" i="181"/>
  <c r="R97" i="181"/>
  <c r="P97" i="181"/>
  <c r="O97" i="181"/>
  <c r="N97" i="181"/>
  <c r="M97" i="181"/>
  <c r="L97" i="181"/>
  <c r="K97" i="181"/>
  <c r="J97" i="181"/>
  <c r="I97" i="181"/>
  <c r="H97" i="181"/>
  <c r="G97" i="181"/>
  <c r="F97" i="181"/>
  <c r="AE96" i="181"/>
  <c r="W96" i="181"/>
  <c r="Q96" i="181"/>
  <c r="AE95" i="181"/>
  <c r="W95" i="181"/>
  <c r="Q95" i="181"/>
  <c r="AE94" i="181"/>
  <c r="W94" i="181"/>
  <c r="Q94" i="181"/>
  <c r="X92" i="181"/>
  <c r="V92" i="181"/>
  <c r="U92" i="181"/>
  <c r="T92" i="181"/>
  <c r="S92" i="181"/>
  <c r="R92" i="181"/>
  <c r="P92" i="181"/>
  <c r="O92" i="181"/>
  <c r="N92" i="181"/>
  <c r="M92" i="181"/>
  <c r="L92" i="181"/>
  <c r="K92" i="181"/>
  <c r="J92" i="181"/>
  <c r="I92" i="181"/>
  <c r="H92" i="181"/>
  <c r="G92" i="181"/>
  <c r="AF91" i="181"/>
  <c r="AE91" i="181"/>
  <c r="W91" i="181"/>
  <c r="S91" i="181"/>
  <c r="Q91" i="181"/>
  <c r="AF90" i="181"/>
  <c r="AE90" i="181"/>
  <c r="W90" i="181"/>
  <c r="S90" i="181"/>
  <c r="Q90" i="181"/>
  <c r="AF89" i="181"/>
  <c r="AE89" i="181"/>
  <c r="W89" i="181"/>
  <c r="S89" i="181"/>
  <c r="Q89" i="181"/>
  <c r="AF88" i="181"/>
  <c r="AE88" i="181"/>
  <c r="W88" i="181"/>
  <c r="S88" i="181"/>
  <c r="Q88" i="181"/>
  <c r="AF87" i="181"/>
  <c r="AE87" i="181"/>
  <c r="W87" i="181"/>
  <c r="S87" i="181"/>
  <c r="Q87" i="181"/>
  <c r="AF86" i="181"/>
  <c r="AE86" i="181"/>
  <c r="W86" i="181"/>
  <c r="S86" i="181"/>
  <c r="Q86" i="181"/>
  <c r="Z84" i="181"/>
  <c r="Y84" i="181"/>
  <c r="X84" i="181"/>
  <c r="V84" i="181"/>
  <c r="U84" i="181"/>
  <c r="T84" i="181"/>
  <c r="R84" i="181"/>
  <c r="P84" i="181"/>
  <c r="O84" i="181"/>
  <c r="N84" i="181"/>
  <c r="M84" i="181"/>
  <c r="L84" i="181"/>
  <c r="K84" i="181"/>
  <c r="J84" i="181"/>
  <c r="I84" i="181"/>
  <c r="H84" i="181"/>
  <c r="G84" i="181"/>
  <c r="AF83" i="181"/>
  <c r="AE83" i="181"/>
  <c r="W83" i="181"/>
  <c r="S83" i="181"/>
  <c r="Q83" i="181"/>
  <c r="AF82" i="181"/>
  <c r="AE82" i="181"/>
  <c r="W82" i="181"/>
  <c r="S82" i="181"/>
  <c r="Q82" i="181"/>
  <c r="AF81" i="181"/>
  <c r="AE81" i="181"/>
  <c r="W81" i="181"/>
  <c r="S81" i="181"/>
  <c r="Q81" i="181"/>
  <c r="Z79" i="181"/>
  <c r="Y79" i="181"/>
  <c r="X79" i="181"/>
  <c r="V79" i="181"/>
  <c r="U79" i="181"/>
  <c r="T79" i="181"/>
  <c r="R79" i="181"/>
  <c r="P79" i="181"/>
  <c r="O79" i="181"/>
  <c r="N79" i="181"/>
  <c r="M79" i="181"/>
  <c r="L79" i="181"/>
  <c r="K79" i="181"/>
  <c r="J79" i="181"/>
  <c r="I79" i="181"/>
  <c r="H79" i="181"/>
  <c r="G79" i="181"/>
  <c r="AE78" i="181"/>
  <c r="W78" i="181"/>
  <c r="S78" i="181"/>
  <c r="Q78" i="181"/>
  <c r="AE77" i="181"/>
  <c r="W77" i="181"/>
  <c r="S77" i="181"/>
  <c r="S75" i="181" s="1"/>
  <c r="Q77" i="181"/>
  <c r="X75" i="181"/>
  <c r="W75" i="181"/>
  <c r="V75" i="181"/>
  <c r="U75" i="181"/>
  <c r="T75" i="181"/>
  <c r="R75" i="181"/>
  <c r="P75" i="181"/>
  <c r="P74" i="181" s="1"/>
  <c r="P72" i="181" s="1"/>
  <c r="O75" i="181"/>
  <c r="N75" i="181"/>
  <c r="N74" i="181" s="1"/>
  <c r="N72" i="181" s="1"/>
  <c r="M75" i="181"/>
  <c r="L75" i="181"/>
  <c r="K75" i="181"/>
  <c r="J75" i="181"/>
  <c r="I75" i="181"/>
  <c r="H75" i="181"/>
  <c r="H74" i="181" s="1"/>
  <c r="H72" i="181" s="1"/>
  <c r="G75" i="181"/>
  <c r="X74" i="181"/>
  <c r="X72" i="181" s="1"/>
  <c r="AE73" i="181"/>
  <c r="W73" i="181"/>
  <c r="S73" i="181"/>
  <c r="Q73" i="181"/>
  <c r="W62" i="181"/>
  <c r="Q62" i="181"/>
  <c r="Y61" i="181"/>
  <c r="W61" i="181"/>
  <c r="Y60" i="181"/>
  <c r="W60" i="181"/>
  <c r="Y59" i="181"/>
  <c r="W59" i="181"/>
  <c r="Y58" i="181"/>
  <c r="W58" i="181"/>
  <c r="Y57" i="181"/>
  <c r="W57" i="181"/>
  <c r="Y56" i="181"/>
  <c r="W56" i="181"/>
  <c r="Y55" i="181"/>
  <c r="W55" i="181"/>
  <c r="Y54" i="181"/>
  <c r="W54" i="181"/>
  <c r="Y53" i="181"/>
  <c r="W53" i="181"/>
  <c r="Y52" i="181"/>
  <c r="W52" i="181"/>
  <c r="Y51" i="181"/>
  <c r="W51" i="181"/>
  <c r="Y50" i="181"/>
  <c r="W50" i="181"/>
  <c r="Y49" i="181"/>
  <c r="Y48" i="181" s="1"/>
  <c r="W49" i="181"/>
  <c r="X48" i="181"/>
  <c r="Y47" i="181"/>
  <c r="W47" i="181"/>
  <c r="Y46" i="181"/>
  <c r="W46" i="181"/>
  <c r="Y45" i="181"/>
  <c r="W45" i="181"/>
  <c r="X44" i="181"/>
  <c r="W44" i="181" s="1"/>
  <c r="Y43" i="181"/>
  <c r="W43" i="181"/>
  <c r="X42" i="181"/>
  <c r="Y42" i="181" s="1"/>
  <c r="Y40" i="181"/>
  <c r="W40" i="181"/>
  <c r="Y39" i="181"/>
  <c r="W39" i="181"/>
  <c r="Y38" i="181"/>
  <c r="W38" i="181"/>
  <c r="Y37" i="181"/>
  <c r="W37" i="181"/>
  <c r="Y36" i="181"/>
  <c r="W36" i="181"/>
  <c r="Y35" i="181"/>
  <c r="W35" i="181"/>
  <c r="X34" i="181"/>
  <c r="Y33" i="181"/>
  <c r="W33" i="181"/>
  <c r="Y32" i="181"/>
  <c r="W32" i="181"/>
  <c r="Y31" i="181"/>
  <c r="W31" i="181"/>
  <c r="Y30" i="181"/>
  <c r="W30" i="181"/>
  <c r="Q28" i="181"/>
  <c r="M28" i="181"/>
  <c r="M27" i="181" s="1"/>
  <c r="I28" i="181"/>
  <c r="I27" i="181" s="1"/>
  <c r="Z27" i="181"/>
  <c r="T27" i="181"/>
  <c r="S27" i="181"/>
  <c r="R27" i="181"/>
  <c r="P27" i="181"/>
  <c r="O27" i="181"/>
  <c r="N27" i="181"/>
  <c r="L27" i="181"/>
  <c r="K27" i="181"/>
  <c r="J27" i="181"/>
  <c r="H27" i="181"/>
  <c r="G27" i="181"/>
  <c r="Z13" i="181"/>
  <c r="Y13" i="181"/>
  <c r="X13" i="181"/>
  <c r="W13" i="181"/>
  <c r="V13" i="181"/>
  <c r="U13" i="181"/>
  <c r="T13" i="181"/>
  <c r="S13" i="181"/>
  <c r="R13" i="181"/>
  <c r="Q13" i="181"/>
  <c r="N13" i="181"/>
  <c r="M13" i="181"/>
  <c r="L13" i="181"/>
  <c r="K13" i="181"/>
  <c r="J13" i="181"/>
  <c r="I13" i="181"/>
  <c r="AE112" i="181" l="1"/>
  <c r="X156" i="181"/>
  <c r="H174" i="181"/>
  <c r="W42" i="181"/>
  <c r="X145" i="181"/>
  <c r="X143" i="181" s="1"/>
  <c r="AF143" i="181" s="1"/>
  <c r="G74" i="181"/>
  <c r="G72" i="181" s="1"/>
  <c r="K145" i="181"/>
  <c r="K143" i="181" s="1"/>
  <c r="AE156" i="181"/>
  <c r="W174" i="181"/>
  <c r="W166" i="181" s="1"/>
  <c r="W164" i="181" s="1"/>
  <c r="I125" i="181"/>
  <c r="I123" i="181" s="1"/>
  <c r="Q79" i="181"/>
  <c r="W84" i="181"/>
  <c r="S84" i="181"/>
  <c r="Q126" i="181"/>
  <c r="W126" i="181"/>
  <c r="W48" i="181"/>
  <c r="AE79" i="181"/>
  <c r="AE84" i="181"/>
  <c r="M103" i="181"/>
  <c r="M101" i="181" s="1"/>
  <c r="X41" i="181"/>
  <c r="I74" i="181"/>
  <c r="I72" i="181" s="1"/>
  <c r="M74" i="181"/>
  <c r="M72" i="181" s="1"/>
  <c r="S79" i="181"/>
  <c r="O74" i="181"/>
  <c r="O72" i="181" s="1"/>
  <c r="V103" i="181"/>
  <c r="V101" i="181" s="1"/>
  <c r="T103" i="181"/>
  <c r="T101" i="181" s="1"/>
  <c r="H103" i="181"/>
  <c r="H101" i="181" s="1"/>
  <c r="L103" i="181"/>
  <c r="L101" i="181" s="1"/>
  <c r="P103" i="181"/>
  <c r="P101" i="181" s="1"/>
  <c r="G125" i="181"/>
  <c r="G123" i="181" s="1"/>
  <c r="O125" i="181"/>
  <c r="O123" i="181" s="1"/>
  <c r="T125" i="181"/>
  <c r="T123" i="181" s="1"/>
  <c r="AE140" i="181"/>
  <c r="I145" i="181"/>
  <c r="I143" i="181" s="1"/>
  <c r="S151" i="181"/>
  <c r="W156" i="181"/>
  <c r="W145" i="181" s="1"/>
  <c r="W143" i="181" s="1"/>
  <c r="W161" i="181"/>
  <c r="S169" i="181"/>
  <c r="Q174" i="181"/>
  <c r="H179" i="181"/>
  <c r="H166" i="181" s="1"/>
  <c r="H164" i="181" s="1"/>
  <c r="H71" i="181" s="1"/>
  <c r="H26" i="181" s="1"/>
  <c r="H25" i="181" s="1"/>
  <c r="AH208" i="181"/>
  <c r="V62" i="181"/>
  <c r="V27" i="181" s="1"/>
  <c r="R74" i="181"/>
  <c r="R72" i="181" s="1"/>
  <c r="R125" i="181"/>
  <c r="R123" i="181" s="1"/>
  <c r="T74" i="181"/>
  <c r="T72" i="181" s="1"/>
  <c r="W92" i="181"/>
  <c r="W131" i="181"/>
  <c r="M145" i="181"/>
  <c r="M143" i="181" s="1"/>
  <c r="N179" i="181"/>
  <c r="N166" i="181" s="1"/>
  <c r="N164" i="181" s="1"/>
  <c r="T179" i="181"/>
  <c r="T166" i="181" s="1"/>
  <c r="T164" i="181" s="1"/>
  <c r="Q27" i="181"/>
  <c r="Y44" i="181"/>
  <c r="Y41" i="181" s="1"/>
  <c r="U74" i="181"/>
  <c r="U72" i="181" s="1"/>
  <c r="Q75" i="181"/>
  <c r="K74" i="181"/>
  <c r="K72" i="181" s="1"/>
  <c r="Q84" i="181"/>
  <c r="AE92" i="181"/>
  <c r="W105" i="181"/>
  <c r="Q105" i="181"/>
  <c r="N125" i="181"/>
  <c r="N123" i="181" s="1"/>
  <c r="S131" i="181"/>
  <c r="Q131" i="181"/>
  <c r="Q125" i="181" s="1"/>
  <c r="Q123" i="181" s="1"/>
  <c r="K125" i="181"/>
  <c r="K123" i="181" s="1"/>
  <c r="X125" i="181"/>
  <c r="X123" i="181" s="1"/>
  <c r="AF123" i="181" s="1"/>
  <c r="N145" i="181"/>
  <c r="N143" i="181" s="1"/>
  <c r="Q156" i="181"/>
  <c r="Q145" i="181" s="1"/>
  <c r="Q143" i="181" s="1"/>
  <c r="G179" i="181"/>
  <c r="G166" i="181" s="1"/>
  <c r="G164" i="181" s="1"/>
  <c r="O179" i="181"/>
  <c r="O166" i="181" s="1"/>
  <c r="O164" i="181" s="1"/>
  <c r="I179" i="181"/>
  <c r="I166" i="181" s="1"/>
  <c r="I164" i="181" s="1"/>
  <c r="Q179" i="181"/>
  <c r="J179" i="181"/>
  <c r="J166" i="181" s="1"/>
  <c r="J164" i="181" s="1"/>
  <c r="J74" i="181"/>
  <c r="J72" i="181" s="1"/>
  <c r="M125" i="181"/>
  <c r="M123" i="181" s="1"/>
  <c r="S126" i="181"/>
  <c r="S174" i="181"/>
  <c r="Z181" i="181"/>
  <c r="Z26" i="181" s="1"/>
  <c r="Z25" i="181" s="1"/>
  <c r="Z12" i="181" s="1"/>
  <c r="L74" i="181"/>
  <c r="L72" i="181" s="1"/>
  <c r="V74" i="181"/>
  <c r="V72" i="181" s="1"/>
  <c r="S74" i="181"/>
  <c r="S72" i="181" s="1"/>
  <c r="W79" i="181"/>
  <c r="Q92" i="181"/>
  <c r="I103" i="181"/>
  <c r="I101" i="181" s="1"/>
  <c r="R103" i="181"/>
  <c r="R101" i="181" s="1"/>
  <c r="X103" i="181"/>
  <c r="X101" i="181" s="1"/>
  <c r="AF101" i="181" s="1"/>
  <c r="Q112" i="181"/>
  <c r="Q103" i="181" s="1"/>
  <c r="Q101" i="181" s="1"/>
  <c r="U125" i="181"/>
  <c r="U123" i="181" s="1"/>
  <c r="L125" i="181"/>
  <c r="L123" i="181" s="1"/>
  <c r="AF140" i="181"/>
  <c r="G145" i="181"/>
  <c r="G143" i="181" s="1"/>
  <c r="O145" i="181"/>
  <c r="O143" i="181" s="1"/>
  <c r="U145" i="181"/>
  <c r="U143" i="181" s="1"/>
  <c r="S156" i="181"/>
  <c r="S145" i="181" s="1"/>
  <c r="S143" i="181" s="1"/>
  <c r="Q169" i="181"/>
  <c r="Q166" i="181" s="1"/>
  <c r="Q164" i="181" s="1"/>
  <c r="P179" i="181"/>
  <c r="P166" i="181" s="1"/>
  <c r="P164" i="181" s="1"/>
  <c r="R179" i="181"/>
  <c r="R166" i="181" s="1"/>
  <c r="R164" i="181" s="1"/>
  <c r="AF192" i="181"/>
  <c r="X71" i="181"/>
  <c r="AF72" i="181"/>
  <c r="W41" i="181"/>
  <c r="S125" i="181"/>
  <c r="S123" i="181" s="1"/>
  <c r="W103" i="181"/>
  <c r="W101" i="181" s="1"/>
  <c r="K179" i="181"/>
  <c r="K166" i="181" s="1"/>
  <c r="K164" i="181" s="1"/>
  <c r="K71" i="181" s="1"/>
  <c r="K26" i="181" s="1"/>
  <c r="K25" i="181" s="1"/>
  <c r="K12" i="181" s="1"/>
  <c r="V179" i="181"/>
  <c r="V166" i="181" s="1"/>
  <c r="V164" i="181" s="1"/>
  <c r="L179" i="181"/>
  <c r="L166" i="181" s="1"/>
  <c r="L164" i="181" s="1"/>
  <c r="L71" i="181" s="1"/>
  <c r="L26" i="181" s="1"/>
  <c r="L25" i="181" s="1"/>
  <c r="L12" i="181" s="1"/>
  <c r="Y181" i="181"/>
  <c r="AF165" i="181"/>
  <c r="AF179" i="181"/>
  <c r="U179" i="181"/>
  <c r="U166" i="181" s="1"/>
  <c r="U164" i="181" s="1"/>
  <c r="U71" i="181" s="1"/>
  <c r="U26" i="181" s="1"/>
  <c r="U25" i="181" s="1"/>
  <c r="U12" i="181" s="1"/>
  <c r="W34" i="181"/>
  <c r="W29" i="181" s="1"/>
  <c r="Y34" i="181"/>
  <c r="Y29" i="181" s="1"/>
  <c r="X29" i="181"/>
  <c r="P71" i="181"/>
  <c r="P26" i="181" s="1"/>
  <c r="P25" i="181" s="1"/>
  <c r="P12" i="181" s="1"/>
  <c r="M179" i="181"/>
  <c r="M166" i="181" s="1"/>
  <c r="M164" i="181" s="1"/>
  <c r="M71" i="181" s="1"/>
  <c r="M26" i="181" s="1"/>
  <c r="M25" i="181" s="1"/>
  <c r="M12" i="181" s="1"/>
  <c r="V138" i="181"/>
  <c r="AE138" i="181" s="1"/>
  <c r="W140" i="181"/>
  <c r="W138" i="181" s="1"/>
  <c r="W125" i="181" s="1"/>
  <c r="W123" i="181" s="1"/>
  <c r="J125" i="181"/>
  <c r="J123" i="181" s="1"/>
  <c r="N71" i="181" l="1"/>
  <c r="N26" i="181" s="1"/>
  <c r="N25" i="181" s="1"/>
  <c r="N12" i="181" s="1"/>
  <c r="G71" i="181"/>
  <c r="G26" i="181" s="1"/>
  <c r="G25" i="181" s="1"/>
  <c r="O71" i="181"/>
  <c r="O26" i="181" s="1"/>
  <c r="O25" i="181" s="1"/>
  <c r="O12" i="181" s="1"/>
  <c r="Y28" i="181"/>
  <c r="Y27" i="181" s="1"/>
  <c r="W74" i="181"/>
  <c r="W72" i="181" s="1"/>
  <c r="S179" i="181"/>
  <c r="S166" i="181" s="1"/>
  <c r="S164" i="181" s="1"/>
  <c r="S71" i="181" s="1"/>
  <c r="S26" i="181" s="1"/>
  <c r="S25" i="181" s="1"/>
  <c r="S12" i="181" s="1"/>
  <c r="J71" i="181"/>
  <c r="J26" i="181" s="1"/>
  <c r="J25" i="181" s="1"/>
  <c r="J12" i="181" s="1"/>
  <c r="X28" i="181"/>
  <c r="X27" i="181" s="1"/>
  <c r="I71" i="181"/>
  <c r="I26" i="181" s="1"/>
  <c r="I25" i="181" s="1"/>
  <c r="I12" i="181" s="1"/>
  <c r="Q74" i="181"/>
  <c r="Q72" i="181" s="1"/>
  <c r="T71" i="181"/>
  <c r="T26" i="181" s="1"/>
  <c r="T25" i="181" s="1"/>
  <c r="T12" i="181" s="1"/>
  <c r="R71" i="181"/>
  <c r="R26" i="181" s="1"/>
  <c r="R25" i="181" s="1"/>
  <c r="R12" i="181" s="1"/>
  <c r="Y26" i="181"/>
  <c r="Y25" i="181" s="1"/>
  <c r="Y12" i="181" s="1"/>
  <c r="Q71" i="181"/>
  <c r="Q26" i="181" s="1"/>
  <c r="Q25" i="181" s="1"/>
  <c r="Q12" i="181" s="1"/>
  <c r="AF182" i="181"/>
  <c r="X26" i="181"/>
  <c r="X25" i="181" s="1"/>
  <c r="X12" i="181" s="1"/>
  <c r="W71" i="181"/>
  <c r="W28" i="181"/>
  <c r="W27" i="181" s="1"/>
  <c r="V125" i="181"/>
  <c r="V123" i="181" s="1"/>
  <c r="V71" i="181" s="1"/>
  <c r="V26" i="181" s="1"/>
  <c r="V25" i="181" s="1"/>
  <c r="V12" i="181" s="1"/>
  <c r="AF138" i="181"/>
  <c r="W26" i="181" l="1"/>
  <c r="W25" i="181" s="1"/>
  <c r="W12" i="181" s="1"/>
  <c r="W48" i="172"/>
  <c r="V20" i="180" l="1"/>
  <c r="I14" i="180" l="1"/>
  <c r="I13" i="180" s="1"/>
  <c r="I12" i="180" s="1"/>
  <c r="J14" i="180"/>
  <c r="J13" i="180" s="1"/>
  <c r="J12" i="180" s="1"/>
  <c r="Q14" i="180"/>
  <c r="Q13" i="180" s="1"/>
  <c r="Q12" i="180" s="1"/>
  <c r="S14" i="180"/>
  <c r="S13" i="180" s="1"/>
  <c r="S12" i="180" s="1"/>
  <c r="V14" i="180"/>
  <c r="V13" i="180" s="1"/>
  <c r="V12" i="180" s="1"/>
  <c r="H14" i="180"/>
  <c r="H13" i="180" s="1"/>
  <c r="H12" i="180" s="1"/>
  <c r="R16" i="180"/>
  <c r="R14" i="180" s="1"/>
  <c r="R13" i="180" s="1"/>
  <c r="R12" i="180" s="1"/>
  <c r="M16" i="180"/>
  <c r="M14" i="180" s="1"/>
  <c r="M13" i="180" s="1"/>
  <c r="M12" i="180" s="1"/>
  <c r="P16" i="180"/>
  <c r="P14" i="180" s="1"/>
  <c r="P13" i="180" s="1"/>
  <c r="P12" i="180" s="1"/>
  <c r="U16" i="180" l="1"/>
  <c r="U14" i="180" l="1"/>
  <c r="U13" i="180" s="1"/>
  <c r="U12" i="180" s="1"/>
  <c r="T16" i="180"/>
  <c r="T14" i="180" s="1"/>
  <c r="T13" i="180" s="1"/>
  <c r="T12" i="180" s="1"/>
  <c r="I12" i="177" l="1"/>
  <c r="I13" i="177"/>
  <c r="D23" i="177"/>
  <c r="D18" i="177"/>
  <c r="Q16" i="177"/>
  <c r="P16" i="177"/>
  <c r="N16" i="177"/>
  <c r="M16" i="177"/>
  <c r="T48" i="180"/>
  <c r="R48" i="180"/>
  <c r="P48" i="180"/>
  <c r="T47" i="180"/>
  <c r="R47" i="180"/>
  <c r="P47" i="180"/>
  <c r="T46" i="180"/>
  <c r="R46" i="180"/>
  <c r="P46" i="180"/>
  <c r="T45" i="180"/>
  <c r="R45" i="180"/>
  <c r="P45" i="180"/>
  <c r="T44" i="180"/>
  <c r="R44" i="180"/>
  <c r="P44" i="180"/>
  <c r="T43" i="180"/>
  <c r="R43" i="180"/>
  <c r="P43" i="180"/>
  <c r="T42" i="180"/>
  <c r="R42" i="180"/>
  <c r="P42" i="180"/>
  <c r="T41" i="180"/>
  <c r="R41" i="180"/>
  <c r="P41" i="180"/>
  <c r="T40" i="180"/>
  <c r="R40" i="180"/>
  <c r="P40" i="180"/>
  <c r="T39" i="180"/>
  <c r="R39" i="180"/>
  <c r="P39" i="180"/>
  <c r="T38" i="180"/>
  <c r="R38" i="180"/>
  <c r="P38" i="180"/>
  <c r="T37" i="180"/>
  <c r="R37" i="180"/>
  <c r="P37" i="180"/>
  <c r="T36" i="180"/>
  <c r="R36" i="180"/>
  <c r="P36" i="180"/>
  <c r="T35" i="180"/>
  <c r="R35" i="180"/>
  <c r="P35" i="180"/>
  <c r="T34" i="180"/>
  <c r="R34" i="180"/>
  <c r="P34" i="180"/>
  <c r="T33" i="180"/>
  <c r="R33" i="180"/>
  <c r="P33" i="180"/>
  <c r="T32" i="180"/>
  <c r="R32" i="180"/>
  <c r="P32" i="180"/>
  <c r="T31" i="180"/>
  <c r="R31" i="180"/>
  <c r="P31" i="180"/>
  <c r="T30" i="180"/>
  <c r="R30" i="180"/>
  <c r="P30" i="180"/>
  <c r="T29" i="180"/>
  <c r="R29" i="180"/>
  <c r="P29" i="180"/>
  <c r="T28" i="180"/>
  <c r="R28" i="180"/>
  <c r="P28" i="180"/>
  <c r="T27" i="180"/>
  <c r="R27" i="180"/>
  <c r="P27" i="180"/>
  <c r="T26" i="180"/>
  <c r="R26" i="180"/>
  <c r="P26" i="180"/>
  <c r="T25" i="180"/>
  <c r="R25" i="180"/>
  <c r="P25" i="180"/>
  <c r="T24" i="180"/>
  <c r="R24" i="180"/>
  <c r="P24" i="180"/>
  <c r="T23" i="180"/>
  <c r="R23" i="180"/>
  <c r="P23" i="180"/>
  <c r="T22" i="180"/>
  <c r="R22" i="180"/>
  <c r="P22" i="180"/>
  <c r="X20" i="180"/>
  <c r="W20" i="180"/>
  <c r="V19" i="180"/>
  <c r="V17" i="180" s="1"/>
  <c r="V11" i="180" s="1"/>
  <c r="U20" i="180"/>
  <c r="U19" i="180" s="1"/>
  <c r="U17" i="180" s="1"/>
  <c r="U11" i="180" s="1"/>
  <c r="S20" i="180"/>
  <c r="S19" i="180" s="1"/>
  <c r="S17" i="180" s="1"/>
  <c r="S11" i="180" s="1"/>
  <c r="Q20" i="180"/>
  <c r="Q19" i="180" s="1"/>
  <c r="Q17" i="180" s="1"/>
  <c r="Q11" i="180" s="1"/>
  <c r="O20" i="180"/>
  <c r="O19" i="180" s="1"/>
  <c r="O17" i="180" s="1"/>
  <c r="N20" i="180"/>
  <c r="N19" i="180" s="1"/>
  <c r="N17" i="180" s="1"/>
  <c r="M20" i="180"/>
  <c r="M19" i="180" s="1"/>
  <c r="M17" i="180" s="1"/>
  <c r="M11" i="180" s="1"/>
  <c r="L20" i="180"/>
  <c r="L19" i="180" s="1"/>
  <c r="L17" i="180" s="1"/>
  <c r="K20" i="180"/>
  <c r="K19" i="180" s="1"/>
  <c r="K17" i="180" s="1"/>
  <c r="J20" i="180"/>
  <c r="J19" i="180" s="1"/>
  <c r="J17" i="180" s="1"/>
  <c r="J11" i="180" s="1"/>
  <c r="I20" i="180"/>
  <c r="I19" i="180" s="1"/>
  <c r="I17" i="180" s="1"/>
  <c r="I11" i="180" s="1"/>
  <c r="H20" i="180"/>
  <c r="H19" i="180" s="1"/>
  <c r="H17" i="180" s="1"/>
  <c r="H11" i="180" s="1"/>
  <c r="D16" i="177" l="1"/>
  <c r="P20" i="180"/>
  <c r="P19" i="180" s="1"/>
  <c r="P17" i="180" s="1"/>
  <c r="P11" i="180" s="1"/>
  <c r="T20" i="180"/>
  <c r="T19" i="180" s="1"/>
  <c r="T17" i="180" s="1"/>
  <c r="T11" i="180" s="1"/>
  <c r="R20" i="180"/>
  <c r="R19" i="180" s="1"/>
  <c r="R17" i="180" s="1"/>
  <c r="R11" i="180" s="1"/>
  <c r="K24" i="173"/>
  <c r="N24" i="173"/>
  <c r="Q24" i="173"/>
  <c r="R24" i="173"/>
  <c r="T24" i="173"/>
  <c r="AA24" i="173"/>
  <c r="AB24" i="173"/>
  <c r="AD24" i="173"/>
  <c r="AG24" i="173"/>
  <c r="AH24" i="173"/>
  <c r="AJ24" i="173"/>
  <c r="AF33" i="173"/>
  <c r="AE33" i="173" s="1"/>
  <c r="Z33" i="173"/>
  <c r="Y33" i="173" s="1"/>
  <c r="AC33" i="173"/>
  <c r="W33" i="173"/>
  <c r="W24" i="173" s="1"/>
  <c r="X33" i="173"/>
  <c r="P33" i="173"/>
  <c r="O33" i="173" s="1"/>
  <c r="M33" i="173"/>
  <c r="I33" i="173" s="1"/>
  <c r="K21" i="173"/>
  <c r="K20" i="173" s="1"/>
  <c r="N21" i="173"/>
  <c r="Q21" i="173"/>
  <c r="Q20" i="173" s="1"/>
  <c r="Q14" i="173" s="1"/>
  <c r="R21" i="173"/>
  <c r="S21" i="173"/>
  <c r="T21" i="173"/>
  <c r="W21" i="173"/>
  <c r="X21" i="173"/>
  <c r="Z21" i="173"/>
  <c r="AA21" i="173"/>
  <c r="AB21" i="173"/>
  <c r="AC21" i="173"/>
  <c r="AD21" i="173"/>
  <c r="AD20" i="173" s="1"/>
  <c r="AG21" i="173"/>
  <c r="AG20" i="173" s="1"/>
  <c r="AH21" i="173"/>
  <c r="AI21" i="173"/>
  <c r="AJ21" i="173"/>
  <c r="AJ20" i="173" s="1"/>
  <c r="AF23" i="173"/>
  <c r="T20" i="173"/>
  <c r="X32" i="173"/>
  <c r="X24" i="173" s="1"/>
  <c r="M32" i="173"/>
  <c r="I32" i="173" s="1"/>
  <c r="AF26" i="173"/>
  <c r="AE26" i="173"/>
  <c r="AF27" i="173"/>
  <c r="AE27" i="173" s="1"/>
  <c r="AF28" i="173"/>
  <c r="AE28" i="173" s="1"/>
  <c r="AF29" i="173"/>
  <c r="AE29" i="173" s="1"/>
  <c r="AF30" i="173"/>
  <c r="AE30" i="173" s="1"/>
  <c r="AF31" i="173"/>
  <c r="AE31" i="173" s="1"/>
  <c r="AF32" i="173"/>
  <c r="AE32" i="173" s="1"/>
  <c r="AI26" i="173"/>
  <c r="AI27" i="173"/>
  <c r="AI28" i="173"/>
  <c r="AI29" i="173"/>
  <c r="AI30" i="173"/>
  <c r="AI31" i="173"/>
  <c r="AI32" i="173"/>
  <c r="AF25" i="173"/>
  <c r="AI25" i="173"/>
  <c r="AC26" i="173"/>
  <c r="AC27" i="173"/>
  <c r="AC28" i="173"/>
  <c r="AC29" i="173"/>
  <c r="AC30" i="173"/>
  <c r="AC31" i="173"/>
  <c r="AC32" i="173"/>
  <c r="Z26" i="173"/>
  <c r="Z27" i="173"/>
  <c r="Y27" i="173" s="1"/>
  <c r="Z28" i="173"/>
  <c r="Y28" i="173"/>
  <c r="Z29" i="173"/>
  <c r="Y29" i="173" s="1"/>
  <c r="Z30" i="173"/>
  <c r="Y30" i="173" s="1"/>
  <c r="Z31" i="173"/>
  <c r="Y31" i="173" s="1"/>
  <c r="Z32" i="173"/>
  <c r="Y32" i="173" s="1"/>
  <c r="Z25" i="173"/>
  <c r="Y25" i="173" s="1"/>
  <c r="AC25" i="173"/>
  <c r="P26" i="173"/>
  <c r="O26" i="173" s="1"/>
  <c r="P27" i="173"/>
  <c r="O27" i="173" s="1"/>
  <c r="P28" i="173"/>
  <c r="O28" i="173" s="1"/>
  <c r="P29" i="173"/>
  <c r="O29" i="173"/>
  <c r="P30" i="173"/>
  <c r="O30" i="173" s="1"/>
  <c r="P31" i="173"/>
  <c r="O31" i="173" s="1"/>
  <c r="P32" i="173"/>
  <c r="O32" i="173" s="1"/>
  <c r="P25" i="173"/>
  <c r="O25" i="173"/>
  <c r="S26" i="173"/>
  <c r="S27" i="173"/>
  <c r="S28" i="173"/>
  <c r="S29" i="173"/>
  <c r="S30" i="173"/>
  <c r="S31" i="173"/>
  <c r="S32" i="173"/>
  <c r="S25" i="173"/>
  <c r="M26" i="173"/>
  <c r="M27" i="173"/>
  <c r="M28" i="173"/>
  <c r="M29" i="173"/>
  <c r="M30" i="173"/>
  <c r="M31" i="173"/>
  <c r="M25" i="173"/>
  <c r="J26" i="173"/>
  <c r="J27" i="173"/>
  <c r="J28" i="173"/>
  <c r="J29" i="173"/>
  <c r="J30" i="173"/>
  <c r="J31" i="173"/>
  <c r="J25" i="173"/>
  <c r="L14" i="173"/>
  <c r="Y23" i="173"/>
  <c r="AB20" i="173"/>
  <c r="AB14" i="173" s="1"/>
  <c r="V23" i="173"/>
  <c r="U23" i="173" s="1"/>
  <c r="P23" i="173"/>
  <c r="P21" i="173" s="1"/>
  <c r="J23" i="173"/>
  <c r="AE22" i="173"/>
  <c r="Y22" i="173"/>
  <c r="Y21" i="173" s="1"/>
  <c r="U22" i="173"/>
  <c r="U21" i="173" s="1"/>
  <c r="O22" i="173"/>
  <c r="J22" i="173"/>
  <c r="M22" i="173"/>
  <c r="M21" i="173" s="1"/>
  <c r="K17" i="173"/>
  <c r="K16" i="173" s="1"/>
  <c r="K15" i="173" s="1"/>
  <c r="K14" i="173" s="1"/>
  <c r="N17" i="173"/>
  <c r="N16" i="173" s="1"/>
  <c r="N15" i="173" s="1"/>
  <c r="T17" i="173"/>
  <c r="T16" i="173" s="1"/>
  <c r="T15" i="173" s="1"/>
  <c r="T14" i="173" s="1"/>
  <c r="X17" i="173"/>
  <c r="X16" i="173" s="1"/>
  <c r="X15" i="173" s="1"/>
  <c r="AD17" i="173"/>
  <c r="AD16" i="173" s="1"/>
  <c r="AD15" i="173" s="1"/>
  <c r="AJ17" i="173"/>
  <c r="AJ16" i="173" s="1"/>
  <c r="AJ15" i="173" s="1"/>
  <c r="AJ14" i="173" s="1"/>
  <c r="AE19" i="173"/>
  <c r="AE17" i="173" s="1"/>
  <c r="AE16" i="173" s="1"/>
  <c r="AE15" i="173" s="1"/>
  <c r="Y19" i="173"/>
  <c r="Y17" i="173" s="1"/>
  <c r="Y16" i="173" s="1"/>
  <c r="Y15" i="173" s="1"/>
  <c r="U19" i="173"/>
  <c r="U17" i="173" s="1"/>
  <c r="U16" i="173" s="1"/>
  <c r="U15" i="173" s="1"/>
  <c r="O19" i="173"/>
  <c r="O17" i="173" s="1"/>
  <c r="O16" i="173" s="1"/>
  <c r="O15" i="173" s="1"/>
  <c r="J19" i="173"/>
  <c r="M19" i="173"/>
  <c r="M17" i="173" s="1"/>
  <c r="M16" i="173" s="1"/>
  <c r="M15" i="173" s="1"/>
  <c r="I22" i="173"/>
  <c r="I21" i="173" s="1"/>
  <c r="K14" i="177"/>
  <c r="K13" i="177" s="1"/>
  <c r="K12" i="177" s="1"/>
  <c r="L14" i="177"/>
  <c r="L13" i="177" s="1"/>
  <c r="L12" i="177" s="1"/>
  <c r="M14" i="177"/>
  <c r="M13" i="177" s="1"/>
  <c r="M12" i="177" s="1"/>
  <c r="N14" i="177"/>
  <c r="N13" i="177" s="1"/>
  <c r="N12" i="177" s="1"/>
  <c r="O14" i="177"/>
  <c r="O13" i="177" s="1"/>
  <c r="O12" i="177" s="1"/>
  <c r="Q14" i="177"/>
  <c r="Q13" i="177" s="1"/>
  <c r="Q12" i="177" s="1"/>
  <c r="R14" i="177"/>
  <c r="R13" i="177" s="1"/>
  <c r="R12" i="177" s="1"/>
  <c r="J14" i="177"/>
  <c r="J13" i="177" s="1"/>
  <c r="J12" i="177" s="1"/>
  <c r="H14" i="177"/>
  <c r="H13" i="177" s="1"/>
  <c r="H12" i="177" s="1"/>
  <c r="G14" i="177"/>
  <c r="G13" i="177" s="1"/>
  <c r="G12" i="177" s="1"/>
  <c r="S15" i="177"/>
  <c r="S14" i="177" s="1"/>
  <c r="S13" i="177" s="1"/>
  <c r="S12" i="177" s="1"/>
  <c r="P15" i="177"/>
  <c r="P14" i="177" s="1"/>
  <c r="P13" i="177" s="1"/>
  <c r="P12" i="177" s="1"/>
  <c r="Y32" i="178"/>
  <c r="X32" i="178" s="1"/>
  <c r="Y33" i="178"/>
  <c r="X33" i="178" s="1"/>
  <c r="O33" i="178"/>
  <c r="U33" i="178"/>
  <c r="W66" i="172"/>
  <c r="W64" i="172" s="1"/>
  <c r="W63" i="172" s="1"/>
  <c r="AG21" i="178"/>
  <c r="R29" i="178"/>
  <c r="O32" i="178"/>
  <c r="U27" i="178"/>
  <c r="L27" i="178"/>
  <c r="N28" i="178"/>
  <c r="P28" i="178"/>
  <c r="Q28" i="178"/>
  <c r="S28" i="178"/>
  <c r="T28" i="178"/>
  <c r="V28" i="178"/>
  <c r="W28" i="178"/>
  <c r="Z28" i="178"/>
  <c r="AC28" i="178"/>
  <c r="AF28" i="178"/>
  <c r="AI28" i="178"/>
  <c r="L29" i="178"/>
  <c r="L33" i="178"/>
  <c r="L32" i="178"/>
  <c r="AG31" i="178"/>
  <c r="Y31" i="178"/>
  <c r="X31" i="178" s="1"/>
  <c r="U31" i="178"/>
  <c r="R31" i="178"/>
  <c r="M31" i="178"/>
  <c r="L31" i="178" s="1"/>
  <c r="AH30" i="178"/>
  <c r="AG30" i="178" s="1"/>
  <c r="AE30" i="178"/>
  <c r="AB30" i="178"/>
  <c r="Y30" i="178"/>
  <c r="Y28" i="178" s="1"/>
  <c r="U30" i="178"/>
  <c r="R30" i="178"/>
  <c r="L30" i="178"/>
  <c r="AH26" i="178"/>
  <c r="AG26" i="178" s="1"/>
  <c r="AE26" i="178"/>
  <c r="AD26" i="178" s="1"/>
  <c r="U26" i="178"/>
  <c r="R26" i="178"/>
  <c r="P26" i="178"/>
  <c r="M26" i="178"/>
  <c r="AH25" i="178"/>
  <c r="AG25" i="178" s="1"/>
  <c r="AE25" i="178"/>
  <c r="AD25" i="178" s="1"/>
  <c r="Y25" i="178"/>
  <c r="X25" i="178" s="1"/>
  <c r="U25" i="178"/>
  <c r="R25" i="178"/>
  <c r="O25" i="178"/>
  <c r="O22" i="178" s="1"/>
  <c r="AH24" i="178"/>
  <c r="AG24" i="178"/>
  <c r="AE24" i="178"/>
  <c r="AD24" i="178"/>
  <c r="Y24" i="178"/>
  <c r="X24" i="178" s="1"/>
  <c r="U24" i="178"/>
  <c r="R24" i="178"/>
  <c r="AH23" i="178"/>
  <c r="AG23" i="178" s="1"/>
  <c r="AE23" i="178"/>
  <c r="AD23" i="178"/>
  <c r="Y23" i="178"/>
  <c r="U23" i="178"/>
  <c r="R23" i="178"/>
  <c r="L23" i="178"/>
  <c r="V22" i="178"/>
  <c r="V21" i="178" s="1"/>
  <c r="S22" i="178"/>
  <c r="S21" i="178" s="1"/>
  <c r="P22" i="178"/>
  <c r="N22" i="178"/>
  <c r="N21" i="178" s="1"/>
  <c r="N19" i="178" s="1"/>
  <c r="M22" i="178"/>
  <c r="AG20" i="178"/>
  <c r="AE20" i="178"/>
  <c r="AD20" i="178" s="1"/>
  <c r="V20" i="178"/>
  <c r="R20" i="178"/>
  <c r="O20" i="178"/>
  <c r="M20" i="178"/>
  <c r="AH19" i="178"/>
  <c r="AF19" i="178"/>
  <c r="AC19" i="178"/>
  <c r="Z19" i="178"/>
  <c r="W19" i="178"/>
  <c r="T19" i="178"/>
  <c r="Q19" i="178"/>
  <c r="AI18" i="178"/>
  <c r="AG18" i="178" s="1"/>
  <c r="AE18" i="178"/>
  <c r="AD18" i="178" s="1"/>
  <c r="AC18" i="178"/>
  <c r="AB18" i="178"/>
  <c r="AA18" i="178" s="1"/>
  <c r="Z18" i="178"/>
  <c r="Y18" i="178"/>
  <c r="U18" i="178"/>
  <c r="R18" i="178"/>
  <c r="O18" i="178"/>
  <c r="L18" i="178"/>
  <c r="AG16" i="178"/>
  <c r="AE16" i="178"/>
  <c r="AD16" i="178" s="1"/>
  <c r="Y16" i="178"/>
  <c r="X16" i="178" s="1"/>
  <c r="U16" i="178"/>
  <c r="R16" i="178"/>
  <c r="O16" i="178"/>
  <c r="L16" i="178"/>
  <c r="AB16" i="178" s="1"/>
  <c r="AA16" i="178" s="1"/>
  <c r="AG15" i="178"/>
  <c r="AE15" i="178"/>
  <c r="AD15" i="178" s="1"/>
  <c r="Y15" i="178"/>
  <c r="X15" i="178" s="1"/>
  <c r="U15" i="178"/>
  <c r="R15" i="178"/>
  <c r="O15" i="178"/>
  <c r="L15" i="178"/>
  <c r="AB15" i="178" s="1"/>
  <c r="AA15" i="178" s="1"/>
  <c r="AG14" i="178"/>
  <c r="AD14" i="178"/>
  <c r="U14" i="178"/>
  <c r="S14" i="178"/>
  <c r="P14" i="178"/>
  <c r="L14" i="178"/>
  <c r="AH13" i="178"/>
  <c r="AF13" i="178"/>
  <c r="AC13" i="178"/>
  <c r="Z13" i="178"/>
  <c r="W13" i="178"/>
  <c r="V13" i="178"/>
  <c r="T13" i="178"/>
  <c r="Q13" i="178"/>
  <c r="N13" i="178"/>
  <c r="M13" i="178"/>
  <c r="M9" i="178"/>
  <c r="N9" i="178" s="1"/>
  <c r="O9" i="178" s="1"/>
  <c r="P9" i="178" s="1"/>
  <c r="Q9" i="178" s="1"/>
  <c r="R9" i="178" s="1"/>
  <c r="S9" i="178" s="1"/>
  <c r="T9" i="178" s="1"/>
  <c r="U9" i="178" s="1"/>
  <c r="V9" i="178" s="1"/>
  <c r="W9" i="178" s="1"/>
  <c r="X9" i="178" s="1"/>
  <c r="Y9" i="178" s="1"/>
  <c r="Z9" i="178" s="1"/>
  <c r="AA9" i="178" s="1"/>
  <c r="AB9" i="178" s="1"/>
  <c r="AC9" i="178" s="1"/>
  <c r="AD9" i="178" s="1"/>
  <c r="AE9" i="178" s="1"/>
  <c r="AF9" i="178" s="1"/>
  <c r="AG9" i="178" s="1"/>
  <c r="AH9" i="178" s="1"/>
  <c r="AI9" i="178" s="1"/>
  <c r="AJ9" i="178" s="1"/>
  <c r="J9" i="178"/>
  <c r="K9" i="178" s="1"/>
  <c r="B9" i="178"/>
  <c r="C9" i="178" s="1"/>
  <c r="D9" i="178" s="1"/>
  <c r="E9" i="178" s="1"/>
  <c r="F9" i="178" s="1"/>
  <c r="G9" i="178" s="1"/>
  <c r="H9" i="178" s="1"/>
  <c r="AH22" i="178"/>
  <c r="U48" i="172"/>
  <c r="U47" i="172" s="1"/>
  <c r="V48" i="172"/>
  <c r="V35" i="172"/>
  <c r="U35" i="172" s="1"/>
  <c r="V36" i="172"/>
  <c r="U36" i="172" s="1"/>
  <c r="V37" i="172"/>
  <c r="U37" i="172" s="1"/>
  <c r="V38" i="172"/>
  <c r="U38" i="172" s="1"/>
  <c r="V39" i="172"/>
  <c r="U39" i="172" s="1"/>
  <c r="V40" i="172"/>
  <c r="U40" i="172" s="1"/>
  <c r="V41" i="172"/>
  <c r="U41" i="172" s="1"/>
  <c r="U30" i="172"/>
  <c r="H19" i="172"/>
  <c r="I19" i="172"/>
  <c r="J19" i="172"/>
  <c r="K19" i="172"/>
  <c r="L19" i="172"/>
  <c r="N19" i="172"/>
  <c r="O19" i="172"/>
  <c r="P19" i="172"/>
  <c r="R19" i="172"/>
  <c r="T19" i="172"/>
  <c r="V19" i="172"/>
  <c r="X19" i="172"/>
  <c r="Y19" i="172"/>
  <c r="Z19" i="172"/>
  <c r="G19" i="172"/>
  <c r="H50" i="172"/>
  <c r="H49" i="172" s="1"/>
  <c r="J50" i="172"/>
  <c r="J49" i="172" s="1"/>
  <c r="K50" i="172"/>
  <c r="L50" i="172"/>
  <c r="O50" i="172"/>
  <c r="O49" i="172" s="1"/>
  <c r="P50" i="172"/>
  <c r="P49" i="172" s="1"/>
  <c r="R50" i="172"/>
  <c r="R49" i="172" s="1"/>
  <c r="S50" i="172"/>
  <c r="S49" i="172" s="1"/>
  <c r="T50" i="172"/>
  <c r="T49" i="172" s="1"/>
  <c r="V50" i="172"/>
  <c r="V49" i="172" s="1"/>
  <c r="X50" i="172"/>
  <c r="X49" i="172" s="1"/>
  <c r="Y50" i="172"/>
  <c r="Y49" i="172" s="1"/>
  <c r="Z50" i="172"/>
  <c r="Z49" i="172" s="1"/>
  <c r="G50" i="172"/>
  <c r="G49" i="172" s="1"/>
  <c r="U28" i="172"/>
  <c r="W28" i="172"/>
  <c r="N78" i="172"/>
  <c r="M78" i="172" s="1"/>
  <c r="M76" i="172" s="1"/>
  <c r="M75" i="172" s="1"/>
  <c r="V78" i="172"/>
  <c r="V76" i="172" s="1"/>
  <c r="V75" i="172" s="1"/>
  <c r="S78" i="172"/>
  <c r="S76" i="172" s="1"/>
  <c r="S75" i="172" s="1"/>
  <c r="Q78" i="172"/>
  <c r="Q76" i="172" s="1"/>
  <c r="Q75" i="172" s="1"/>
  <c r="O76" i="172"/>
  <c r="O75" i="172" s="1"/>
  <c r="P76" i="172"/>
  <c r="P75" i="172" s="1"/>
  <c r="R76" i="172"/>
  <c r="R75" i="172" s="1"/>
  <c r="T76" i="172"/>
  <c r="T75" i="172" s="1"/>
  <c r="U74" i="172"/>
  <c r="U72" i="172" s="1"/>
  <c r="U71" i="172" s="1"/>
  <c r="O72" i="172"/>
  <c r="O71" i="172" s="1"/>
  <c r="P72" i="172"/>
  <c r="P71" i="172" s="1"/>
  <c r="R72" i="172"/>
  <c r="R71" i="172" s="1"/>
  <c r="S72" i="172"/>
  <c r="S71" i="172" s="1"/>
  <c r="T72" i="172"/>
  <c r="T71" i="172" s="1"/>
  <c r="V72" i="172"/>
  <c r="V71" i="172" s="1"/>
  <c r="W72" i="172"/>
  <c r="W71" i="172" s="1"/>
  <c r="X72" i="172"/>
  <c r="X71" i="172" s="1"/>
  <c r="Q74" i="172"/>
  <c r="Q72" i="172" s="1"/>
  <c r="Q71" i="172" s="1"/>
  <c r="O68" i="172"/>
  <c r="O67" i="172" s="1"/>
  <c r="P68" i="172"/>
  <c r="P67" i="172" s="1"/>
  <c r="R68" i="172"/>
  <c r="R67" i="172" s="1"/>
  <c r="S68" i="172"/>
  <c r="S67" i="172" s="1"/>
  <c r="T68" i="172"/>
  <c r="T67" i="172" s="1"/>
  <c r="Q70" i="172"/>
  <c r="Q68" i="172" s="1"/>
  <c r="Q67" i="172" s="1"/>
  <c r="U66" i="172"/>
  <c r="U64" i="172" s="1"/>
  <c r="U63" i="172" s="1"/>
  <c r="S66" i="172"/>
  <c r="S64" i="172" s="1"/>
  <c r="S63" i="172" s="1"/>
  <c r="Q66" i="172"/>
  <c r="Q64" i="172" s="1"/>
  <c r="Q63" i="172" s="1"/>
  <c r="O64" i="172"/>
  <c r="O63" i="172" s="1"/>
  <c r="P64" i="172"/>
  <c r="P63" i="172" s="1"/>
  <c r="R64" i="172"/>
  <c r="R63" i="172" s="1"/>
  <c r="T64" i="172"/>
  <c r="T63" i="172" s="1"/>
  <c r="V64" i="172"/>
  <c r="V63" i="172" s="1"/>
  <c r="U62" i="172"/>
  <c r="S62" i="172"/>
  <c r="Q62" i="172"/>
  <c r="W60" i="172"/>
  <c r="V60" i="172"/>
  <c r="S60" i="172"/>
  <c r="Q60" i="172"/>
  <c r="V59" i="172"/>
  <c r="L56" i="172"/>
  <c r="L54" i="172" s="1"/>
  <c r="K58" i="172"/>
  <c r="K56" i="172" s="1"/>
  <c r="K54" i="172" s="1"/>
  <c r="O56" i="172"/>
  <c r="O54" i="172" s="1"/>
  <c r="P56" i="172"/>
  <c r="P54" i="172" s="1"/>
  <c r="R56" i="172"/>
  <c r="R54" i="172" s="1"/>
  <c r="Z56" i="172"/>
  <c r="Z54" i="172" s="1"/>
  <c r="V58" i="172"/>
  <c r="U58" i="172" s="1"/>
  <c r="T58" i="172"/>
  <c r="S58" i="172" s="1"/>
  <c r="Q58" i="172"/>
  <c r="U52" i="172"/>
  <c r="U50" i="172" s="1"/>
  <c r="U49" i="172" s="1"/>
  <c r="Q51" i="172"/>
  <c r="Q50" i="172" s="1"/>
  <c r="Q49" i="172" s="1"/>
  <c r="Q44" i="172"/>
  <c r="O47" i="172"/>
  <c r="P47" i="172"/>
  <c r="Q47" i="172"/>
  <c r="R47" i="172"/>
  <c r="S47" i="172"/>
  <c r="T47" i="172"/>
  <c r="V47" i="172"/>
  <c r="S46" i="172"/>
  <c r="S45" i="172" s="1"/>
  <c r="Q46" i="172"/>
  <c r="Q45" i="172" s="1"/>
  <c r="O45" i="172"/>
  <c r="P45" i="172"/>
  <c r="R45" i="172"/>
  <c r="T45" i="172"/>
  <c r="U45" i="172"/>
  <c r="V45" i="172"/>
  <c r="W45" i="172"/>
  <c r="X45" i="172"/>
  <c r="Y45" i="172"/>
  <c r="Z45" i="172"/>
  <c r="S44" i="172"/>
  <c r="W68" i="172"/>
  <c r="W67" i="172" s="1"/>
  <c r="X64" i="172"/>
  <c r="X63" i="172" s="1"/>
  <c r="W62" i="172"/>
  <c r="W59" i="172"/>
  <c r="W52" i="172"/>
  <c r="M74" i="172"/>
  <c r="M72" i="172" s="1"/>
  <c r="M71" i="172" s="1"/>
  <c r="N72" i="172"/>
  <c r="N71" i="172"/>
  <c r="N70" i="172"/>
  <c r="V70" i="172" s="1"/>
  <c r="U70" i="172" s="1"/>
  <c r="U68" i="172" s="1"/>
  <c r="U67" i="172" s="1"/>
  <c r="N66" i="172"/>
  <c r="M66" i="172" s="1"/>
  <c r="M64" i="172" s="1"/>
  <c r="M63" i="172" s="1"/>
  <c r="M62" i="172"/>
  <c r="N60" i="172"/>
  <c r="N56" i="172" s="1"/>
  <c r="N54" i="172" s="1"/>
  <c r="M52" i="172"/>
  <c r="N51" i="172"/>
  <c r="M51" i="172" s="1"/>
  <c r="I81" i="172"/>
  <c r="I80" i="172"/>
  <c r="I79" i="172" s="1"/>
  <c r="J79" i="172"/>
  <c r="J76" i="172"/>
  <c r="J75" i="172" s="1"/>
  <c r="I76" i="172"/>
  <c r="I75" i="172" s="1"/>
  <c r="I74" i="172"/>
  <c r="I72" i="172" s="1"/>
  <c r="I71" i="172" s="1"/>
  <c r="J72" i="172"/>
  <c r="J71" i="172" s="1"/>
  <c r="I70" i="172"/>
  <c r="I68" i="172" s="1"/>
  <c r="I67" i="172" s="1"/>
  <c r="J68" i="172"/>
  <c r="J67" i="172" s="1"/>
  <c r="I66" i="172"/>
  <c r="I64" i="172" s="1"/>
  <c r="I63" i="172" s="1"/>
  <c r="J64" i="172"/>
  <c r="J63" i="172" s="1"/>
  <c r="J56" i="172"/>
  <c r="J54" i="172" s="1"/>
  <c r="I56" i="172"/>
  <c r="I54" i="172" s="1"/>
  <c r="I53" i="172"/>
  <c r="I52" i="172"/>
  <c r="I51" i="172"/>
  <c r="H79" i="172"/>
  <c r="G79" i="172"/>
  <c r="H76" i="172"/>
  <c r="H75" i="172" s="1"/>
  <c r="G76" i="172"/>
  <c r="G75" i="172" s="1"/>
  <c r="H72" i="172"/>
  <c r="H71" i="172" s="1"/>
  <c r="G72" i="172"/>
  <c r="G71" i="172" s="1"/>
  <c r="H68" i="172"/>
  <c r="H67" i="172" s="1"/>
  <c r="G68" i="172"/>
  <c r="G67" i="172" s="1"/>
  <c r="H64" i="172"/>
  <c r="H63" i="172" s="1"/>
  <c r="G64" i="172"/>
  <c r="G63" i="172" s="1"/>
  <c r="H56" i="172"/>
  <c r="H54" i="172" s="1"/>
  <c r="G56" i="172"/>
  <c r="G54" i="172" s="1"/>
  <c r="G45" i="172"/>
  <c r="H45" i="172"/>
  <c r="I45" i="172"/>
  <c r="J45" i="172"/>
  <c r="K45" i="172"/>
  <c r="M45" i="172"/>
  <c r="N45" i="172"/>
  <c r="W47" i="172"/>
  <c r="Y47" i="172"/>
  <c r="X47" i="172"/>
  <c r="P33" i="172"/>
  <c r="P32" i="172" s="1"/>
  <c r="Z33" i="172"/>
  <c r="Z32" i="172" s="1"/>
  <c r="Z31" i="172" s="1"/>
  <c r="O35" i="172"/>
  <c r="R35" i="172" s="1"/>
  <c r="T35" i="172" s="1"/>
  <c r="S35" i="172" s="1"/>
  <c r="O36" i="172"/>
  <c r="R36" i="172" s="1"/>
  <c r="T36" i="172" s="1"/>
  <c r="S36" i="172" s="1"/>
  <c r="O37" i="172"/>
  <c r="R37" i="172" s="1"/>
  <c r="Q37" i="172" s="1"/>
  <c r="O38" i="172"/>
  <c r="R38" i="172" s="1"/>
  <c r="Q38" i="172" s="1"/>
  <c r="O39" i="172"/>
  <c r="R39" i="172" s="1"/>
  <c r="Q39" i="172" s="1"/>
  <c r="O40" i="172"/>
  <c r="R40" i="172" s="1"/>
  <c r="Q40" i="172" s="1"/>
  <c r="O41" i="172"/>
  <c r="R41" i="172" s="1"/>
  <c r="Q41" i="172" s="1"/>
  <c r="N47" i="172"/>
  <c r="M47" i="172"/>
  <c r="N42" i="172"/>
  <c r="M42" i="172"/>
  <c r="M41" i="172"/>
  <c r="M40" i="172"/>
  <c r="M39" i="172"/>
  <c r="M38" i="172"/>
  <c r="M37" i="172"/>
  <c r="M36" i="172"/>
  <c r="M35" i="172"/>
  <c r="K47" i="172"/>
  <c r="J47" i="172"/>
  <c r="I47" i="172"/>
  <c r="K42" i="172"/>
  <c r="J42" i="172"/>
  <c r="I42" i="172"/>
  <c r="K40" i="172"/>
  <c r="I40" i="172"/>
  <c r="K39" i="172"/>
  <c r="I39" i="172"/>
  <c r="K38" i="172"/>
  <c r="I38" i="172"/>
  <c r="K37" i="172"/>
  <c r="I37" i="172"/>
  <c r="K36" i="172"/>
  <c r="I36" i="172"/>
  <c r="K35" i="172"/>
  <c r="I35" i="172"/>
  <c r="K34" i="172"/>
  <c r="N34" i="172" s="1"/>
  <c r="I34" i="172"/>
  <c r="J33" i="172"/>
  <c r="J32" i="172" s="1"/>
  <c r="H47" i="172"/>
  <c r="G47" i="172"/>
  <c r="H42" i="172"/>
  <c r="G42" i="172"/>
  <c r="H33" i="172"/>
  <c r="G33" i="172"/>
  <c r="W20" i="172"/>
  <c r="W19" i="172" s="1"/>
  <c r="U20" i="172"/>
  <c r="U19" i="172" s="1"/>
  <c r="S20" i="172"/>
  <c r="S19" i="172" s="1"/>
  <c r="Q20" i="172"/>
  <c r="Q19" i="172" s="1"/>
  <c r="M20" i="172"/>
  <c r="M19" i="172" s="1"/>
  <c r="W30" i="172"/>
  <c r="S30" i="172"/>
  <c r="Q30" i="172"/>
  <c r="M30" i="172"/>
  <c r="W29" i="172"/>
  <c r="U29" i="172"/>
  <c r="S29" i="172"/>
  <c r="Q29" i="172"/>
  <c r="M29" i="172"/>
  <c r="S28" i="172"/>
  <c r="Q28" i="172"/>
  <c r="M28" i="172"/>
  <c r="W27" i="172"/>
  <c r="U27" i="172"/>
  <c r="S27" i="172"/>
  <c r="Q27" i="172"/>
  <c r="M27" i="172"/>
  <c r="W26" i="172"/>
  <c r="U26" i="172"/>
  <c r="S26" i="172"/>
  <c r="Q26" i="172"/>
  <c r="M26" i="172"/>
  <c r="U25" i="172"/>
  <c r="Q25" i="172"/>
  <c r="M25" i="172"/>
  <c r="W24" i="172"/>
  <c r="W23" i="172" s="1"/>
  <c r="K21" i="172"/>
  <c r="L21" i="172"/>
  <c r="N21" i="172"/>
  <c r="O21" i="172"/>
  <c r="P21" i="172"/>
  <c r="R21" i="172"/>
  <c r="T21" i="172"/>
  <c r="X21" i="172"/>
  <c r="Y21" i="172"/>
  <c r="Z21" i="172"/>
  <c r="S24" i="172"/>
  <c r="S23" i="172" s="1"/>
  <c r="V24" i="172"/>
  <c r="U24" i="172" s="1"/>
  <c r="W51" i="172"/>
  <c r="W78" i="172"/>
  <c r="W76" i="172" s="1"/>
  <c r="W75" i="172" s="1"/>
  <c r="X76" i="172"/>
  <c r="X75" i="172" s="1"/>
  <c r="X56" i="172"/>
  <c r="X54" i="172" s="1"/>
  <c r="Y59" i="172"/>
  <c r="Y56" i="172" s="1"/>
  <c r="Y54" i="172" s="1"/>
  <c r="N76" i="172"/>
  <c r="N75" i="172" s="1"/>
  <c r="S39" i="172"/>
  <c r="Y33" i="172"/>
  <c r="Y32" i="172" s="1"/>
  <c r="X33" i="172"/>
  <c r="X32" i="172" s="1"/>
  <c r="W33" i="172"/>
  <c r="W32" i="172" s="1"/>
  <c r="Q24" i="172"/>
  <c r="Q23" i="172" s="1"/>
  <c r="K23" i="172"/>
  <c r="L23" i="172"/>
  <c r="N23" i="172"/>
  <c r="O23" i="172"/>
  <c r="P23" i="172"/>
  <c r="R23" i="172"/>
  <c r="T23" i="172"/>
  <c r="X23" i="172"/>
  <c r="M24" i="172"/>
  <c r="G21" i="172"/>
  <c r="H21" i="172"/>
  <c r="I24" i="172"/>
  <c r="I21" i="172" s="1"/>
  <c r="J23" i="172"/>
  <c r="J21" i="172"/>
  <c r="J24" i="173" l="1"/>
  <c r="V33" i="173"/>
  <c r="V24" i="173" s="1"/>
  <c r="W20" i="173"/>
  <c r="W14" i="173" s="1"/>
  <c r="J21" i="173"/>
  <c r="AA20" i="173"/>
  <c r="AA14" i="173" s="1"/>
  <c r="N20" i="173"/>
  <c r="R22" i="178"/>
  <c r="AC17" i="178"/>
  <c r="T17" i="178"/>
  <c r="T11" i="178" s="1"/>
  <c r="T10" i="178" s="1"/>
  <c r="Z24" i="173"/>
  <c r="Z20" i="173" s="1"/>
  <c r="Z14" i="173" s="1"/>
  <c r="I24" i="173"/>
  <c r="AH20" i="173"/>
  <c r="AH14" i="173" s="1"/>
  <c r="P18" i="172"/>
  <c r="P14" i="172" s="1"/>
  <c r="AI17" i="178"/>
  <c r="AI11" i="178" s="1"/>
  <c r="AI10" i="178" s="1"/>
  <c r="Z17" i="178"/>
  <c r="Z11" i="178" s="1"/>
  <c r="Z10" i="178" s="1"/>
  <c r="Q17" i="178"/>
  <c r="W17" i="178"/>
  <c r="W11" i="178" s="1"/>
  <c r="W10" i="178" s="1"/>
  <c r="M21" i="178"/>
  <c r="O28" i="178"/>
  <c r="AD14" i="173"/>
  <c r="N14" i="173"/>
  <c r="O23" i="173"/>
  <c r="O21" i="173" s="1"/>
  <c r="Y26" i="173"/>
  <c r="R20" i="173"/>
  <c r="R14" i="173" s="1"/>
  <c r="U33" i="173"/>
  <c r="U24" i="173" s="1"/>
  <c r="U20" i="173" s="1"/>
  <c r="U14" i="173" s="1"/>
  <c r="N17" i="178"/>
  <c r="Y22" i="178"/>
  <c r="L26" i="178"/>
  <c r="AF17" i="178"/>
  <c r="AF11" i="178" s="1"/>
  <c r="AF10" i="178" s="1"/>
  <c r="AB14" i="178"/>
  <c r="AA14" i="178" s="1"/>
  <c r="AA13" i="178" s="1"/>
  <c r="Y14" i="178"/>
  <c r="Y13" i="178" s="1"/>
  <c r="X18" i="178"/>
  <c r="AM18" i="178" s="1"/>
  <c r="X30" i="178"/>
  <c r="X28" i="178" s="1"/>
  <c r="AG19" i="178"/>
  <c r="AD13" i="178"/>
  <c r="AL18" i="178"/>
  <c r="R14" i="178"/>
  <c r="R13" i="178" s="1"/>
  <c r="S13" i="178"/>
  <c r="V19" i="178"/>
  <c r="V17" i="178" s="1"/>
  <c r="V11" i="178" s="1"/>
  <c r="V10" i="178" s="1"/>
  <c r="M28" i="178"/>
  <c r="X23" i="178"/>
  <c r="X22" i="178" s="1"/>
  <c r="AG13" i="178"/>
  <c r="AE13" i="178"/>
  <c r="AM16" i="178"/>
  <c r="L22" i="178"/>
  <c r="U22" i="178"/>
  <c r="U21" i="178" s="1"/>
  <c r="AB31" i="178"/>
  <c r="AE31" i="178" s="1"/>
  <c r="AD31" i="178" s="1"/>
  <c r="AC11" i="178"/>
  <c r="AC10" i="178" s="1"/>
  <c r="AG22" i="178"/>
  <c r="L13" i="178"/>
  <c r="AH28" i="178"/>
  <c r="AH17" i="178" s="1"/>
  <c r="AH11" i="178" s="1"/>
  <c r="AH10" i="178" s="1"/>
  <c r="Q11" i="178"/>
  <c r="Q10" i="178" s="1"/>
  <c r="U28" i="178"/>
  <c r="AE22" i="178"/>
  <c r="AD22" i="178" s="1"/>
  <c r="AD21" i="178" s="1"/>
  <c r="AD19" i="178" s="1"/>
  <c r="L28" i="178"/>
  <c r="R28" i="178"/>
  <c r="Q35" i="172"/>
  <c r="W56" i="172"/>
  <c r="W54" i="172" s="1"/>
  <c r="N18" i="172"/>
  <c r="N14" i="172" s="1"/>
  <c r="K18" i="172"/>
  <c r="K14" i="172" s="1"/>
  <c r="Y31" i="172"/>
  <c r="M50" i="172"/>
  <c r="M49" i="172" s="1"/>
  <c r="L18" i="172"/>
  <c r="P31" i="172"/>
  <c r="N64" i="172"/>
  <c r="N63" i="172" s="1"/>
  <c r="Q56" i="172"/>
  <c r="Q54" i="172" s="1"/>
  <c r="G18" i="172"/>
  <c r="G14" i="172" s="1"/>
  <c r="X18" i="172"/>
  <c r="X14" i="172" s="1"/>
  <c r="R18" i="172"/>
  <c r="R14" i="172" s="1"/>
  <c r="G32" i="172"/>
  <c r="G31" i="172" s="1"/>
  <c r="K33" i="172"/>
  <c r="K32" i="172" s="1"/>
  <c r="K31" i="172" s="1"/>
  <c r="K13" i="172" s="1"/>
  <c r="K12" i="172" s="1"/>
  <c r="O18" i="172"/>
  <c r="O14" i="172" s="1"/>
  <c r="Q21" i="172"/>
  <c r="Q18" i="172" s="1"/>
  <c r="Q14" i="172" s="1"/>
  <c r="M60" i="172"/>
  <c r="M56" i="172" s="1"/>
  <c r="M54" i="172" s="1"/>
  <c r="T56" i="172"/>
  <c r="T54" i="172" s="1"/>
  <c r="Z18" i="172"/>
  <c r="Y18" i="172"/>
  <c r="I50" i="172"/>
  <c r="I49" i="172" s="1"/>
  <c r="J18" i="172"/>
  <c r="J14" i="172" s="1"/>
  <c r="N68" i="172"/>
  <c r="N67" i="172" s="1"/>
  <c r="S21" i="172"/>
  <c r="S18" i="172" s="1"/>
  <c r="S14" i="172" s="1"/>
  <c r="N50" i="172"/>
  <c r="N49" i="172" s="1"/>
  <c r="I23" i="172"/>
  <c r="T37" i="172"/>
  <c r="S37" i="172" s="1"/>
  <c r="I33" i="172"/>
  <c r="I32" i="172" s="1"/>
  <c r="I31" i="172" s="1"/>
  <c r="U56" i="172"/>
  <c r="U54" i="172" s="1"/>
  <c r="V68" i="172"/>
  <c r="V67" i="172" s="1"/>
  <c r="X68" i="172"/>
  <c r="X67" i="172" s="1"/>
  <c r="M21" i="172"/>
  <c r="M18" i="172" s="1"/>
  <c r="M14" i="172" s="1"/>
  <c r="W21" i="172"/>
  <c r="W18" i="172" s="1"/>
  <c r="W14" i="172" s="1"/>
  <c r="J31" i="172"/>
  <c r="S56" i="172"/>
  <c r="S54" i="172" s="1"/>
  <c r="M70" i="172"/>
  <c r="M68" i="172" s="1"/>
  <c r="M67" i="172" s="1"/>
  <c r="H32" i="172"/>
  <c r="H31" i="172" s="1"/>
  <c r="I18" i="172"/>
  <c r="I14" i="172" s="1"/>
  <c r="U21" i="172"/>
  <c r="U18" i="172" s="1"/>
  <c r="U14" i="172" s="1"/>
  <c r="U23" i="172"/>
  <c r="AB13" i="178"/>
  <c r="T41" i="172"/>
  <c r="S41" i="172" s="1"/>
  <c r="H18" i="172"/>
  <c r="H14" i="172" s="1"/>
  <c r="U13" i="178"/>
  <c r="AF24" i="173"/>
  <c r="AE25" i="173"/>
  <c r="AE24" i="173" s="1"/>
  <c r="X20" i="173"/>
  <c r="X14" i="173" s="1"/>
  <c r="M23" i="172"/>
  <c r="Q36" i="172"/>
  <c r="T38" i="172"/>
  <c r="S38" i="172" s="1"/>
  <c r="W50" i="172"/>
  <c r="W49" i="172" s="1"/>
  <c r="V34" i="172"/>
  <c r="N33" i="172"/>
  <c r="N32" i="172" s="1"/>
  <c r="N31" i="172" s="1"/>
  <c r="M34" i="172"/>
  <c r="M33" i="172" s="1"/>
  <c r="M32" i="172" s="1"/>
  <c r="M31" i="172" s="1"/>
  <c r="O34" i="172"/>
  <c r="T18" i="172"/>
  <c r="T14" i="172" s="1"/>
  <c r="AD30" i="178"/>
  <c r="P13" i="178"/>
  <c r="O14" i="178"/>
  <c r="O13" i="178" s="1"/>
  <c r="O26" i="178"/>
  <c r="O21" i="178" s="1"/>
  <c r="O19" i="178" s="1"/>
  <c r="O17" i="178" s="1"/>
  <c r="Y26" i="178"/>
  <c r="X26" i="178" s="1"/>
  <c r="I20" i="173"/>
  <c r="S24" i="173"/>
  <c r="S20" i="173" s="1"/>
  <c r="S14" i="173" s="1"/>
  <c r="O24" i="173"/>
  <c r="O20" i="173" s="1"/>
  <c r="O14" i="173" s="1"/>
  <c r="V21" i="172"/>
  <c r="V18" i="172" s="1"/>
  <c r="V14" i="172" s="1"/>
  <c r="V23" i="172"/>
  <c r="T40" i="172"/>
  <c r="S40" i="172" s="1"/>
  <c r="W31" i="172"/>
  <c r="N11" i="178"/>
  <c r="N10" i="178" s="1"/>
  <c r="R21" i="178"/>
  <c r="R19" i="178" s="1"/>
  <c r="R17" i="178" s="1"/>
  <c r="S19" i="178"/>
  <c r="S17" i="178" s="1"/>
  <c r="AB26" i="178"/>
  <c r="AA26" i="178" s="1"/>
  <c r="J17" i="173"/>
  <c r="J16" i="173" s="1"/>
  <c r="J15" i="173" s="1"/>
  <c r="I19" i="173"/>
  <c r="I17" i="173" s="1"/>
  <c r="I16" i="173" s="1"/>
  <c r="I15" i="173" s="1"/>
  <c r="AC24" i="173"/>
  <c r="AC20" i="173" s="1"/>
  <c r="AC14" i="173" s="1"/>
  <c r="V56" i="172"/>
  <c r="V54" i="172" s="1"/>
  <c r="U78" i="172"/>
  <c r="U76" i="172" s="1"/>
  <c r="U75" i="172" s="1"/>
  <c r="U20" i="178"/>
  <c r="Y20" i="178"/>
  <c r="V21" i="173"/>
  <c r="V20" i="173" s="1"/>
  <c r="V14" i="173" s="1"/>
  <c r="M24" i="173"/>
  <c r="M20" i="173" s="1"/>
  <c r="M14" i="173" s="1"/>
  <c r="P24" i="173"/>
  <c r="P20" i="173" s="1"/>
  <c r="P14" i="173" s="1"/>
  <c r="Y24" i="173"/>
  <c r="Y20" i="173" s="1"/>
  <c r="Y14" i="173" s="1"/>
  <c r="AI24" i="173"/>
  <c r="AI20" i="173" s="1"/>
  <c r="AI14" i="173" s="1"/>
  <c r="X31" i="172"/>
  <c r="M19" i="178"/>
  <c r="P21" i="178"/>
  <c r="L20" i="178"/>
  <c r="AA30" i="178"/>
  <c r="AG28" i="178"/>
  <c r="AG17" i="178" s="1"/>
  <c r="AF21" i="173"/>
  <c r="AE23" i="173"/>
  <c r="AE21" i="173" s="1"/>
  <c r="AE20" i="173" s="1"/>
  <c r="AE14" i="173" s="1"/>
  <c r="AG14" i="173"/>
  <c r="J20" i="173" l="1"/>
  <c r="J14" i="173" s="1"/>
  <c r="AE21" i="178"/>
  <c r="AE19" i="178" s="1"/>
  <c r="U19" i="178"/>
  <c r="U17" i="178" s="1"/>
  <c r="U11" i="178" s="1"/>
  <c r="U10" i="178" s="1"/>
  <c r="G13" i="172"/>
  <c r="G12" i="172" s="1"/>
  <c r="P13" i="172"/>
  <c r="P12" i="172" s="1"/>
  <c r="X14" i="178"/>
  <c r="X13" i="178" s="1"/>
  <c r="AE28" i="178"/>
  <c r="AE17" i="178" s="1"/>
  <c r="AE11" i="178" s="1"/>
  <c r="AE10" i="178" s="1"/>
  <c r="M17" i="178"/>
  <c r="M11" i="178" s="1"/>
  <c r="M10" i="178" s="1"/>
  <c r="AB28" i="178"/>
  <c r="AD28" i="178"/>
  <c r="AA31" i="178"/>
  <c r="AA28" i="178" s="1"/>
  <c r="AL28" i="178" s="1"/>
  <c r="AG11" i="178"/>
  <c r="AG10" i="178" s="1"/>
  <c r="S11" i="178"/>
  <c r="S10" i="178" s="1"/>
  <c r="AM28" i="178"/>
  <c r="AB22" i="178"/>
  <c r="AA22" i="178" s="1"/>
  <c r="L21" i="178"/>
  <c r="L19" i="178" s="1"/>
  <c r="L17" i="178" s="1"/>
  <c r="L11" i="178" s="1"/>
  <c r="L10" i="178" s="1"/>
  <c r="R11" i="178"/>
  <c r="R10" i="178" s="1"/>
  <c r="AD17" i="178"/>
  <c r="AD11" i="178" s="1"/>
  <c r="AD10" i="178" s="1"/>
  <c r="L14" i="172"/>
  <c r="L13" i="172" s="1"/>
  <c r="L12" i="172" s="1"/>
  <c r="Y14" i="172"/>
  <c r="Y13" i="172" s="1"/>
  <c r="Y12" i="172" s="1"/>
  <c r="Z14" i="172"/>
  <c r="Z13" i="172" s="1"/>
  <c r="Z12" i="172" s="1"/>
  <c r="X13" i="172"/>
  <c r="X12" i="172" s="1"/>
  <c r="J13" i="172"/>
  <c r="J12" i="172" s="1"/>
  <c r="I13" i="172"/>
  <c r="I12" i="172" s="1"/>
  <c r="H13" i="172"/>
  <c r="H12" i="172" s="1"/>
  <c r="N13" i="172"/>
  <c r="N12" i="172" s="1"/>
  <c r="W13" i="172"/>
  <c r="W12" i="172" s="1"/>
  <c r="P19" i="178"/>
  <c r="P17" i="178" s="1"/>
  <c r="P11" i="178" s="1"/>
  <c r="P10" i="178" s="1"/>
  <c r="Y21" i="178"/>
  <c r="X21" i="178" s="1"/>
  <c r="X20" i="178"/>
  <c r="I14" i="173"/>
  <c r="O11" i="178"/>
  <c r="O10" i="178" s="1"/>
  <c r="AF20" i="173"/>
  <c r="AF14" i="173" s="1"/>
  <c r="M13" i="172"/>
  <c r="M12" i="172" s="1"/>
  <c r="R34" i="172"/>
  <c r="O33" i="172"/>
  <c r="O32" i="172" s="1"/>
  <c r="O31" i="172" s="1"/>
  <c r="O13" i="172" s="1"/>
  <c r="O12" i="172" s="1"/>
  <c r="AB20" i="178"/>
  <c r="AL13" i="178"/>
  <c r="U34" i="172"/>
  <c r="U33" i="172" s="1"/>
  <c r="U32" i="172" s="1"/>
  <c r="U31" i="172" s="1"/>
  <c r="U13" i="172" s="1"/>
  <c r="U12" i="172" s="1"/>
  <c r="V33" i="172"/>
  <c r="V32" i="172" s="1"/>
  <c r="V31" i="172" s="1"/>
  <c r="V13" i="172" s="1"/>
  <c r="V12" i="172" s="1"/>
  <c r="Y19" i="178" l="1"/>
  <c r="Y17" i="178" s="1"/>
  <c r="Y11" i="178" s="1"/>
  <c r="Y10" i="178" s="1"/>
  <c r="X19" i="178"/>
  <c r="AM19" i="178" s="1"/>
  <c r="AB21" i="178"/>
  <c r="AA21" i="178" s="1"/>
  <c r="AL11" i="178"/>
  <c r="X17" i="178"/>
  <c r="R33" i="172"/>
  <c r="R32" i="172" s="1"/>
  <c r="R31" i="172" s="1"/>
  <c r="R13" i="172" s="1"/>
  <c r="R12" i="172" s="1"/>
  <c r="T34" i="172"/>
  <c r="Q34" i="172"/>
  <c r="Q33" i="172" s="1"/>
  <c r="Q32" i="172" s="1"/>
  <c r="Q31" i="172" s="1"/>
  <c r="Q13" i="172" s="1"/>
  <c r="Q12" i="172" s="1"/>
  <c r="AA20" i="178"/>
  <c r="AA19" i="178" l="1"/>
  <c r="AA17" i="178" s="1"/>
  <c r="AA11" i="178" s="1"/>
  <c r="AA10" i="178" s="1"/>
  <c r="AN10" i="178" s="1"/>
  <c r="AB19" i="178"/>
  <c r="AB17" i="178" s="1"/>
  <c r="AB11" i="178" s="1"/>
  <c r="AB10" i="178" s="1"/>
  <c r="AM17" i="178"/>
  <c r="X11" i="178"/>
  <c r="X10" i="178" s="1"/>
  <c r="AK10" i="178" s="1"/>
  <c r="S34" i="172"/>
  <c r="S33" i="172" s="1"/>
  <c r="S32" i="172" s="1"/>
  <c r="S31" i="172" s="1"/>
  <c r="S13" i="172" s="1"/>
  <c r="S12" i="172" s="1"/>
  <c r="T33" i="172"/>
  <c r="T32" i="172" s="1"/>
  <c r="T31" i="172" s="1"/>
  <c r="T13" i="172" s="1"/>
  <c r="T12" i="172" s="1"/>
  <c r="AL17" i="178" l="1"/>
  <c r="AL19" i="178"/>
  <c r="AM10" i="178"/>
  <c r="AL10" i="178"/>
</calcChain>
</file>

<file path=xl/comments1.xml><?xml version="1.0" encoding="utf-8"?>
<comments xmlns="http://schemas.openxmlformats.org/spreadsheetml/2006/main">
  <authors>
    <author>MIC2.2</author>
  </authors>
  <commentList>
    <comment ref="F65" authorId="0" shapeId="0">
      <text>
        <r>
          <rPr>
            <b/>
            <sz val="9"/>
            <color indexed="81"/>
            <rFont val="Tahoma"/>
            <family val="2"/>
          </rPr>
          <t>MIC2.2:</t>
        </r>
        <r>
          <rPr>
            <sz val="9"/>
            <color indexed="81"/>
            <rFont val="Tahoma"/>
            <family val="2"/>
          </rPr>
          <t xml:space="preserve">
xã Quài Nưa ký</t>
        </r>
      </text>
    </comment>
  </commentList>
</comments>
</file>

<file path=xl/sharedStrings.xml><?xml version="1.0" encoding="utf-8"?>
<sst xmlns="http://schemas.openxmlformats.org/spreadsheetml/2006/main" count="2282" uniqueCount="929">
  <si>
    <t>Thanh toán nợ XDCB</t>
  </si>
  <si>
    <t>TT</t>
  </si>
  <si>
    <t>Địa điểm XD</t>
  </si>
  <si>
    <t>Năng lực thiết kế</t>
  </si>
  <si>
    <t>Thời gian KC-HT</t>
  </si>
  <si>
    <t>Quyết định đầu tư</t>
  </si>
  <si>
    <t>Ghi chú</t>
  </si>
  <si>
    <t xml:space="preserve">Số quyết định </t>
  </si>
  <si>
    <t xml:space="preserve">TMĐT </t>
  </si>
  <si>
    <t>Tổng số</t>
  </si>
  <si>
    <t>A</t>
  </si>
  <si>
    <t>CHUẨN BỊ ĐẦU TƯ</t>
  </si>
  <si>
    <t>I</t>
  </si>
  <si>
    <t>(1)</t>
  </si>
  <si>
    <t>Dự án ...</t>
  </si>
  <si>
    <t>(2)</t>
  </si>
  <si>
    <t>………..</t>
  </si>
  <si>
    <t>II</t>
  </si>
  <si>
    <t>B</t>
  </si>
  <si>
    <t>THỰC HIỆN DỰ ÁN</t>
  </si>
  <si>
    <t>a</t>
  </si>
  <si>
    <t>b</t>
  </si>
  <si>
    <t>Trong đó: NSNN</t>
  </si>
  <si>
    <t>2</t>
  </si>
  <si>
    <t>NSNN</t>
  </si>
  <si>
    <t>Đơn vị: Triệu đồng</t>
  </si>
  <si>
    <t>…</t>
  </si>
  <si>
    <t>Tổng số (tất cả các nguồn vốn)</t>
  </si>
  <si>
    <t>TỔNG SỐ</t>
  </si>
  <si>
    <t xml:space="preserve">Trong đó: </t>
  </si>
  <si>
    <t>Các nguồn vốn khác</t>
  </si>
  <si>
    <t>Trong đó:</t>
  </si>
  <si>
    <t>Tính bằng ngoại tệ</t>
  </si>
  <si>
    <t>Quy đổi ra tiền Việt</t>
  </si>
  <si>
    <t>Danh mục dự án</t>
  </si>
  <si>
    <t>(Áp dụng cho các bộ, ngành, cơ quan Trung ương, các tập đoàn kinh tế và tổng công ty nhà nước)</t>
  </si>
  <si>
    <t>1</t>
  </si>
  <si>
    <t>Số quyết định ngày, tháng, năm ban hành</t>
  </si>
  <si>
    <t>Biểu mẫu số 9</t>
  </si>
  <si>
    <t>c</t>
  </si>
  <si>
    <t>Trong đó</t>
  </si>
  <si>
    <t>STT</t>
  </si>
  <si>
    <t>Ngành, lĩnh vực ............</t>
  </si>
  <si>
    <t>Ngành, Lĩnh vực.......</t>
  </si>
  <si>
    <t>C</t>
  </si>
  <si>
    <t>Chương trình ............</t>
  </si>
  <si>
    <t>TPCP</t>
  </si>
  <si>
    <t>ĐẦU TƯ THEO MỤC TIÊU, NHIỆM VỤ CỤ THỂ</t>
  </si>
  <si>
    <t>Lũy kế khối lượng thực hiện từ KC đến 31/12/2014</t>
  </si>
  <si>
    <t>Số nợ đọng xây dựng cơ bản đến ngày 31/12/2014</t>
  </si>
  <si>
    <t>Ghi chú:</t>
  </si>
  <si>
    <t>Bộ, ngành, cơ quan Trung ương……………</t>
  </si>
  <si>
    <t xml:space="preserve">I </t>
  </si>
  <si>
    <t>Dự kiến kế hoạch 2015 bố trí để thanh toán nợ XDCB</t>
  </si>
  <si>
    <t>Phân loại như mục I nêu trên</t>
  </si>
  <si>
    <t>Ứng trước vốn NSNN trong nước đến hết năm 2014 chưa bố trí nguồn để thu hồi</t>
  </si>
  <si>
    <t>Ngành, lĩnh vực.......</t>
  </si>
  <si>
    <t xml:space="preserve">DANH MỤC CÁC DỰ ÁN SỬ DỤNG VỐN ĐẦU TƯ PHÁT TRIỂN NGUỒN NSNN (VỐN TRONG NƯỚC) NỢ ĐỌNG XÂY DỰNG CƠ BẢN TÍNH ĐẾN NGÀY 31 THÁNG 12 NĂM 2014 </t>
  </si>
  <si>
    <t>- Dự án chuyển đổi hình thức đầu tư</t>
  </si>
  <si>
    <t>(Biểu mẫu kèm theo văn bản số  5318  /BKHĐT-TH ngày  15  tháng  8  năm 2014)</t>
  </si>
  <si>
    <t>Dự án chuyển tiếp sang giai đoạn 2016-2020</t>
  </si>
  <si>
    <t>Dự án giãn hoãn tiến độ thi công và chuyển đổi hình thức đầu tư</t>
  </si>
  <si>
    <t>Phân loại như mục I phần B nêu trên</t>
  </si>
  <si>
    <t>Dự án chuyển tiếp sang năm 2015</t>
  </si>
  <si>
    <t>Lũy kế giải ngân từ KC đến 31/01/2015</t>
  </si>
  <si>
    <r>
      <t xml:space="preserve">Tổng số (tất cả các nguồn vốn) </t>
    </r>
    <r>
      <rPr>
        <vertAlign val="superscript"/>
        <sz val="14"/>
        <rFont val="Times New Roman"/>
        <family val="1"/>
      </rPr>
      <t>(1)</t>
    </r>
  </si>
  <si>
    <r>
      <t>Vốn đối ứng</t>
    </r>
    <r>
      <rPr>
        <vertAlign val="superscript"/>
        <sz val="14"/>
        <rFont val="Times New Roman"/>
        <family val="1"/>
      </rPr>
      <t>(2)</t>
    </r>
  </si>
  <si>
    <r>
      <t>Vốn nước ngoài (theo Hiệp định)</t>
    </r>
    <r>
      <rPr>
        <vertAlign val="superscript"/>
        <sz val="14"/>
        <rFont val="Times New Roman"/>
        <family val="1"/>
      </rPr>
      <t>(3)</t>
    </r>
  </si>
  <si>
    <r>
      <t xml:space="preserve">Tổng số </t>
    </r>
    <r>
      <rPr>
        <vertAlign val="superscript"/>
        <sz val="14"/>
        <rFont val="Times New Roman"/>
        <family val="1"/>
      </rPr>
      <t>(1)</t>
    </r>
  </si>
  <si>
    <r>
      <t xml:space="preserve">Vốn đối ứng </t>
    </r>
    <r>
      <rPr>
        <vertAlign val="superscript"/>
        <sz val="14"/>
        <rFont val="Times New Roman"/>
        <family val="1"/>
      </rPr>
      <t>(2)</t>
    </r>
  </si>
  <si>
    <r>
      <t xml:space="preserve">Vốn nước ngoài (tính theo tiền Việt) </t>
    </r>
    <r>
      <rPr>
        <vertAlign val="superscript"/>
        <sz val="14"/>
        <rFont val="Times New Roman"/>
        <family val="1"/>
      </rPr>
      <t>(3)</t>
    </r>
  </si>
  <si>
    <t>- (2) Phần vốn đối ứng là phần vốn trong nước tính theo tiền Việt Nam đồng</t>
  </si>
  <si>
    <t>- (3) Số vốn nước ngoài (tính bằng ngoại tệ, ghi rõ kèm theo đơn vị ngoại tệ), quy đổi ra Việt Nam đồng theo quy định tại Hiệp định, trường hợp Hiệp định không quy đổi sang Việt Nam đồng quy đổi theo tỷ giá tại thời điểm ký kết Hiệp định.
Phần vốn bố trí kế hoạch, thực hiện và giải ngân hàng năm quy đổi theo Việt Nam đồng tính đến thời điểm thanh toán.</t>
  </si>
  <si>
    <t>- (1) Tổng vốn là tổng số tất cả nguồn vốn:
+ Đối với tổng số vốn của dự án là vốn trong nước và vốn nước ngoài;
+ Tổng số vốn đối ứng là tổng số tất cả các nguồn vốn trong nước đối ứng cho dự án.</t>
  </si>
  <si>
    <t>NSTW</t>
  </si>
  <si>
    <t>Dự án hoàn thành và bàn giao đưa vào sử dụng trước ngày 31/12/2014</t>
  </si>
  <si>
    <t>Quyết định đầu tư điều chỉnh</t>
  </si>
  <si>
    <t>Dự kiến kế hoạch 5 năm 2016-2020</t>
  </si>
  <si>
    <t>Nhu cầu đầu tư 5 năm 2016-2020</t>
  </si>
  <si>
    <t>- Dự án dự kiến hoàn thành và bàn giao đưa vào sử dụng trong giai đoạn 2016-2020</t>
  </si>
  <si>
    <t>- Dự án giãn hoãn tiến độ thi công đến điểm dừng kỹ thuật hợp lý</t>
  </si>
  <si>
    <t>- Dự án hoàn thành sau năm 2020</t>
  </si>
  <si>
    <t>Dự án khởi công mới trong giai đoạn 2016-2020</t>
  </si>
  <si>
    <t>- Dự án hoàn thành và bàn giao đưa vào sử dụng giai đoạn 2016-2020</t>
  </si>
  <si>
    <t>- Dự án dự kiến hoàn thành sau năm 2020</t>
  </si>
  <si>
    <r>
      <t>Lũy kế số vốn kế hoạch đã bố trí từ khởi công đến hết năm 2014</t>
    </r>
    <r>
      <rPr>
        <vertAlign val="superscript"/>
        <sz val="14"/>
        <rFont val="Times New Roman"/>
        <family val="1"/>
      </rPr>
      <t>(*)</t>
    </r>
  </si>
  <si>
    <t xml:space="preserve"> Ghi chú: (*) Lũy kế số vốn đã bố trí đến hết kế hoạch năm 2014, bổ sung tính đến hết ngày 31 tháng 12 năm 2014, không bao gồm số vốn ứng trước chưa bố trí kế hoạch để thu hồi.</t>
  </si>
  <si>
    <t>Lũy kế giải ngân từ khởi công đến hết ngày 31/12/2015</t>
  </si>
  <si>
    <t>Kế hoạch năm 2016 đã được cấp có thẩm quyền quyết định</t>
  </si>
  <si>
    <r>
      <t xml:space="preserve">Lũy kế số vốn đã bố trí từ khởi công đến hết năm 2015 </t>
    </r>
    <r>
      <rPr>
        <vertAlign val="superscript"/>
        <sz val="14"/>
        <rFont val="Times New Roman"/>
        <family val="1"/>
      </rPr>
      <t>(4)</t>
    </r>
  </si>
  <si>
    <t>Trong đó: NSTW</t>
  </si>
  <si>
    <t>ĐẦU TƯ THEO NGÀNH, LĨNH VỰC</t>
  </si>
  <si>
    <t>Chuẩn bị đầu tư</t>
  </si>
  <si>
    <t>Thực hiện dự án</t>
  </si>
  <si>
    <t>Dự án chuyển tiếp từ giai đoạn 2011-2015 sang giai đoạn 2016-2020</t>
  </si>
  <si>
    <t>Dự án hoàn thành và bàn giao đưa vào sử dụng trước năm 2015</t>
  </si>
  <si>
    <t>Phân loại như mục I phần A nêu trên</t>
  </si>
  <si>
    <t>- (4) Lũy kế số vốn đã bố trí đến hết kế hoạch năm 2015, bổ sung tính đến hết ngày 31 tháng 12 năm 2015, không bao gồm số vốn ứng trước chưa bố trí kế hoạch để thu hồi.</t>
  </si>
  <si>
    <r>
      <t xml:space="preserve">Lũy kế số vốn bố trí từ khởi công đến hết năm 2015 </t>
    </r>
    <r>
      <rPr>
        <vertAlign val="superscript"/>
        <sz val="14"/>
        <rFont val="Times New Roman"/>
        <family val="1"/>
      </rPr>
      <t>(1)</t>
    </r>
  </si>
  <si>
    <t>Ghi chú: (1) Lũy kế số vốn đã bố trí đến hết kế hoạch năm 2015, bổ sung tính đến hết ngày 31 tháng 12 năm 2015, không bao gồm số vốn ứng trước chưa bố trí kế hoạch để thu hồi.</t>
  </si>
  <si>
    <t>Lũy kế giải ngân từ khởi công đến hết ngày 31/01/2016</t>
  </si>
  <si>
    <t>(Áp dụng cho các bộ, ngành Trung ương)</t>
  </si>
  <si>
    <t>Bộ, ngành…</t>
  </si>
  <si>
    <t>Trong đó thu hồi các khoản vốn ứng trước</t>
  </si>
  <si>
    <t>Biểu mẫu số II</t>
  </si>
  <si>
    <t>Tỉnh/thành phố trực thuộc Trung ương………</t>
  </si>
  <si>
    <t>Bộ, ngành, tổng công ty …….</t>
  </si>
  <si>
    <t>(Áp dụng cho các tỉnh, thành phố trực thuộc Trung ương)</t>
  </si>
  <si>
    <r>
      <t xml:space="preserve">Lũy kế số vốn đã bố trí từ khởi công đến hết năm 2015 </t>
    </r>
    <r>
      <rPr>
        <vertAlign val="superscript"/>
        <sz val="14"/>
        <rFont val="Times New Roman"/>
        <family val="1"/>
      </rPr>
      <t>(*)</t>
    </r>
  </si>
  <si>
    <t>Số quyết định; ngày, tháng, năm ban hành</t>
  </si>
  <si>
    <t xml:space="preserve">Trong đó: NSTW </t>
  </si>
  <si>
    <t>Thu hồi các khoản ứng trước NSTW</t>
  </si>
  <si>
    <t>- Dự án dự kiến hoàn thành và bàn giao đưa vào sử dụng giai đoạn 2016-2020</t>
  </si>
  <si>
    <t>Ghi chú: (*) Lũy kế số vốn đã bố trí đến hết kế hoạch năm 2015, bổ sung tính đến hết ngày 31 tháng 12 năm 2015, không bao gồm số vốn ứng trước chưa bố trí kế hoạch để thu hồi</t>
  </si>
  <si>
    <t>(1) Lũy kế số vốn đã bố trí đến hết kế hoạch năm 2015, bổ sung tính đến hết ngày 31 tháng 12 năm 2015, không bao gồm số vốn ứng trước chưa bố trí kế hoạch để thu hồi</t>
  </si>
  <si>
    <t>(2) Tổng vốn là tổng số tất cả nguồn vốn:
+ Đối với tổng số vốn của dự án là vốn trong nước và vốn nước ngoài;
+ Tổng số vốn đối ứng là tổng số tất cả các nguồn vốn trong nước đối ứng cho dự án.</t>
  </si>
  <si>
    <t>(3) Phần vốn đối ứng là phần vốn trong nước tính theo tiền Việt Nam đồng</t>
  </si>
  <si>
    <t>(4) Số vốn nước ngoài (tính bằng ngoại tệ, ghi rõ kèm theo đơn vị ngoại tệ), quy đổi ra Việt Nam đồng theo quy định tại Hiệp định, trường hợp Hiệp định không quy đổi sang Việt Nam đồng thì quy đổi theo tỷ giá tại thời điểm ký kết Hiệp định.
Phần vốn bố trí kế hoạch, thực hiện và giải ngân hàng năm quy đổi theo Việt Nam đồng tính đến thời điểm thanh toán.</t>
  </si>
  <si>
    <t>(Biểu mẫu kèm theo văn bản số 8836/BKHĐT-TH ngày 24 tháng 10 năm 2016 của Bộ Kế hoạch và Đầu tư)</t>
  </si>
  <si>
    <t>Dự kiến kế hoạch năm 2017</t>
  </si>
  <si>
    <t>III</t>
  </si>
  <si>
    <t>Ngành Giao thông</t>
  </si>
  <si>
    <t>IV</t>
  </si>
  <si>
    <t>V</t>
  </si>
  <si>
    <t>Ngành Kho tàng</t>
  </si>
  <si>
    <t>VI</t>
  </si>
  <si>
    <t>VII</t>
  </si>
  <si>
    <t>VIII</t>
  </si>
  <si>
    <t>IX</t>
  </si>
  <si>
    <t>Ngành Khoa học, công nghệ</t>
  </si>
  <si>
    <t>X</t>
  </si>
  <si>
    <t>Ngành Thông tin</t>
  </si>
  <si>
    <t>XI</t>
  </si>
  <si>
    <t>Ngành Truyền thông</t>
  </si>
  <si>
    <t>XII</t>
  </si>
  <si>
    <t>XIII</t>
  </si>
  <si>
    <t>Ngành Giáo dục, đào tạo và giáo dục nghề nghiệp</t>
  </si>
  <si>
    <t>XIV</t>
  </si>
  <si>
    <t>Ngành Y tế, dân số và vệ sinh an toàn thực phẩm</t>
  </si>
  <si>
    <t>XV</t>
  </si>
  <si>
    <t>Ngành Xã hội</t>
  </si>
  <si>
    <t>XVI</t>
  </si>
  <si>
    <t>Ngành Tài nguyên và môi trường</t>
  </si>
  <si>
    <t>XVII</t>
  </si>
  <si>
    <t>Ngành Quản lý nhà nước</t>
  </si>
  <si>
    <t>XVIII</t>
  </si>
  <si>
    <t>Chương trình mục tiêu phát triển kinh tế thủy sản bền vững</t>
  </si>
  <si>
    <t>Phân loại như mục I, phần A</t>
  </si>
  <si>
    <t>Chương trình mục tiêu phát triển lâm nghiệp bền vững</t>
  </si>
  <si>
    <t>Chương trình mục tiêu tái cơ cấu kinh tế nông nghiệp và phòng chống giảm nhẹ thiên tai, ổn định đời sống dân cư</t>
  </si>
  <si>
    <t>Chương trình mục tiêu cấp điện nông thôn, miền núi và hải đảo</t>
  </si>
  <si>
    <t>Chương trình mục tiêu giáo dục nghề nghiệp - Việc làm và An toàn lao động</t>
  </si>
  <si>
    <t>Chương trình mục tiêu công nghệ thông tin</t>
  </si>
  <si>
    <t>Chương trình mục tiêu ứng phó với biến đổi khí hậu và tăng trưởng xanh</t>
  </si>
  <si>
    <t>Chương trình mục tiêu đảm bảo trật tự an toàn giao thông, phòng cháy, chữa cháy, phòng chống tội phạm và ma túy</t>
  </si>
  <si>
    <t>Chương trình mục tiêu Công nghiệp quốc phòng thực hiện Nghị quyết 06-NQ/TW của Bộ Chính trị (gọi tắt là CNQP-06/BCT)</t>
  </si>
  <si>
    <t>Chương trình mục tiêu quốc phòng, an ninh trên địa bàn trọng điểm</t>
  </si>
  <si>
    <t>Chương trình mục tiêu Biển Đông-Hải đảo đảm bảo cho lĩnh vực quốc phòng, an ninh trên biển và hải đảo</t>
  </si>
  <si>
    <t>CÁC CHƯƠNG TRÌNH MỤC TIÊU QUỐC GIA</t>
  </si>
  <si>
    <t>Chương trình mục tiêu quốc gia xây dựng nông thôn mới</t>
  </si>
  <si>
    <t>Chương trình mục tiêu quốc gia giảm nghèo bền vững</t>
  </si>
  <si>
    <t>CÁC CHƯƠNG TRÌNH MỤC TIÊU</t>
  </si>
  <si>
    <t>Chương trình mục tiêu phát triển kinh tế - xã hội các vùng</t>
  </si>
  <si>
    <t>Chương trình mục tiêu đầu tư hạ tầng khu kinh tế ven biển, khu kinh tế cửa khẩu, khu công nghiệp, cụm công nghiệp, khu công nghệ cao, khu nông nghiệp ứng dụng công nghệ cao</t>
  </si>
  <si>
    <t>Chương trình mục tiêu giáo dục vùng núi, vùng dân tộc thiểu số, vùng khó khăn</t>
  </si>
  <si>
    <t>Chương trình mục tiêu phát triển hệ thống trợ giúp xã hội</t>
  </si>
  <si>
    <t>Chương trình mục tiêu y tế - dân số</t>
  </si>
  <si>
    <t>Chương trình mục tiêu đầu tư phát triển hệ thống y tế địa phương</t>
  </si>
  <si>
    <t>Chương trình mục tiêu phát triển văn hóa</t>
  </si>
  <si>
    <t>Chương trình mục tiêu phát triển hạ tầng du lịch</t>
  </si>
  <si>
    <t>Chương trình mục tiêu xử lý triệt để cơ sở gây ô nhiễm môi trường nghiêm trọng thuộc đối tượng công ích</t>
  </si>
  <si>
    <t>Nhà tài trợ</t>
  </si>
  <si>
    <t>Ngày ký kết hiệp định</t>
  </si>
  <si>
    <t>Trong đó: cấp phát từ NSTW</t>
  </si>
  <si>
    <r>
      <t>Vốn nước ngoài cấp phát từ NSTW (tính theo tiền Việt)</t>
    </r>
    <r>
      <rPr>
        <vertAlign val="superscript"/>
        <sz val="14"/>
        <rFont val="Times New Roman"/>
        <family val="1"/>
      </rPr>
      <t>(3)</t>
    </r>
  </si>
  <si>
    <r>
      <t xml:space="preserve">Vốn nước ngoài cấp phát từ NSTW (tính theo tiền Việt) </t>
    </r>
    <r>
      <rPr>
        <vertAlign val="superscript"/>
        <sz val="14"/>
        <rFont val="Times New Roman"/>
        <family val="1"/>
      </rPr>
      <t>(3)</t>
    </r>
  </si>
  <si>
    <t>Trong đó: Thanh toán nợ đọng XDCB</t>
  </si>
  <si>
    <t>Biểu mẫu số III</t>
  </si>
  <si>
    <t>Biểu mẫu số IV</t>
  </si>
  <si>
    <t>DỰ KIẾN KẾ HOẠCH ĐẦU TƯ TRUNG HẠN NGUỒN NGÂN SÁCH TRUNG ƯƠNG (VỐN NƯỚC NGOÀI) GIAI ĐOẠN 2016-2020</t>
  </si>
  <si>
    <t>Bộ, ngành/ Tỉnh, thành phố ………..</t>
  </si>
  <si>
    <t>Biểu mẫu số I.a</t>
  </si>
  <si>
    <t>Biểu mẫu số I.b</t>
  </si>
  <si>
    <t>(Áp dụng cho các bộ, ngành trung ương, các tập đoàn kinh tế và các tỉnh, thành phố trực thuộc trung ương có các dự án sử dụng vốn ODA và vốn vay ưu đãi của các nhà tài trợ)</t>
  </si>
  <si>
    <t>Danh mục công trình, dự án</t>
  </si>
  <si>
    <t>QĐ đầu tư ban đầu hoặc QĐ đầu tư điều chỉnh đã được Thủ tướng Chính phủ giao KH các năm</t>
  </si>
  <si>
    <t>Kế hoạch năm 2016 được giao</t>
  </si>
  <si>
    <t>Giải ngân kế hoạch năm 2016 từ 01/01/2016 đến ngày 30/9/2016</t>
  </si>
  <si>
    <t>Vốn trong nước</t>
  </si>
  <si>
    <t>Vốn nước ngoài</t>
  </si>
  <si>
    <t>NSĐP và các nguồn vốn khác</t>
  </si>
  <si>
    <t>Dự án giáo dục đại học từ nguồn vốn vay Ngân hàng thế giới</t>
  </si>
  <si>
    <t>Chương trình nước sạch và vệ sinh nông thôn dựa trên kết quả tại 8 tỉnh đồng bằng sông Hồng</t>
  </si>
  <si>
    <t>Phân loại như trên</t>
  </si>
  <si>
    <t>Quyết định đầu tư ban đầu hoặc QĐ đầu tư điều chỉnh đã được TTg giao kế hoạch các năm</t>
  </si>
  <si>
    <t>Kế hoạch năm 2016 đã được Thủ tướng Chính phủ giao</t>
  </si>
  <si>
    <t>Dự kiến kế hoạch trung hạn giai đoạn 2016-2020</t>
  </si>
  <si>
    <t>Lũy kế số vốn đã bố trí từ khởi công đến hết năm 2015</t>
  </si>
  <si>
    <t>Công nghiệp</t>
  </si>
  <si>
    <t>Ngành nông nghiệp, lâm nghiệp, thủy lợi và thủy sản</t>
  </si>
  <si>
    <t>Công nghệ thông tin</t>
  </si>
  <si>
    <t>Ngành cấp nước, thoát nước và xử lý rác thải, nước thải</t>
  </si>
  <si>
    <t>Ngành Thể thao</t>
  </si>
  <si>
    <t>Ngành Quốc phòng</t>
  </si>
  <si>
    <t>Ngành An ninh</t>
  </si>
  <si>
    <t>ĐẦU TƯ CÁC CHƯƠNG TRÌNH MỤC TIÊU</t>
  </si>
  <si>
    <t>DỰ KIẾN DANH MỤC VÀ MỨC VỐN  KẾ HOẠCH ĐẦU TƯ TRUNG HẠN VỐN NGÂN SÁCH TRUNG ƯƠNG (VỐN TRONG NƯỚC) GIAI ĐOẠN 2016-2020</t>
  </si>
  <si>
    <t>DỰ KIẾN DANH MỤC VÀ MỨC VỐN KẾ HOẠCH ĐẦU TƯ TRUNG HẠN VỐN NGÂN SÁCH TRUNG ƯƠNG (VỐN TRONG NƯỚC) GIAI ĐOẠN 2016-2020</t>
  </si>
  <si>
    <t>DỰ KIẾN DANH MỤC VÀ MỨC VỐN KẾ HOẠCH ĐẦU TƯ TRUNG HẠN VỐN NƯỚC NGOÀI GIẢI NGÂN THEO CƠ CHẾ TÀI CHÍNH TRONG NƯỚC GIAI ĐOẠN 2016-2020</t>
  </si>
  <si>
    <t>(Áp dụng cho các bộ, ngành trung ương và địa phương)</t>
  </si>
  <si>
    <t>VỐN NGÂN SÁCH TRUNG ƯƠNG</t>
  </si>
  <si>
    <t>Ngành, lĩnh vực/ Chương trình…</t>
  </si>
  <si>
    <t>VỐN CÂN ĐỐI NGÂN SÁCH ĐỊA PHƯƠNG</t>
  </si>
  <si>
    <t>NSĐP</t>
  </si>
  <si>
    <t>Số vốn còn thiếu cần tiếp tục bố trí trong giai đoạn 2021-2025</t>
  </si>
  <si>
    <t>Biểu mẫu số V</t>
  </si>
  <si>
    <t>DANH MỤC CÁC DỰ ÁN DỞ DANG CHUYỂN SANG GIAI ĐOẠN 2016-2020 THEO TIẾN ĐỘ ĐƯỢC DUYỆT</t>
  </si>
  <si>
    <r>
      <t>Lũy kế số vốn bố trí từ khởi công đến hết năm 2015</t>
    </r>
    <r>
      <rPr>
        <vertAlign val="superscript"/>
        <sz val="14"/>
        <rFont val="Times New Roman"/>
        <family val="1"/>
      </rPr>
      <t>(1)</t>
    </r>
    <r>
      <rPr>
        <sz val="14"/>
        <rFont val="Times New Roman"/>
        <family val="1"/>
      </rPr>
      <t xml:space="preserve"> </t>
    </r>
  </si>
  <si>
    <t>DANH MỤC CÁC DỰ ÁN GIÃN TIẾN ĐỘ VÀ THỜI GIAN THỰC HIỆN DO KHÔNG CÂN ĐỐI ĐỦ VỐN THEO TIẾN ĐỘ ĐƯỢC DUYỆT</t>
  </si>
  <si>
    <t>Số vốn còn thiếu cần tiếp tục bố trí trong giai đoạn sau</t>
  </si>
  <si>
    <t>Dự kiến kế hoạch đầu tư vốn NSNN năm 2017</t>
  </si>
  <si>
    <t>Dự án nhóm B</t>
  </si>
  <si>
    <t>Dự án nhóm C</t>
  </si>
  <si>
    <t>(3)</t>
  </si>
  <si>
    <t>Thu hồi các khoản vốn ứng trước NSTW</t>
  </si>
  <si>
    <t>(4)</t>
  </si>
  <si>
    <r>
      <t xml:space="preserve">Vốn nước ngoài </t>
    </r>
    <r>
      <rPr>
        <vertAlign val="superscript"/>
        <sz val="14"/>
        <rFont val="Times New Roman"/>
        <family val="1"/>
      </rPr>
      <t>(3)</t>
    </r>
  </si>
  <si>
    <t xml:space="preserve">Vốn đối ứng </t>
  </si>
  <si>
    <t>Vốn nước ngoài cấp phát từ NSTW (tính theo tiền Việt)</t>
  </si>
  <si>
    <t>Trong đó: Cấp phát từ NSTW</t>
  </si>
  <si>
    <t>Ngành Văn hoá</t>
  </si>
  <si>
    <t>DỰ KIẾN DANH MỤC VÀ MỨC VỐN  KẾ HOẠCH ĐẦU TƯ TRUNG HẠN VỐN NƯỚC NGOÀI (VỐN ODA VÀ VỐN VAY ƯU ĐÃI CỦA CÁC NHÀ TÀI TRỢ) NGUỒN NGÂN SÁCH TRUNG ƯƠNG (KHÔNG BAO GỒM VỐN NƯỚC NGOÀI GIẢI NGÂN THEO CƠ CHẾ TÀI CHÍNH TRONG NƯỚC) GIAI ĐOẠN 2016-2020</t>
  </si>
  <si>
    <t>Mã dự án</t>
  </si>
  <si>
    <r>
      <t>Kế hoạch đầu tư trung hạn giai đoạn 2016-2020</t>
    </r>
    <r>
      <rPr>
        <vertAlign val="superscript"/>
        <sz val="14"/>
        <rFont val="Times New Roman"/>
        <family val="1"/>
      </rPr>
      <t xml:space="preserve"> </t>
    </r>
    <r>
      <rPr>
        <sz val="14"/>
        <rFont val="Times New Roman"/>
        <family val="1"/>
      </rPr>
      <t>vốn TPCP</t>
    </r>
  </si>
  <si>
    <t>Trong đó: vốn TPCP</t>
  </si>
  <si>
    <t>Trong đó: vốn  TPCP</t>
  </si>
  <si>
    <t>2.1</t>
  </si>
  <si>
    <t>2.2</t>
  </si>
  <si>
    <t>2.3</t>
  </si>
  <si>
    <t>Các dự án dự kiến hoàn thành năm 2019</t>
  </si>
  <si>
    <t>Các dự án chuyển tiếp hoàn thành sau năm 2019</t>
  </si>
  <si>
    <t>Các dự án khởi công mới năm 2019</t>
  </si>
  <si>
    <t>Dự kiến kế hoạch năm 2019</t>
  </si>
  <si>
    <t>Năm 2018</t>
  </si>
  <si>
    <t>Kế hoạch năm 2018 được giao</t>
  </si>
  <si>
    <t>Giải ngân kế hoạch năm 2018 từ 01/01/2018 đến ngày 30/9/2018</t>
  </si>
  <si>
    <t>Các dự án hoàn thành, bàn giao, đưa vào sử dụng trước ngày 31/12/2018</t>
  </si>
  <si>
    <t>Lũy kế vốn đã bố trí đến hết kế hoạch năm 2018</t>
  </si>
  <si>
    <t>Kế hoạch năm 2018</t>
  </si>
  <si>
    <t>Kế hoạch đầu tư trung hạn vốn NSNN giai đoạn 2016-2020 đã được giao</t>
  </si>
  <si>
    <t>Năng lực kỹ thuật</t>
  </si>
  <si>
    <t>Quyết định đầu tư điều chỉnh (nếu có)</t>
  </si>
  <si>
    <t>Lũy kế vốn đã bố trí từ khởi công đến hết kế hoạch năm 2018</t>
  </si>
  <si>
    <t>Đề xuất kế hoạch đầu tư năm 2019 của bộ, địa phương</t>
  </si>
  <si>
    <t>Số QĐ; ngày, tháng, năm ban hành</t>
  </si>
  <si>
    <t>Trong đó: TPCP</t>
  </si>
  <si>
    <t>Thanh toán nợ đọng XDCB</t>
  </si>
  <si>
    <t>Kế hoạch vốn TPCP đã được giao giai đoạn 2016-2020</t>
  </si>
  <si>
    <t>Vốn TPCP được giao giai đoạn 2016-2020 còn lại chưa phân bổ kế hoạch hằng năm</t>
  </si>
  <si>
    <t>Kế hoạch đầu tư trung hạn vốn NSNN giai đoạn 2016-2020 đã  giao các năm 2016-2018</t>
  </si>
  <si>
    <t>TÌNH HÌNH THỰC HIỆN CÁC DỰ ÁN ĐẦU TƯ SỬ DỤNG VỐN NSTW TRONG NƯỚC (KHÔNG BAO GỒM TPCP)  NĂM 2018 VÀ DỰ KIẾN KẾ HOẠCH NĂM 2019 CỦA ĐỊA PHƯƠNG</t>
  </si>
  <si>
    <t>TÌNH HÌNH THỰC HIỆN KẾ HOẠCH ĐẦU TƯ VỐN TRÁI PHIẾU CHÍNH PHỦ NĂM 2018 VÀ DỰ KIẾN KẾ HOẠCH NĂM 2019</t>
  </si>
  <si>
    <t>Dự kiến kế hoạch đầu tư vốn TPCP năm 2019</t>
  </si>
  <si>
    <t>Kế hoạch đầu tư trung hạn giai đoạn 2016-2020 vốn TPCP đã được giao</t>
  </si>
  <si>
    <t>Kế hoạch đầu tư trung hạn giai đoạn 2016-2020 vốn TPCP đã  giao các năm 2016-2018</t>
  </si>
  <si>
    <t>Thu hồi các khoản vốn ứng trước</t>
  </si>
  <si>
    <t>Lũy kế vốn đã giải ngân đến hết KH năm 2017</t>
  </si>
  <si>
    <t>Kế hoạch đầu tư trung hạn giai đoạn 2016-2020</t>
  </si>
  <si>
    <t>3</t>
  </si>
  <si>
    <t>4</t>
  </si>
  <si>
    <t>5</t>
  </si>
  <si>
    <t>6</t>
  </si>
  <si>
    <t>7</t>
  </si>
  <si>
    <t>Thu hồi vốn các khoản ứng trước</t>
  </si>
  <si>
    <t>Thanh toán nợ đọng  XDCB</t>
  </si>
  <si>
    <t>Lũy kế vốn bố trí đến hết KH năm 2018</t>
  </si>
  <si>
    <t>Thu hồi vốn ứng trước</t>
  </si>
  <si>
    <t>CÁC DỰ ÁN THUỘC DANH MỤC ĐÃ ĐƯỢC THỦ TƯỚNG CHÍNH PHỦ GIAO KẾ HOẠCH VỐN TPCP GIAI ĐOẠN 2016-2020</t>
  </si>
  <si>
    <t>TÌNH HÌNH THỰC HIỆN CÁC DỰ ÁN BỐ TRÍ KẾ HOẠCH ĐẦU TƯ VỐN NƯỚC NGOÀI (VỐN ODA VÀ VỐN VAY ƯU ĐÃI CỦA CÁC NHÀ TÀI TRỢ NƯỚC NGOÀI) NGUỒN NGÂN SÁCH TRUNG ƯƠNG 
(KHÔNG BAO GỒM VỐN NƯỚC NGOÀI GIẢI NGÂN THEO CƠ CHẾ TÀI CHÍNH TRONG NƯỚC) NĂM 2018 VÀ DỰ KIẾN KẾ HOẠCH NĂM 2019</t>
  </si>
  <si>
    <t>San ủi mặt bằng, đường nội thị trung tâm huyện lỵ Nậm Pồ</t>
  </si>
  <si>
    <t>Đường liên huyện Hua Ná - Pá Liếng (xã Ẳng Cang, H. Mường Ảng) đi Lọng Khẩu Cắm (xã Mường Phăng, H. Điện Biên).</t>
  </si>
  <si>
    <t>NP</t>
  </si>
  <si>
    <t>Mường Ảng</t>
  </si>
  <si>
    <t>2019-2023</t>
  </si>
  <si>
    <t>Đường Phì Nhừ - Phình Giàng - Pú Hồng - Mường Nhà tỉnh Điện Biên</t>
  </si>
  <si>
    <t xml:space="preserve"> Đoạn Phì Nhừ - Phình Giàng (GĐ I)</t>
  </si>
  <si>
    <t>Kho lưu trữ chuyên dụng tỉnh Điện Biên</t>
  </si>
  <si>
    <t>Tái định cư các hộ dân, chỉnh trị dòng chảy suối Nậm Pồ và san ủi mặt bằng khu trung tâm, huyện Nậm Pồ</t>
  </si>
  <si>
    <t>Đường nội thị trục 27m và khu tái định cư thị trấn Mường Ảng GĐI, huyện Mường Ảng</t>
  </si>
  <si>
    <t>DA Nhà máy nước TT huyện Mường Ảng và TT huyện Nậm Pồ</t>
  </si>
  <si>
    <t>Đoạn đầu đường dân sinh Đèo Gió - Vàng Chua đến Km 2 đường Trung Thu - Lao Sả Phình</t>
  </si>
  <si>
    <t>Bệnh viện đa khoa huyện Nậm Pồ</t>
  </si>
  <si>
    <t>Đầu tư xây dựng công trình đường Quảng Lâm - Huổi Lụ - Pá Mỳ.</t>
  </si>
  <si>
    <t>402/QĐ-UBND
30/3/2016</t>
  </si>
  <si>
    <t>341/QĐ-UBND
19/4/2011</t>
  </si>
  <si>
    <t>406/QĐ-UBND ngày 30/3/2016</t>
  </si>
  <si>
    <t>1347/QĐ-UBND ngày 28/10/2016</t>
  </si>
  <si>
    <t>1353/QĐ-UBND, 28/10/2016</t>
  </si>
  <si>
    <t>1340/QĐ-UBND ngày 28/10/2016</t>
  </si>
  <si>
    <t>1372/QĐ-UBND, 28/10/2016</t>
  </si>
  <si>
    <t>1065/QĐ-UBND ngày 30/10/2017</t>
  </si>
  <si>
    <t>956/QĐ-UBND ngày 27/10/2017</t>
  </si>
  <si>
    <t>2018-2022</t>
  </si>
  <si>
    <t>Mường Nhé</t>
  </si>
  <si>
    <t>Chương trình mục tiêu Phát triển kinh tế - xã hội các vùng</t>
  </si>
  <si>
    <t xml:space="preserve">Chương trình mục tiêu Hỗ trợ đối ứng ODA cho địa phương </t>
  </si>
  <si>
    <t>Các dự án hoàn thành, bàn giao, đưa vào sử dụng trước ngày 31/12/2016</t>
  </si>
  <si>
    <t>Bố trí cho các dự án hoàn ứng</t>
  </si>
  <si>
    <t>- Đường Ma Thì Hồ - Chà Tở</t>
  </si>
  <si>
    <t>- Đường Phiêng Pi - Trại Phong</t>
  </si>
  <si>
    <t>- Đường Rạng Đông - Ta Ma</t>
  </si>
  <si>
    <t>- Cấp nước TT Điện Biên Đông</t>
  </si>
  <si>
    <t>- TT Đào tạo và PT Cộng đồng huyện TG</t>
  </si>
  <si>
    <t>- Dự án Giảm nghèo tỉnh ĐB giai đoạn 2010-2015</t>
  </si>
  <si>
    <t>- Dự án đường Chà Tở - Mường Tùng</t>
  </si>
  <si>
    <t xml:space="preserve">Chương trình đô thị miền núi phía Bắc - thành phố Điện Biên Phủ, </t>
  </si>
  <si>
    <t>Chương trình đô thị miền núi phía Bắc - thành phố Điện Biên Phủ, giai đoạn 2015-2016 (DB01)</t>
  </si>
  <si>
    <t>Dự án thu gom và xử lý nước thải  TP ĐBP</t>
  </si>
  <si>
    <t>Các dự án dự kiến hoàn thành năm 2018</t>
  </si>
  <si>
    <t>Dự án Giảm nghèo các tỉnh miền núi phía bắc giai đoạn 2, tỉnh Điện Biên</t>
  </si>
  <si>
    <t>Các dự án chuyển tiếp hoàn thành sau năm 2018</t>
  </si>
  <si>
    <t>Chương trình đô thị miền núi phía Bắc - thành phố Điện Biên Phủ, giai đoạn 2017-2020 (DB02)</t>
  </si>
  <si>
    <t>1496/QĐ-UBND  17/10/2008; 1640, 11/9/2009</t>
  </si>
  <si>
    <t>1057/QĐ-UBND 31/8/2010;
65/QĐ-UBND
01/2/2013</t>
  </si>
  <si>
    <t>1341/QĐ-UBND 5/11/2010;
462/QĐ-UBND 6/6/2012</t>
  </si>
  <si>
    <t>219/QĐ-UBND  25/2/2010</t>
  </si>
  <si>
    <t>1295/QĐ-UBND 15/10/2010</t>
  </si>
  <si>
    <t>562/QĐ-UBND 12/5/2010; 343/QĐ-UBND 16/5/2014</t>
  </si>
  <si>
    <t>1341/QĐ-UBND 5/11/2010</t>
  </si>
  <si>
    <t>230/QĐ-UBND  27/2/2010</t>
  </si>
  <si>
    <t>156/QĐ-UBND 14/02/2015</t>
  </si>
  <si>
    <t>240/QĐ-UBND 02/3/2010</t>
  </si>
  <si>
    <t>1106/QĐ-UBND 31/12/2014</t>
  </si>
  <si>
    <t>1186/QĐ-UBND 30/10/2015</t>
  </si>
  <si>
    <t xml:space="preserve"> Chương trình mục tiêu Phát triển lâm nghiệp bền vững</t>
  </si>
  <si>
    <t xml:space="preserve">Bảo vệ và phát triển rừng
</t>
  </si>
  <si>
    <t>Dự án trồng cây phân tán tỉnh Điện Biên giai đoạn 2011 - 2020</t>
  </si>
  <si>
    <t>Hỗ trợ trồng rừng sản xuất</t>
  </si>
  <si>
    <t>Chương trình mục tiêu Tái cơ cấu kinh tế nông nghiệp và phòng chống giảm nhẹ thiên tai, ổn định đời sống dân cư</t>
  </si>
  <si>
    <t>Chương trình theo Quyết định số 1776/QĐ-TTg</t>
  </si>
  <si>
    <t>Dự án bố trí dân cư vùng có nguy cơ sạt lở, lũ quét, đặc biệt khó khăn bản Hua Mức 1, Hua Mức 2, Pu Si 2 đến định cư tại bản Hua Mức 2, xã Mường Mùn, huyện Tuần Giáo</t>
  </si>
  <si>
    <t>Dư án đầu tư di chuyển dân cư nơi có nguy cơ sạt lở, lũ ống, lũ quét, đời sống đặc biệt khó khăn thuộc các bản Nậm Bay, Pa Cá đến định cư tại khu Phiêng Xanh</t>
  </si>
  <si>
    <t>Dự án bố trí ổn định dân cư vùng thiên tai bản Hột, xã Mường Đun, huyện Tủa Chùa.</t>
  </si>
  <si>
    <t>Phương án bố trí dân cư vùng có nguy cơ sạt lở, lũ quét, ĐBKK các bản Suối Lư I, Suối Lư II, Suối Lư III, đến định cư tại khu vực Huổi Po, xã Keo Lôm, huyện Điện Biên Đông</t>
  </si>
  <si>
    <t xml:space="preserve"> Dự án cấp điện nông thôn từ lưới điện quốc gia tỉnh Điện Biên giai đoạn 2014- 2020 </t>
  </si>
  <si>
    <t>Chương trình mục tiêu hỗ trợ đầu tư hạ tầng khu kinh tế cửa khẩu</t>
  </si>
  <si>
    <t xml:space="preserve"> Đường Tây Trang-Bản Pa Thơm</t>
  </si>
  <si>
    <t>Chương trình mục tiêu Đầu tư phát triển hệ thống y tế địa phương</t>
  </si>
  <si>
    <t>Các dự án khởi công mới năm 2018</t>
  </si>
  <si>
    <t>Cải tạo nâng cấp BVĐK tỉnh giai đoạn II (từ 300 lên 500 GB)</t>
  </si>
  <si>
    <t>Chương trình mục tiêu Quốc phòng an ninh trên địa bàn trọng điểm</t>
  </si>
  <si>
    <t>Đường Na Phay - Huổi Chanh -Bản Gia Phú A,B xã Mường Nhà (đường ra biên giới)</t>
  </si>
  <si>
    <t>Bố trí vốn để hoàn ứng</t>
  </si>
  <si>
    <t xml:space="preserve"> Đường Quảng Lâm - Na Cô Sa</t>
  </si>
  <si>
    <t>Kè bảo vệ bờ suối khu vực Mốc 14 - Biên giới Việt trung - bản Tả Long San, xã Sen Thượng, huyện Mường Nhé</t>
  </si>
  <si>
    <t>1050/QĐ-UBND ngày 19/11/2012; 1055/QĐ-UBND ngày 21/11/2012; 1092, 1093/QĐ-UBND ngày 30/11/2012; 1170, 1171, 1172, 1173, 1174/QĐ-UBND ngày 14/12/2012); 1327/QĐ-UBND ngày 04/12/2015</t>
  </si>
  <si>
    <t>97/QĐ-UBND
18/2/2014</t>
  </si>
  <si>
    <t>1124, 1127, 1132, 1135, 1138 ngày 15/11/2011</t>
  </si>
  <si>
    <t>484/QĐ-UBND 
 24/5/2011; 310/QĐ-UBND 
 20/4/2015</t>
  </si>
  <si>
    <t>485/QĐ-UBND
24/5/2011; 311/QĐ-UBND 
 20/4/2015</t>
  </si>
  <si>
    <t>189/QĐ-UBND 10/10/2014</t>
  </si>
  <si>
    <t>151/QĐ-UBND 14/02/2015</t>
  </si>
  <si>
    <t>802-22/10/2014</t>
  </si>
  <si>
    <t xml:space="preserve"> 837-30/10/2014</t>
  </si>
  <si>
    <t>1343/QĐ-UBND 9/11/2010</t>
  </si>
  <si>
    <t>1148/QĐ-UBND 30/10/2015</t>
  </si>
  <si>
    <t>01-04/1/2010; 1367-12/11/2010' 833-7/9/2013</t>
  </si>
  <si>
    <t>1214/QĐ-UBND, 28/9/2010</t>
  </si>
  <si>
    <t>Tuần Giáo</t>
  </si>
  <si>
    <t>Tủa Chùa</t>
  </si>
  <si>
    <t>ĐBĐ</t>
  </si>
  <si>
    <t>Tỉnh Điện Biên</t>
  </si>
  <si>
    <t>Phụ lục I - Biểu mẫu số I.b</t>
  </si>
  <si>
    <t>Đến 30/9 chưa giải ngân KH 2018</t>
  </si>
  <si>
    <t>TỔNG HỢP NHU CẦU VÀ DỰ KIẾN KẾ HOẠCH ĐẦU TƯ CÔNG NĂM 2019</t>
  </si>
  <si>
    <t>Nguồn vốn</t>
  </si>
  <si>
    <t>Năm N</t>
  </si>
  <si>
    <t>Kế hoạch đầu tư công trung hạn 2016-2020 còn lại</t>
  </si>
  <si>
    <t>Nhu cầu kế hoạch năm 2019</t>
  </si>
  <si>
    <t>Kế hoạch năm 2019</t>
  </si>
  <si>
    <t>Kế hoạch giao</t>
  </si>
  <si>
    <t>Thực hiện từ 1/1 năm N đến 30/6 năm N</t>
  </si>
  <si>
    <t>Ước giải ngân từ 1/1 năm N đến hết 31/1 năm N+1</t>
  </si>
  <si>
    <t>Trong nước</t>
  </si>
  <si>
    <t>Ngoài nước</t>
  </si>
  <si>
    <t>Nước ngoài</t>
  </si>
  <si>
    <t>Vốn NSNN</t>
  </si>
  <si>
    <t>a)</t>
  </si>
  <si>
    <t>Vốn đầu tư trong cân đối ngân sách địa phương</t>
  </si>
  <si>
    <t>- Vốn đầu tư trong cân đối theo tiêu chí, định mức</t>
  </si>
  <si>
    <t>- Đầu tư từ nguồn thu sử dụng đất</t>
  </si>
  <si>
    <t>- Xổ số kiến thiết</t>
  </si>
  <si>
    <t>b)</t>
  </si>
  <si>
    <t>Vốn ngân sách trung ương</t>
  </si>
  <si>
    <t>Vốn Chương trình mục tiêu</t>
  </si>
  <si>
    <t>Vốn Chương trình mục tiêu quốc gia</t>
  </si>
  <si>
    <t>Chương trình giảm nghèo nhanh bền vững</t>
  </si>
  <si>
    <t>2.2.1</t>
  </si>
  <si>
    <t>Chương trình 30a (bao gồm cả Chương trình 275)</t>
  </si>
  <si>
    <t>- Bố trí hoàn vốn ứng từ 2009 (Chương trình 30a, Chương trình 275)</t>
  </si>
  <si>
    <t>- Chương trình 30a</t>
  </si>
  <si>
    <t>- Chương trình 275</t>
  </si>
  <si>
    <t>2.2.2</t>
  </si>
  <si>
    <t>Chương trình 135</t>
  </si>
  <si>
    <t>Vốn trái phiếu chính phủ</t>
  </si>
  <si>
    <t>-</t>
  </si>
  <si>
    <t>Chương trình kiên cố hóa trường lớp học mầm non, tiểu học</t>
  </si>
  <si>
    <t>- (1) Năm N là năm đang thực hiện kế hoạch (dựa trên thời điểm báo cáo)</t>
  </si>
  <si>
    <t xml:space="preserve">- (2) Kế hoạch trung hạn 5 năm giai đoạn chứa năm N+1. </t>
  </si>
  <si>
    <t>- (3) Ghi đầy đủ các nguồn vốn đầu tư công theo quy định tại khoản 21 Điều 4 Luật Đầu tư công</t>
  </si>
  <si>
    <t>Chương trình nông thôn mới</t>
  </si>
  <si>
    <t>Dự án Tái định cư thủy điện Sơn La</t>
  </si>
  <si>
    <t>HỖ TRỢ NHÀ Ở CHO NGƯỜI CÓ CÔNG THEO QĐ 22 TTG</t>
  </si>
  <si>
    <t>Kế hoạch đầu tư công trung hạn đã giao đến năm 2018</t>
  </si>
  <si>
    <t>Phụ lục IV - Biểu mẫu số IV</t>
  </si>
  <si>
    <t xml:space="preserve">Tỉnh Điện Biên </t>
  </si>
  <si>
    <t>Chương trình kiên cố hóa trường, lớp học mẫu giáo, tiểu học sử dụng vốn TPCP dự phòng 2012-2015</t>
  </si>
  <si>
    <t>DỰ ÁN DI DÂN TÁI ĐỊNH CƯ THỦY ĐIỆN SƠN LA</t>
  </si>
  <si>
    <t>Dự án di dân tái định cư thủy điện Sơn La</t>
  </si>
  <si>
    <t>QĐ 801/QĐ-TTg ngày 04/6/2010 VB 10122/VPCPKTTH ngày 02/12/2015</t>
  </si>
  <si>
    <t>QĐ 2009/QĐ-TTg ngày 04/11/20131 VB 10122/VPCPKTTH ngày 02/12/2015</t>
  </si>
  <si>
    <t>2015-2021</t>
  </si>
  <si>
    <t>WB</t>
  </si>
  <si>
    <t>18 tr 741190 usd</t>
  </si>
  <si>
    <t>ADB</t>
  </si>
  <si>
    <t>Chương trình đô thị miền núi phía Bắc - thành phố Điện Biên Phủ, giai đoạn 2 (2017-2020)</t>
  </si>
  <si>
    <t xml:space="preserve">17/07/2014 - </t>
  </si>
  <si>
    <t>1039/QĐ-UBND,10/8/2016</t>
  </si>
  <si>
    <t>Dự án giáo dục THCS khu vực khó khăn nhất giai đoạn 2</t>
  </si>
  <si>
    <t xml:space="preserve">23/01/2015 - </t>
  </si>
  <si>
    <t>927/QĐ-UBND, ngày 29/9/2015; 878/QĐ-UBND, ngày 21/9/2015; 877/QĐ-UBND, ngày 21/9/2015; 926/QĐ-UBND, ngày 29/9/2015; 925/QĐ-UBND, ngày 29/9/2015; 915/QĐ-UBND, ngày 21/9/2015; 1090/QĐ-UBND, ngày 27/10/2015</t>
  </si>
  <si>
    <t>Chương trình mở rộng quy mô vệ sinh và nước sách nông thôn dựa trên kết quả</t>
  </si>
  <si>
    <t>Dự án mở rộng quy mô vệ sinh và nước sạch nông thôn dựa trên kết quả (vốn WB)</t>
  </si>
  <si>
    <t>các huyện</t>
  </si>
  <si>
    <t xml:space="preserve">29/04/2016 </t>
  </si>
  <si>
    <t>ĐẦU TƯ THEO CHƯƠNG TRÌNH</t>
  </si>
  <si>
    <t>CÁC DỰ ÁN KHÁC</t>
  </si>
  <si>
    <t>Các dự án hoàn thành, đã bàn giao, đưa vào sử dụng trước năm kế hoạch</t>
  </si>
  <si>
    <t xml:space="preserve"> Đường Ma Thì Hồ - Chà Tở</t>
  </si>
  <si>
    <t xml:space="preserve">  Đường Phiêng Pi - Trại Phong</t>
  </si>
  <si>
    <t xml:space="preserve"> Đường Rạng Đông - Ta Ma</t>
  </si>
  <si>
    <t xml:space="preserve"> Cấp nước TT Điện Biên Đông</t>
  </si>
  <si>
    <t xml:space="preserve"> - TT Đào tạo và PT Cộng đồng huyện TG</t>
  </si>
  <si>
    <t xml:space="preserve">  Dự án Giảm nghèo tỉnh ĐB giai đoạn 2010-2015</t>
  </si>
  <si>
    <t xml:space="preserve"> - Đường Rạng Đông - Ta Ma</t>
  </si>
  <si>
    <t>(5)</t>
  </si>
  <si>
    <t>(6)</t>
  </si>
  <si>
    <t>(7)</t>
  </si>
  <si>
    <t>(8)</t>
  </si>
  <si>
    <t>Phụ lục V - Biểu mẫu số V</t>
  </si>
  <si>
    <t>Mường Chà</t>
  </si>
  <si>
    <t>31,7km</t>
  </si>
  <si>
    <t>09-11</t>
  </si>
  <si>
    <t>9,6km</t>
  </si>
  <si>
    <t>2011-2013</t>
  </si>
  <si>
    <t>12,95km</t>
  </si>
  <si>
    <t>2011-2012</t>
  </si>
  <si>
    <t>Điện Biên Đông</t>
  </si>
  <si>
    <t>1.500m3/ngđ</t>
  </si>
  <si>
    <t>2010-2011</t>
  </si>
  <si>
    <t>1137m2 SD</t>
  </si>
  <si>
    <t>Các huyện: ĐBĐ, MA, MN, TC</t>
  </si>
  <si>
    <t>2010-2015</t>
  </si>
  <si>
    <t>Huyện M.Chà</t>
  </si>
  <si>
    <t>56 km</t>
  </si>
  <si>
    <t>2010-2014</t>
  </si>
  <si>
    <t>ko oet</t>
  </si>
  <si>
    <t>12/3/2010</t>
  </si>
  <si>
    <t>(9)</t>
  </si>
  <si>
    <t>TP ĐBP</t>
  </si>
  <si>
    <t>10,000m3/ngày đêm</t>
  </si>
  <si>
    <t>Phần Lan</t>
  </si>
  <si>
    <t>21/1/2014</t>
  </si>
  <si>
    <r>
      <t xml:space="preserve">Kế hoạch đầu tư trung hạn vốn NSNN giai đoạn 2016-2020 đã được giao </t>
    </r>
    <r>
      <rPr>
        <b/>
        <i/>
        <sz val="14"/>
        <rFont val="Times New Roman"/>
        <family val="1"/>
        <charset val="163"/>
      </rPr>
      <t>(đã trình điều chỉnh)</t>
    </r>
  </si>
  <si>
    <t>Kế hoạch đầu tư trung hạn vốn NSNN giai đoạn 2016-2020 đã giao các năm 2016-2018</t>
  </si>
  <si>
    <t>Chương trình MTQG xây dựng Nông thôn mới</t>
  </si>
  <si>
    <t>Huyện Mường Ảng</t>
  </si>
  <si>
    <t>Huyện Tuần Giáo</t>
  </si>
  <si>
    <t>Huyện Tủa Chùa</t>
  </si>
  <si>
    <t>Huyện Điện Biên</t>
  </si>
  <si>
    <t>Huyện Điện Biên Đông</t>
  </si>
  <si>
    <t>Huyện Mường Chà</t>
  </si>
  <si>
    <t>Huyện Mường Nhé</t>
  </si>
  <si>
    <t>Huyện Nậm Pồ</t>
  </si>
  <si>
    <t>Thị xã Mường Lay</t>
  </si>
  <si>
    <t>Thành phố Điện Biên Phủ</t>
  </si>
  <si>
    <t xml:space="preserve">B </t>
  </si>
  <si>
    <t>Chương trình MTQG giảm nghèo bền vững</t>
  </si>
  <si>
    <t>B.1</t>
  </si>
  <si>
    <t>DA1: Chương trình 30a</t>
  </si>
  <si>
    <t>ok</t>
  </si>
  <si>
    <t xml:space="preserve">Vốn bố trí thu hồi KH vốn đã tạm ứng </t>
  </si>
  <si>
    <t>Bố trí thu hồi hết 100% vốn ứng</t>
  </si>
  <si>
    <t>I.1</t>
  </si>
  <si>
    <t>Chương trình 30a/CP</t>
  </si>
  <si>
    <t>*</t>
  </si>
  <si>
    <t>Hỗ trợ PT cây chè Shan Tuyết (Phòng No)</t>
  </si>
  <si>
    <t>Hỗ trợ làm chuồng, trại chăn nuôi (Trạm KN)</t>
  </si>
  <si>
    <t>Đường dân sinh Đông Phi-Háng Tơ Mang</t>
  </si>
  <si>
    <t>Đường DS Mường Đun-Bản Hột-Bản Kép</t>
  </si>
  <si>
    <t>Đường DS Huổi Trẳng-Phi Giàng 2</t>
  </si>
  <si>
    <t xml:space="preserve">Đoạn đầu ĐDS Đèo Gió-Vàng Chua đến km2  đường Trung Thu-Lao Xả Phình Tuyến Sín Chải-Cáng Chua 1-2-đến </t>
  </si>
  <si>
    <t>Thủy lợi Tân Phong-Mường Báng</t>
  </si>
  <si>
    <t>Thủy nông Bản Lịch II-Xá Nhè</t>
  </si>
  <si>
    <t>Thủy nông Háng Tơ Mang-Mường Báng</t>
  </si>
  <si>
    <t>Kênh Pàng Nhang-Xá Nhè</t>
  </si>
  <si>
    <t>NSH Tào Cu Nhe - Tả Phìn</t>
  </si>
  <si>
    <t>Thủy lợi Phụ PhangThủy</t>
  </si>
  <si>
    <t>Thủy lợi Nậm Là 2</t>
  </si>
  <si>
    <t>Thủy lợi Sen Thượng</t>
  </si>
  <si>
    <t>NSH TT xã Sen Thượng</t>
  </si>
  <si>
    <t>NSH TT xã Leng Su Sìn</t>
  </si>
  <si>
    <t>NSH TT xã Pá Mỳ</t>
  </si>
  <si>
    <t>Hỗ trợ SX tạo việc làm tăng thu nhập</t>
  </si>
  <si>
    <t>Đường Xuân Lao - Pha Hún xã Xuân Lao</t>
  </si>
  <si>
    <t>Thủy lợi cha cuông 2 xã Ảng Tở</t>
  </si>
  <si>
    <t>Phai Co Póp xã Ảng Cang</t>
  </si>
  <si>
    <t>Thủy lợi Huổi Chỏn xã Ảng Tở</t>
  </si>
  <si>
    <t>Thủy lợi Nậm Pọng - Chan I, II xã Mường Đăng</t>
  </si>
  <si>
    <t>Thủy lợi Huổi Tun xã Ngối Cáy</t>
  </si>
  <si>
    <t>Thủy lợi khu Púng Cô xã Búng Lao</t>
  </si>
  <si>
    <t>Thủy lợi bản Ít Ọi xã Nặm Lịch</t>
  </si>
  <si>
    <t>Phai Co Bay (Bản Cang - bản Mới) xã Ảng Cang</t>
  </si>
  <si>
    <t>Cầu treo dân sinh bản Cáy xã Ngối Cáy</t>
  </si>
  <si>
    <t>Trường THCS Ảng Tở</t>
  </si>
  <si>
    <t>Trường phổ thông DTNT THPT huyện Mường Ảng</t>
  </si>
  <si>
    <t>I.2</t>
  </si>
  <si>
    <t xml:space="preserve"> Quyết định 293/TTg</t>
  </si>
  <si>
    <t>Vốn thực hiện Chương trình 30a</t>
  </si>
  <si>
    <t>(*)</t>
  </si>
  <si>
    <t>HUYỆN TỦA CHÙA</t>
  </si>
  <si>
    <t>Hỗ trợ sản xuất, tạo việc làm tăng thu nhập</t>
  </si>
  <si>
    <t>Đầu tư cơ sở hạ tầng</t>
  </si>
  <si>
    <t>Các dự án hoàn thành, bàn giao, đưa vào sử dụng đến ngày 31/12/2018</t>
  </si>
  <si>
    <t>Thủy nông Na Ỏm</t>
  </si>
  <si>
    <t>369/QĐ-UBND 29/3/2016</t>
  </si>
  <si>
    <t>TT dứt điểm</t>
  </si>
  <si>
    <t>Tuyến Đèo Gió - Bản phô km 15 vào Háng Mù Tỷ</t>
  </si>
  <si>
    <t>Trung Thu</t>
  </si>
  <si>
    <t>2,734km; GTNT C</t>
  </si>
  <si>
    <t>2016-2017</t>
  </si>
  <si>
    <t>356/QĐ-UBND 28/3/2016</t>
  </si>
  <si>
    <t>Các dự án hoàn thành năm 2019</t>
  </si>
  <si>
    <t>Tuyến Xá Nhè - Pàng Nhang - Sông A</t>
  </si>
  <si>
    <t>Xá Nhè</t>
  </si>
  <si>
    <t>3,966km; GTNT B</t>
  </si>
  <si>
    <t>357/QĐ-UBND 28/3/2016</t>
  </si>
  <si>
    <t>Đường dân sinh ra khu sản xuất đấu nối đoạn đường dân sinh Đông Phi II - Háng Tơ Mang xã Mường Báng</t>
  </si>
  <si>
    <t>Mường Báng</t>
  </si>
  <si>
    <t>6,3km; GTNT C</t>
  </si>
  <si>
    <t>355/QĐ-UBND 28/3/2016</t>
  </si>
  <si>
    <t xml:space="preserve">TT dứt điểm+vốn ĐC bổ sung cuối năm 2018; </t>
  </si>
  <si>
    <t>Tuyến Páo Tỉnh Làng 2- Tà Tàu xã Tả Sìn Thàng</t>
  </si>
  <si>
    <t>Tả Sìn Thàng</t>
  </si>
  <si>
    <t>3,8km; GTNT C</t>
  </si>
  <si>
    <t>366/QĐ-UBND 28/3/2016</t>
  </si>
  <si>
    <t>Các dự án chuyển tiếp hoàn thành năm 2019</t>
  </si>
  <si>
    <t>Nhà Văn hóa xã Tủa Thàng</t>
  </si>
  <si>
    <t>Tủa Thàng</t>
  </si>
  <si>
    <t>324m2</t>
  </si>
  <si>
    <t>17-19</t>
  </si>
  <si>
    <t>1069/QĐ-UBND 30/10/2017</t>
  </si>
  <si>
    <t>Nhà Văn hóa xã Tả Phìn</t>
  </si>
  <si>
    <t>Tả Phìn</t>
  </si>
  <si>
    <t>1072/QĐ-UBND 30/10/2017</t>
  </si>
  <si>
    <t>Nhà Văn hóa xã Lao Xả Phình</t>
  </si>
  <si>
    <t>Lao Xả Phình</t>
  </si>
  <si>
    <t>1071/QĐ-UBND 30/10/2017</t>
  </si>
  <si>
    <t>Nhà Văn hóa xã Sín Chải</t>
  </si>
  <si>
    <t>Sín Chải</t>
  </si>
  <si>
    <t>1070/QĐ-UBND 30/10/2017</t>
  </si>
  <si>
    <t>Tuyến C3 đi Trung Thu tại Km6 Thôn 2 rẽ đi Háng Pàng</t>
  </si>
  <si>
    <t>GTNT C; L= 2,1km</t>
  </si>
  <si>
    <t>1067/QĐ-UBND 30/10/2017</t>
  </si>
  <si>
    <t>Trạm Y tế xã Sính Phình</t>
  </si>
  <si>
    <t>Sính Phình</t>
  </si>
  <si>
    <t>216 m2</t>
  </si>
  <si>
    <t>1068/QĐ-UBND 30/10/2017</t>
  </si>
  <si>
    <t>Dự án khởi công mới năm 2019</t>
  </si>
  <si>
    <t>Nhà văn hóa xã Mường Báng</t>
  </si>
  <si>
    <t>922/QĐ-UBND 25/10/2018</t>
  </si>
  <si>
    <t>Bố trí TT dứt điểm</t>
  </si>
  <si>
    <t>Tuyến đường Sính Phình - Trung Thu - Lao Xả Phình - Tả Sìn Thàng (Từ thôn 1 đi thôn Đề Hái, xã Sính Phình)</t>
  </si>
  <si>
    <t>GTNT A; 3 Km</t>
  </si>
  <si>
    <t>19-20</t>
  </si>
  <si>
    <t>Tuyến đường Sính Phình - Trung Thu - Lao Xả Phình - Tả Sìn Thàng (Từ thôn Đề Hái đi thôn Nhè Sua Háng xã Trung Thu)</t>
  </si>
  <si>
    <t>Sính Phình-Trung thu</t>
  </si>
  <si>
    <t>GTNT A; 2,5 Km</t>
  </si>
  <si>
    <t>Dự án chuẩn bị đầu tư</t>
  </si>
  <si>
    <t xml:space="preserve">Tuyến đường Sính Phình - Trung Thu - Lao Xả Phình - Tả Sìn Thàng (Từ thôn Lầu Câu Phình đến ngã ba đường Tả Phìn - Tả Sìn Thàng) </t>
  </si>
  <si>
    <t>Lao Xả Phình-Tả Sìn Thàng</t>
  </si>
  <si>
    <t>GTNT A; 2,6 Km</t>
  </si>
  <si>
    <t>Vốn chưa phân bổ</t>
  </si>
  <si>
    <t>HUYỆN ĐIỆN BIÊN ĐÔNG</t>
  </si>
  <si>
    <t>Đầu tư Cơ sở hạ tầng</t>
  </si>
  <si>
    <t>Trạm Y tế Keo Lôm</t>
  </si>
  <si>
    <t>Xã Keo Lôm</t>
  </si>
  <si>
    <t>227,5m2</t>
  </si>
  <si>
    <t>2017-2019</t>
  </si>
  <si>
    <t>1077/QĐ-UBND 30/10/2017</t>
  </si>
  <si>
    <t>Trạm Y tế Tìa Dình</t>
  </si>
  <si>
    <t>Xã Tìa Dình</t>
  </si>
  <si>
    <t>1076/QĐ-UBND 30/10/2017</t>
  </si>
  <si>
    <t>Trạm y tế xã Luân Giói</t>
  </si>
  <si>
    <t>Xã Luân Giói</t>
  </si>
  <si>
    <t>1078/QĐ-UBND 30/10/2017</t>
  </si>
  <si>
    <t>Đường Keo Lôm - Săm Măn (GĐ II)</t>
  </si>
  <si>
    <t>Keo Lôm-Phình Giàng</t>
  </si>
  <si>
    <t>GTNT B; 12,31 km</t>
  </si>
  <si>
    <t>1645/QĐ-UBND 30/12/2016</t>
  </si>
  <si>
    <t xml:space="preserve">Trường tiểu học Mường Luân </t>
  </si>
  <si>
    <t xml:space="preserve">xã Mường Luân </t>
  </si>
  <si>
    <t>10 ph; HMPT</t>
  </si>
  <si>
    <t>2019-2020</t>
  </si>
  <si>
    <t>987/QĐ-UBND 30/10/2018</t>
  </si>
  <si>
    <t xml:space="preserve">Trường THCS bán trú Phì Nhừ </t>
  </si>
  <si>
    <t xml:space="preserve">xã Phì Nhừ </t>
  </si>
  <si>
    <t>Hiệu bộ+thư viện+02ph</t>
  </si>
  <si>
    <t>1005/QĐ-UBND 30/10/2018</t>
  </si>
  <si>
    <t>Nhà Văn hóa xã Phì Nhừ</t>
  </si>
  <si>
    <t>342m2</t>
  </si>
  <si>
    <t>98/QĐ-UBND 30/10/2018</t>
  </si>
  <si>
    <t>Nhà Văn hóa xã Luân Giói</t>
  </si>
  <si>
    <t xml:space="preserve"> xã Luân Giói</t>
  </si>
  <si>
    <t>113/QĐ-UBND 30/10/2018</t>
  </si>
  <si>
    <t>Nhà Văn hóa xã Háng Lìa</t>
  </si>
  <si>
    <t>xã Háng Lìa</t>
  </si>
  <si>
    <t>43a/QĐ-UBND 30/10/2018</t>
  </si>
  <si>
    <t>Nhà Văn hóa xã Chiềng Sơ</t>
  </si>
  <si>
    <t>xã Chiềng Sơ</t>
  </si>
  <si>
    <t>44/QĐ-UBND 30/10/2018</t>
  </si>
  <si>
    <t>HUYỆN MƯỜNG NHÉ</t>
  </si>
  <si>
    <t>Nước sinh hoạt bản Cây Sổ xã Nậm Vì</t>
  </si>
  <si>
    <t>xã Nậm Vì</t>
  </si>
  <si>
    <t>150 người</t>
  </si>
  <si>
    <t>1112/QĐ-UBND 30/10/2017</t>
  </si>
  <si>
    <t>Nước sinh hoạt bản Tả Ko Ky, xã Sín Thầu</t>
  </si>
  <si>
    <t>xã Sín Thầu</t>
  </si>
  <si>
    <t xml:space="preserve">120 người </t>
  </si>
  <si>
    <t>1111/QĐ-UBND 30/10/2017</t>
  </si>
  <si>
    <t>Nâng cấp NSH bản Huổi Lếch, xã Huổi Lếch</t>
  </si>
  <si>
    <t>xã Huổi Lếch</t>
  </si>
  <si>
    <t>350 người</t>
  </si>
  <si>
    <t>1108/QĐ-UBND 30/10/2017</t>
  </si>
  <si>
    <t>Thủy lợi Nà Mường, xã Mường Toong</t>
  </si>
  <si>
    <t>xã Mường Toong</t>
  </si>
  <si>
    <t>17 ha</t>
  </si>
  <si>
    <t>1110/QĐ-UBND 30/10/2017</t>
  </si>
  <si>
    <t>NSH bản Huổi Pinh, xã Mường Toong</t>
  </si>
  <si>
    <t>250 người</t>
  </si>
  <si>
    <t>1113/QĐ-UBND 30/10/2017</t>
  </si>
  <si>
    <t>Nâng cấp thủy lợi Huổi Lếch, xã Huổi Lếch</t>
  </si>
  <si>
    <t>7 ha</t>
  </si>
  <si>
    <t>1109/QĐ-UBND 30/10/2017</t>
  </si>
  <si>
    <t>Đường Huổi Hốc - Chuyên Gia, xã Nậm Kè</t>
  </si>
  <si>
    <t>xã Nậm Kè</t>
  </si>
  <si>
    <t>GTNT C; 4,51 km</t>
  </si>
  <si>
    <t>1019/QĐ-UBND 
30/10/2017</t>
  </si>
  <si>
    <t>Đường Ngã Ba - Noong Lũm, xã Mường Toong</t>
  </si>
  <si>
    <t>GTNTB;
0,62km</t>
  </si>
  <si>
    <t>1105/QĐ-UBND 30/10/2017</t>
  </si>
  <si>
    <t>Đường Nậm Vì - Nậm Sin</t>
  </si>
  <si>
    <t>xã Nậm Vì-Chung Chải</t>
  </si>
  <si>
    <t>GTNT B; 11,038km</t>
  </si>
  <si>
    <t>10-11;
2017-2019</t>
  </si>
  <si>
    <t>865/QĐ-UBND
15/7/2010; 980/QĐ-UBND 26/10/2017</t>
  </si>
  <si>
    <t>HUYỆN MƯỜNG ẢNG</t>
  </si>
  <si>
    <t>Hỗ trợ sản xuất tạo việc làm tăng thu nhập</t>
  </si>
  <si>
    <t>Huyện MA ko đề xuất</t>
  </si>
  <si>
    <t>Đường dân sinh bản Pú Tỉu, xã Ẳng Tở</t>
  </si>
  <si>
    <t>xã Ẳng Tở</t>
  </si>
  <si>
    <t xml:space="preserve">GTNT C; 4,61km </t>
  </si>
  <si>
    <t>16-18</t>
  </si>
  <si>
    <t>389/QĐ-UBND 30/3/2016</t>
  </si>
  <si>
    <t>Nâng cấp đường bản Nhộp - Chùa Sấu, xã Mường Lạn</t>
  </si>
  <si>
    <t>xã Mường Lạn</t>
  </si>
  <si>
    <t xml:space="preserve">GTNT C; 6,057km </t>
  </si>
  <si>
    <t>388/QĐ-UBND 30/3/2016</t>
  </si>
  <si>
    <t>Đường dân sinh bản Thẩm Chẩu, xã Xuân Lao</t>
  </si>
  <si>
    <t>Xã Xuân Lao</t>
  </si>
  <si>
    <t xml:space="preserve">GTNT B; 3,951km </t>
  </si>
  <si>
    <t>1073/QĐ-UBND 30/10/2017</t>
  </si>
  <si>
    <t>Đường dân sinh liên bản Xôm-bản Pọng-Nậm Pọng, Mường Đăng</t>
  </si>
  <si>
    <t>Xã Mường Đăng</t>
  </si>
  <si>
    <t xml:space="preserve">GTNT B; 4,885km </t>
  </si>
  <si>
    <t>1074/QĐ-UBND 30/10/2017</t>
  </si>
  <si>
    <t>Nâng cấp đường dân sinh bản Thái, xã Mường Đăng (Đoạn đỉnh đèo Tằng Quái - Bản Thái)</t>
  </si>
  <si>
    <t xml:space="preserve">GTNT B; 4,367km </t>
  </si>
  <si>
    <t>1075/QĐ-UBND 30/10/2017</t>
  </si>
  <si>
    <t>Nhà văn hóa xã Nặm Lịch</t>
  </si>
  <si>
    <t>xã Nặm Lịch</t>
  </si>
  <si>
    <t>606,5m2; 3PLV; PTr</t>
  </si>
  <si>
    <t>941/QĐ-UBND 29/10/2018</t>
  </si>
  <si>
    <t>Dân góp 10tr; NS huyện 30 trđ</t>
  </si>
  <si>
    <t>Nhà văn hóa xã Mường Lạn</t>
  </si>
  <si>
    <t>942/QĐ-UBND 29/10/2018</t>
  </si>
  <si>
    <t>Nhà văn hóa xã Búng Lao</t>
  </si>
  <si>
    <t>xã Búng Lao</t>
  </si>
  <si>
    <t>521,7m2; 3ph làm việc</t>
  </si>
  <si>
    <t>155/QĐ-UBND 30/10/2018</t>
  </si>
  <si>
    <t>Đường dân sinh bản Hua Ná - Pú Khớ, xã Ẳng Cang</t>
  </si>
  <si>
    <t>xã Ẳng Cang</t>
  </si>
  <si>
    <t>GTNT C 5,856km</t>
  </si>
  <si>
    <t>979/QĐ-UBND 30/10/2018</t>
  </si>
  <si>
    <t>Nâng cấp đường bản Nhộp - Chùa Sấu, xã Mường Lạn (GĐII: KCH mặt đường)</t>
  </si>
  <si>
    <t>KCH mặt đường 5,657km</t>
  </si>
  <si>
    <t>940/QĐ-UBND 26/10/2018</t>
  </si>
  <si>
    <t>HUYỆN NẬM PỒ</t>
  </si>
  <si>
    <t>Đường Huổi Hâu - Huổi Lụ 2 xã Nà Khoa (nay là Đường Huổi Hâu xã Nà Khoa - Huổi Lụ 2 xã Nậm Nhừ)</t>
  </si>
  <si>
    <t>Xã Nà Khoa - Xã Nậm Nhừ</t>
  </si>
  <si>
    <t>GTNT B; 8,4km</t>
  </si>
  <si>
    <t>2016-2018</t>
  </si>
  <si>
    <t>981/QĐ-UBND 26/10/2017; 1192/QĐ-UBND 27/11/2017</t>
  </si>
  <si>
    <t>XD mới thủy lợi Nà Liềng xã Nà Hỳ</t>
  </si>
  <si>
    <t>xã Nà Hỳ</t>
  </si>
  <si>
    <t>25 ha</t>
  </si>
  <si>
    <t>1091/QĐ-UBND 
30/10/2017</t>
  </si>
  <si>
    <t>Đường đi bản Nậm Ngà 2 (Nhóm 2) xã Nậm Chua, huyện Nậm Pồ</t>
  </si>
  <si>
    <t>xã Nậm Chua</t>
  </si>
  <si>
    <t>GTNT C; 8,24 km</t>
  </si>
  <si>
    <t>1090/QĐ-UBND 
30/10/2017</t>
  </si>
  <si>
    <t>Đường đi bản Huổi Hoi, xã Nà Hỳ</t>
  </si>
  <si>
    <t>xã Nà Hỳ</t>
  </si>
  <si>
    <t>GTNT C;  6,22 km</t>
  </si>
  <si>
    <t>Đường BT vào bản Nà Khuyết xã Chà Cang</t>
  </si>
  <si>
    <t xml:space="preserve"> xã Chà Cang</t>
  </si>
  <si>
    <t>GTNT C; L= 3km</t>
  </si>
  <si>
    <t>Nâng cấp đường vào bản Vàng Xôn 1, 2 xã Nậm Khăn</t>
  </si>
  <si>
    <t>xã Nậm Khăn</t>
  </si>
  <si>
    <t>GTNT C;  4,637 Km</t>
  </si>
  <si>
    <t>Trung tâm dạy nghề và giới thiệu việc làm huyện</t>
  </si>
  <si>
    <t>DA vướng QHMB; đã bố trí vốn CBĐT mấy năm trước nhưng ko GN</t>
  </si>
  <si>
    <t>Vốn thực hiện Quyết định 275/TTg</t>
  </si>
  <si>
    <t>CN</t>
  </si>
  <si>
    <t>B.2</t>
  </si>
  <si>
    <t>Phụ lục I - Biểu mẫu số I.c</t>
  </si>
  <si>
    <t xml:space="preserve">TÌNH HÌNH THỰC HIỆN CÁC DỰ ÁN ĐẦU TƯ SỬ DỤNG VỐN CHƯƠNG TRÌNH MỤC TIÊU QUỐC GIA NĂM 2018 VÀ DỰ KIẾN KẾ HOẠCH NĂM 2019 </t>
  </si>
  <si>
    <t xml:space="preserve"> Nhà lớp học các trường MN: số 1 Na Tông, Hẹ Muông, Núa Ngam, Pu Lau, Phu Luông, huyện Điện Biên</t>
  </si>
  <si>
    <t xml:space="preserve"> Huyện Điện Biên</t>
  </si>
  <si>
    <t>803/QĐ- UBND
07/9/2017</t>
  </si>
  <si>
    <t xml:space="preserve"> Nhà lớp học các trường MN: số 1 Pá Khoang, số 2 Mường Pồn, Pa Thơm,  Na Ư, huyện Điện Biên</t>
  </si>
  <si>
    <t>745/QĐ-UBND
25/8/2017</t>
  </si>
  <si>
    <t>Nhà lớp học các trường PTDTBT TH: số 2 Na Tông, Pu Lau, Mường Lói, huyện Điện Biên</t>
  </si>
  <si>
    <t>746/QĐ-UBND
25/8/2017</t>
  </si>
  <si>
    <t>Nhà lớp học các trường MN: Háng Trợ, Noong U - huyện Điện Biên Đông</t>
  </si>
  <si>
    <t xml:space="preserve"> Huyện Điện Biên
 Đông</t>
  </si>
  <si>
    <t>851/QĐ-UBND
20/9/2017</t>
  </si>
  <si>
    <t xml:space="preserve">Nhà lớp học các trường PTDTBD TH Phình Giàng, Pú Hồng; các trường TH: Nong U, Pú Nhi, Tân Lập, Tìa Dình - huyện Điện Biên Đông </t>
  </si>
  <si>
    <t xml:space="preserve"> Huyện Điện Biên Đông</t>
  </si>
  <si>
    <t>850/QĐ-UBND
20/9/2017</t>
  </si>
  <si>
    <t xml:space="preserve">Nhà lớp học các trường: PTDTBD TH: Quang Trung, Mường Tỉnh, Chua Ta, Keo Lôm; các trường TH: Xam Măn, Pá Vạt - huyện Điện Biên Đông </t>
  </si>
  <si>
    <t>852/QĐ-UBND
20/9/2017</t>
  </si>
  <si>
    <t xml:space="preserve"> Nhà Lớp học Trường MN Hua Nguống, huyện Mường Ẳng</t>
  </si>
  <si>
    <t xml:space="preserve"> Huyện Mường Ảng</t>
  </si>
  <si>
    <t>717/QĐ-UBND
18/8/2017</t>
  </si>
  <si>
    <t xml:space="preserve"> Nhà lớp học các trường PTDTBT TH: Ẳng Tở, bản Bua; các trường TH: Ẳng Cang, Búng Lao, Xuân Lao, Mường Lạn, Nậm Lịch, Ngối Cáy - huyện Mường Ảng</t>
  </si>
  <si>
    <t>716/QĐ-UBND
 18/8/2017</t>
  </si>
  <si>
    <t xml:space="preserve"> Nhà lớp học các trường MN: Hoa Ban, Quài Nưa, Pú Xi - huyện Tuần Giáo</t>
  </si>
  <si>
    <t xml:space="preserve"> Huyện Tuần Giáo</t>
  </si>
  <si>
    <t>728/QĐ-UBND
 ngày 21/8/2017</t>
  </si>
  <si>
    <t xml:space="preserve"> Nhà lớp học các trường MN: Phình Sáng, Ta Ma, Quài Cang - huyện Tuần Giáo</t>
  </si>
  <si>
    <t>727/QĐ-UBND
 ngày 21/8/2017</t>
  </si>
  <si>
    <t xml:space="preserve"> Nhà lớp học các trường PTDTBT TH: Rạng Đông, Tênh Phông; các trường TH: Khoong Hin, Mùn Chung, Nà Tòng, Nậm Mức - huyện Tuần Giáo</t>
  </si>
  <si>
    <t>726/QĐ-UBND
 ngày 21/8/2017</t>
  </si>
  <si>
    <t xml:space="preserve"> Nhà lớp học các trường MN: Tủa Thàng số 2, Trung Thu, Tả Phìn, Tả Sìn Thàng - huyện Tủa Chùa</t>
  </si>
  <si>
    <t xml:space="preserve"> Huyện Tủa Chùa</t>
  </si>
  <si>
    <t>680/QĐ-UBND
 ngày 08/8/2017</t>
  </si>
  <si>
    <t xml:space="preserve"> Nhà lớp học các trường PTDTBT TH: Xá Nhè, Trung Thu, Tả Sìn Thàng, Tả Phìn; các trường TH: số 1 Sính Phình, Tủa Thàng số 2 - huyện Tủa Chùa</t>
  </si>
  <si>
    <t>679/QĐ-UBND
 ngày 08/8/2017</t>
  </si>
  <si>
    <t>Nhà lớp học các trường  PTDTBT TH: Sín Chải, Lao Xả Phình, Huổi Só và Trường TH số 2 Sính Phình - huyện Tủa Chùa</t>
  </si>
  <si>
    <t>678/QĐ-UBND
 ngày 08/8/2017</t>
  </si>
  <si>
    <t xml:space="preserve"> Nhà lớp học các trường MN: Nậm He, Nậm Piền, Huổi Xuân, Huổi Quang - huyện Mường Chà</t>
  </si>
  <si>
    <t xml:space="preserve"> Huyện Mường Chà</t>
  </si>
  <si>
    <t>811/QĐ-UBND
 ngày 11/9/2017</t>
  </si>
  <si>
    <t xml:space="preserve"> NLH các trường PTDTBT TH: Mường Anh, Sá Tổng, Huổi Lèng, Hừa Ngài; các trường TH: Nậm Nèn, số 1 Na Sang, số 2 Mường Mươn - huyện Mường Chà</t>
  </si>
  <si>
    <t>773/QĐ-UBND
 ngày 31/8/2017</t>
  </si>
  <si>
    <t xml:space="preserve"> Nhà lớp học các trường MN: Pá Mỳ, Quảng Lâm,  Huổi Lếch - huyện Mường Nhé</t>
  </si>
  <si>
    <t xml:space="preserve"> Huyện Mường Nhé</t>
  </si>
  <si>
    <t>800/QĐ-UBND
ngày07/9/2017</t>
  </si>
  <si>
    <t xml:space="preserve"> Nhà lớp học các trường MN: Sen Thượng, Leng Su Sìn, Chung Chải, Nậm Vì - huyện Mường Nhé</t>
  </si>
  <si>
    <t>798/QĐ-UBND
ngày07/9/2017</t>
  </si>
  <si>
    <t xml:space="preserve"> Nhà lớp học các trường PTDTBT TH:  Nậm Vì, Chung Chải số 2, Leng Su Sìn, Sen Thượng, Huổi Lếch và trường TH Mường Toong số 1 - huyện Mường Nhé</t>
  </si>
  <si>
    <t>809/QĐ-UBND
 ngày 11/9/2017</t>
  </si>
  <si>
    <t>Nhà lớp học các trường PTDTBT TH: Pá Mỳ, số 2 Quảng Lâm, Nậm Kè số 1 và trường TH Nậm Kè số 2 - huyện Mường Nhé</t>
  </si>
  <si>
    <t>810/QĐ-UBND
 ngày 11/9/2017</t>
  </si>
  <si>
    <t xml:space="preserve"> Nhà lớp học các trường MN: Vàng Đán, Nậm Tin - huyện Nậm Pồ</t>
  </si>
  <si>
    <t xml:space="preserve"> Huyện Nậm Pồ</t>
  </si>
  <si>
    <t>802/QĐ-UBND
 ngày 07/9/2017</t>
  </si>
  <si>
    <t xml:space="preserve"> Nhà lớp học các trường MN: Nậm Nhừ, Nậm Chua - huyện Nậm Pồ</t>
  </si>
  <si>
    <t>797/QĐ-UBND
 ngày 07/9/2017</t>
  </si>
  <si>
    <t xml:space="preserve"> Nhà lớp học các trường PTDTBT TH: Nậm Nhừ, Nậm Tin và trường TH Nậm Chua - huyện Nậm Pồ</t>
  </si>
  <si>
    <t>772/QĐ-UBND
 ngày 31/8/2017</t>
  </si>
  <si>
    <t xml:space="preserve"> Nhà lớp học các trường PTDTBT TH: Phìn Hồ, Tân Phong, Chà Nưa, Chà Tở và trường TH số 1 Si Pa Phìn - huyện Nậm Pồ</t>
  </si>
  <si>
    <t>804/QĐ-UBND
ngày 07/9/2017</t>
  </si>
  <si>
    <t xml:space="preserve"> Nhà lớp học các trường PTDTBT TH: Pa Tần, Na Cô Sa, Nà Khoa - huyện Nậm Pồ  </t>
  </si>
  <si>
    <t>812/QĐ-UBND
ngày 11/9/2017</t>
  </si>
  <si>
    <t xml:space="preserve">Nhà lớp học các trường PTDTBT TH: Nà Bủng, Vàng Đán - huyện Nậm Pồ  </t>
  </si>
  <si>
    <t>801/QĐ-UBND
 ngày 07/9/2017</t>
  </si>
  <si>
    <t xml:space="preserve"> Nhà lớp học các trường PTDTBT TH: Nà Hỳ 1, Nà Hỳ 2 - huyện Nậm Pồ  </t>
  </si>
  <si>
    <t>799/QĐ-UBND
 ngày 07/9/2017</t>
  </si>
  <si>
    <t>Chương trình KCH trường, lớp học sử dụng vốn TPCP giai đoạn 2017-2020</t>
  </si>
  <si>
    <t>DA khởi công mới năm 2019</t>
  </si>
  <si>
    <t>Nhà lớp học các trường tiểu học huyện Điện Biên Đông</t>
  </si>
  <si>
    <t xml:space="preserve"> - Trường Tiểu học Chiềng Sơ</t>
  </si>
  <si>
    <t xml:space="preserve"> - Trường PTDTBT Tiểu học Phì Nhừ</t>
  </si>
  <si>
    <t xml:space="preserve"> - Trường PTDTBT Tiểu học Tìa Dình</t>
  </si>
  <si>
    <t xml:space="preserve"> - Trường PTDTBT Tiểu học Quang Trung</t>
  </si>
  <si>
    <t>Nhà lớp học các trường mầm non và tiểu học huyện Tủa Chùa</t>
  </si>
  <si>
    <t xml:space="preserve"> - Trường PTDTBT TH Tủa Thàng số 1</t>
  </si>
  <si>
    <t xml:space="preserve"> - Trường Tiểu học Mường Đun số 1</t>
  </si>
  <si>
    <t xml:space="preserve"> - Trường PTDTBT Tiểu học Mường Báng số 2</t>
  </si>
  <si>
    <t xml:space="preserve"> - Trường Mầm non Xá Nhè</t>
  </si>
  <si>
    <t xml:space="preserve"> - Trường PTDTBT Tiểu học Sín Chải</t>
  </si>
  <si>
    <t xml:space="preserve"> Chương trình Giảm nghèo bền vững (Chương trình 135)</t>
  </si>
  <si>
    <t>Huyện Tủa Chùa</t>
  </si>
  <si>
    <t>Huyện Tuần Giáo</t>
  </si>
  <si>
    <t>c)</t>
  </si>
  <si>
    <t>Huyện Mường Ảng</t>
  </si>
  <si>
    <t>d)</t>
  </si>
  <si>
    <t>Huyện Mường Chà</t>
  </si>
  <si>
    <t>e)</t>
  </si>
  <si>
    <t>Huyện Nậm Pồ</t>
  </si>
  <si>
    <t>f)</t>
  </si>
  <si>
    <t>Huyện Mường Nhé</t>
  </si>
  <si>
    <t>h)</t>
  </si>
  <si>
    <t>Huyện Điện Biên</t>
  </si>
  <si>
    <t>g)</t>
  </si>
  <si>
    <t>Huyện Điện Biên Đông</t>
  </si>
  <si>
    <t>l)</t>
  </si>
  <si>
    <t>Thị xã Mường Lay</t>
  </si>
  <si>
    <t>NGÀNH GIAO THÔNG</t>
  </si>
  <si>
    <t>Tủa Chùa, Mường Chà</t>
  </si>
  <si>
    <t>2017-2020</t>
  </si>
  <si>
    <t>Đường Na Sang (Km146+200/QL.12) - TT. xã Huổi Mí - Nậm Mức (Km452+300/QL.6) - Thị trấn Tủa Chùa - Huổi Lóng, tỉnh Điện Biên (Phân đoạn  TT. Tủa Chùa - Nậm Mức  - Huổi Mí)</t>
  </si>
  <si>
    <t>591/QĐ-UBND 29/6/2017</t>
  </si>
  <si>
    <t xml:space="preserve">Các dự án KCH giáo dục được giao vốn tại Quyết định số 1972/QĐ-BKHĐT ngày 29/12/2017 </t>
  </si>
  <si>
    <t>DANH MỤC DỰ ÁN DỰ KIẾN BỐ TRÍ KẾ HOẠCH ĐẦU TƯ VỐN TPCP NĂM 2019 TỪ 
NGUỒN 10% DỰ PHÒNG KẾ HOẠCH ĐẦU TƯ TRUNG HẠN VỐN TPCP GIAI ĐOẠN 2016-2020</t>
  </si>
  <si>
    <t>HUYỆN MƯỜNG CHÀ</t>
  </si>
  <si>
    <t>Các dự án tiếp chi</t>
  </si>
  <si>
    <t>Thủy lợi Lùng Thàng xã Huổi Mí</t>
  </si>
  <si>
    <t>Xã
Huổi Mí</t>
  </si>
  <si>
    <t>36ha ruộng 1 vụ</t>
  </si>
  <si>
    <t>2017
-2018</t>
  </si>
  <si>
    <t xml:space="preserve"> 436-30/3/2016</t>
  </si>
  <si>
    <t>Thủy nông Ích Co Mạ xã Mường Tùng</t>
  </si>
  <si>
    <t>Xã Mường Tùng</t>
  </si>
  <si>
    <t>26ha ruộng 2 vụ</t>
  </si>
  <si>
    <t>Các dự án khởi công mới</t>
  </si>
  <si>
    <t>Đường Sa Lông 2 - Sa Lông 3 xã Sa Lông</t>
  </si>
  <si>
    <t>Xã
Sa Lông</t>
  </si>
  <si>
    <t>GTNT C,
L = 4,9km</t>
  </si>
  <si>
    <t>2019
-2020</t>
  </si>
  <si>
    <t>Đường đi bản Huổi Điết - bản Nậm Piền - bản Đán Đanh, xã Mường Tùng</t>
  </si>
  <si>
    <t>GTNT C,
L = 3,455km</t>
  </si>
  <si>
    <t>Trường mầm non Sa Lông, xã Sa Lông</t>
  </si>
  <si>
    <t>Nhà cấp III - 2 tầng, 5 phòng học, 4 phòng BGH, 1 phòng Hội trường và các công trình phụ trợ khác</t>
  </si>
  <si>
    <t>Nước sinh hoạt trung tâm xã Nậm Nèn</t>
  </si>
  <si>
    <t>Xã Nậm Nèn</t>
  </si>
  <si>
    <t>207 hộ
với 913 khẩu</t>
  </si>
  <si>
    <t>Nước sinh hoạt bản Phong Châu, xã Pa Ham</t>
  </si>
  <si>
    <t>Xã
Pa Ham</t>
  </si>
  <si>
    <t>47 hộ
với 141 khẩu</t>
  </si>
  <si>
    <t>HUYỆN TUẦN GIÁO</t>
  </si>
  <si>
    <t>Các dự án chuyển tiếp, hoàn thành giai đoạn 2019 - 2020</t>
  </si>
  <si>
    <t>Sửa chữa đường Mường Khong - Hua Sát xã Mường Khong</t>
  </si>
  <si>
    <t>xã Mường Khong</t>
  </si>
  <si>
    <t>GTMN B, L=6,9Km; GTNT C, L=4,47km</t>
  </si>
  <si>
    <t>2018-2020</t>
  </si>
  <si>
    <t>NSH bản Ten Cá, xã Quài Cang</t>
  </si>
  <si>
    <t>xã Quài Cang</t>
  </si>
  <si>
    <t>Bề rộng đập tràn B=5m; Chiều dài tuyến ống 7,8Km</t>
  </si>
  <si>
    <t>Sửa chữa đường bản Bó - bản Nôm - bản Chăn, xã Chiềng Đông</t>
  </si>
  <si>
    <t>xã Chiềng Đông</t>
  </si>
  <si>
    <t>GTNT cấp B, mặt đường BTXM, L=3,1Km</t>
  </si>
  <si>
    <t>Thuỷ lợi bản Hốc, xã Mường Mùn</t>
  </si>
  <si>
    <t>xã Mường Mùn</t>
  </si>
  <si>
    <t>Bề rộng đập tràn B=7m; Chiều dài tuyến kênh 1 Km</t>
  </si>
  <si>
    <t>Thuỷ lợi Nà Đén (Nà Sái), xã Nà Sáy</t>
  </si>
  <si>
    <t>xã Nà Sáy</t>
  </si>
  <si>
    <t>Bề rộng đập tràn B=23m; Chiều dài tuyến kênh 1 Km</t>
  </si>
  <si>
    <t>Trạm y tế xã Nà Tòng, xã Nà Tòng</t>
  </si>
  <si>
    <t>xã Nà Tòng</t>
  </si>
  <si>
    <t>Nhà cấp III, 2 tầng, Sxd= 216m2, S sàn = 384,9m2</t>
  </si>
  <si>
    <t>NSH trung tâm xã Chiềng Đông</t>
  </si>
  <si>
    <t>Bề rộng đập tràn B=3m; Chiều dài tuyến ống 6,1Km</t>
  </si>
  <si>
    <t>Thuỷ lợi bản Thín B, xã Mường Thín</t>
  </si>
  <si>
    <t>xã Mường Thín</t>
  </si>
  <si>
    <t>Bề rộng đập tràn B=12,5m; Chiều dài tuyến kênh 0,59 Km</t>
  </si>
  <si>
    <t>Thuỷ lợi Nậm Chăn, xã Chiềng Đông</t>
  </si>
  <si>
    <t>Bề rộng đập tràn B=8m; Chiều dài tuyến kênh 1,5 Km</t>
  </si>
  <si>
    <t>Trường THCS Khong Hin, xã Mường Khong</t>
  </si>
  <si>
    <t>8 phòng, nhà cấp III, 2 tầng, Diện tích sàn S=696m2</t>
  </si>
  <si>
    <t>Danh mục dự án khởi công mới giai đoạn 2018 - 2020</t>
  </si>
  <si>
    <t>Nâng cấp đường QL6- bản Lồng (giai đoạn 2)</t>
  </si>
  <si>
    <t>xã Tỏa Tình</t>
  </si>
  <si>
    <t>GTNT cấp B, cấp C, mặt đường BTXM, L=6Km</t>
  </si>
  <si>
    <t xml:space="preserve">TT dứt điểm </t>
  </si>
  <si>
    <t>Đường bê tông bản Lọng Lươm xã Quài Nưa (Từ trung tâm xã - bản Lọng Lươm - bản Hin)</t>
  </si>
  <si>
    <t>Xã Quài Nưa</t>
  </si>
  <si>
    <t>Đường loại B mặt BTXM dài 0,84km</t>
  </si>
  <si>
    <t>2012-2014</t>
  </si>
  <si>
    <t>Số 88/QĐ-UBND ngày 22/10/2012</t>
  </si>
  <si>
    <t>Đường bê tông bản Co Sáng - Bản co Muông xã Quài Nưa, huyện Tuần Giáo (giai đoạn II)</t>
  </si>
  <si>
    <t>Đường loại B mặt BTXM dài 1,5km</t>
  </si>
  <si>
    <t>2013-2014</t>
  </si>
  <si>
    <t>Số 15/QĐ-UBND ngày 11/3/2013</t>
  </si>
  <si>
    <t>Cầu BTCT vào bản Sáng (trên đường từ bản Mu - bản Sáng - bản Ten Cá)</t>
  </si>
  <si>
    <t>Xã Quài Cang</t>
  </si>
  <si>
    <t>Đường loại B, mặt BTXM dài 0,45km</t>
  </si>
  <si>
    <t>10/QĐ-UBND ngày 08/3/2013</t>
  </si>
  <si>
    <t>Thủy lợi Thèn Pả- xã Sa Lông - M.Chà</t>
  </si>
  <si>
    <t>Xã Sa Lông</t>
  </si>
  <si>
    <t>38 ha</t>
  </si>
  <si>
    <t>2011-2014</t>
  </si>
  <si>
    <t>474- 9/6/2011</t>
  </si>
  <si>
    <t>1006/QĐ-UBND 30/10/2018</t>
  </si>
  <si>
    <t>1007/QĐ-UBND 30/10/2018</t>
  </si>
  <si>
    <t>Bố trí hết vốn trung hạn</t>
  </si>
  <si>
    <t>Vốn KH 2018 chuyển thu hồi vốn ứng</t>
  </si>
  <si>
    <t>1003/QĐ-UBND 30/10/2018</t>
  </si>
  <si>
    <t>1001/QĐ-UBND 30/10/2018</t>
  </si>
  <si>
    <t>1004/QĐ-UBND 30/10/2018</t>
  </si>
  <si>
    <t>CBĐT</t>
  </si>
  <si>
    <t>Kế hoạch trung hạn 5 năm giai đoạn 2016-2020 (90%)</t>
  </si>
  <si>
    <t>Bố trí dứt điểm hoàn ứng NSTW</t>
  </si>
  <si>
    <t xml:space="preserve"> Phụ lục I - Biểu mẫu số I.a</t>
  </si>
  <si>
    <t>Phụ lục II - Biểu mẫu số II</t>
  </si>
  <si>
    <t>(Kèm theo Báo cáo số       /BC-UBND ngày       tháng 11 năm 2018 của UBND tỉnh Điện Biên)</t>
  </si>
  <si>
    <t>(Kèm theo Báo cáo số 358 /BC-UBND ngày 29  tháng 11 năm 2018 của UBND tỉnh Điện Biên)</t>
  </si>
</sst>
</file>

<file path=xl/styles.xml><?xml version="1.0" encoding="utf-8"?>
<styleSheet xmlns="http://schemas.openxmlformats.org/spreadsheetml/2006/main" xmlns:mc="http://schemas.openxmlformats.org/markup-compatibility/2006" xmlns:x14ac="http://schemas.microsoft.com/office/spreadsheetml/2009/9/ac" mc:Ignorable="x14ac">
  <numFmts count="178">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quot;$&quot;#,##0"/>
    <numFmt numFmtId="171" formatCode="&quot;$&quot;#,##0;[Red]\-&quot;$&quot;#,##0"/>
    <numFmt numFmtId="172" formatCode="_-&quot;$&quot;* #,##0_-;\-&quot;$&quot;* #,##0_-;_-&quot;$&quot;* &quot;-&quot;_-;_-@_-"/>
    <numFmt numFmtId="173" formatCode="_-* #,##0_-;\-* #,##0_-;_-* &quot;-&quot;_-;_-@_-"/>
    <numFmt numFmtId="174" formatCode="_-&quot;$&quot;* #,##0.00_-;\-&quot;$&quot;* #,##0.00_-;_-&quot;$&quot;* &quot;-&quot;??_-;_-@_-"/>
    <numFmt numFmtId="175" formatCode="_-* #,##0.00_-;\-* #,##0.00_-;_-* &quot;-&quot;??_-;_-@_-"/>
    <numFmt numFmtId="176" formatCode="_-* #,##0.00\ _V_N_D_-;\-* #,##0.00\ _V_N_D_-;_-* &quot;-&quot;??\ _V_N_D_-;_-@_-"/>
    <numFmt numFmtId="177" formatCode="&quot;.&quot;###&quot;,&quot;0&quot;.&quot;00_);\(&quot;.&quot;###&quot;,&quot;0&quot;.&quot;00\)"/>
    <numFmt numFmtId="178" formatCode="_-* ###&quot;,&quot;0&quot;.&quot;00\ _$_-;\-* ###&quot;,&quot;0&quot;.&quot;00\ _$_-;_-* &quot;-&quot;??\ _$_-;_-@_-"/>
    <numFmt numFmtId="179" formatCode="_ &quot;\&quot;* #,##0_ ;_ &quot;\&quot;* \-#,##0_ ;_ &quot;\&quot;* &quot;-&quot;_ ;_ @_ "/>
    <numFmt numFmtId="180" formatCode="_ * #,##0_ ;_ * \-#,##0_ ;_ * &quot;-&quot;_ ;_ @_ "/>
    <numFmt numFmtId="181" formatCode="_ * #,##0.00_ ;_ * \-#,##0.00_ ;_ * &quot;-&quot;??_ ;_ @_ "/>
    <numFmt numFmtId="182" formatCode="\$#,##0\ ;\(\$#,##0\)"/>
    <numFmt numFmtId="183" formatCode="_-[$€-2]* #,##0.00_-;\-[$€-2]* #,##0.00_-;_-[$€-2]* &quot;-&quot;??_-"/>
    <numFmt numFmtId="184" formatCode="#."/>
    <numFmt numFmtId="185" formatCode="0.0000"/>
    <numFmt numFmtId="186" formatCode="#,##0\ &quot;$&quot;_);[Red]\(#,##0\ &quot;$&quot;\)"/>
    <numFmt numFmtId="187" formatCode="_-* #,##0\ &quot;kr&quot;_-;\-* #,##0\ &quot;kr&quot;_-;_-* &quot;-&quot;\ &quot;kr&quot;_-;_-@_-"/>
    <numFmt numFmtId="188" formatCode="_-* #,##0.00\ _ã_ð_í_._-;\-* #,##0.00\ _ã_ð_í_._-;_-* &quot;-&quot;??\ _ã_ð_í_._-;_-@_-"/>
    <numFmt numFmtId="189" formatCode="#,##0.00\ &quot;F&quot;;[Red]\-#,##0.00\ &quot;F&quot;"/>
    <numFmt numFmtId="190" formatCode="_-* #,##0\ &quot;F&quot;_-;\-* #,##0\ &quot;F&quot;_-;_-* &quot;-&quot;\ &quot;F&quot;_-;_-@_-"/>
    <numFmt numFmtId="191" formatCode="0.000\ "/>
    <numFmt numFmtId="192" formatCode="#,##0\ &quot;Lt&quot;;[Red]\-#,##0\ &quot;Lt&quot;"/>
    <numFmt numFmtId="193" formatCode="#,##0\ &quot;F&quot;;[Red]\-#,##0\ &quot;F&quot;"/>
    <numFmt numFmtId="194" formatCode="#,##0.00\ &quot;F&quot;;\-#,##0.00\ &quot;F&quot;"/>
    <numFmt numFmtId="195" formatCode="_-* #,##0\ &quot;DM&quot;_-;\-* #,##0\ &quot;DM&quot;_-;_-* &quot;-&quot;\ &quot;DM&quot;_-;_-@_-"/>
    <numFmt numFmtId="196" formatCode="_-* #,##0.00\ &quot;DM&quot;_-;\-* #,##0.00\ &quot;DM&quot;_-;_-* &quot;-&quot;??\ &quot;DM&quot;_-;_-@_-"/>
    <numFmt numFmtId="197" formatCode="&quot;\&quot;#,##0.00;[Red]&quot;\&quot;\-#,##0.00"/>
    <numFmt numFmtId="198" formatCode="&quot;\&quot;#,##0;[Red]&quot;\&quot;\-#,##0"/>
    <numFmt numFmtId="199" formatCode="_-&quot;ñ&quot;* #,##0_-;\-&quot;ñ&quot;* #,##0_-;_-&quot;ñ&quot;* &quot;-&quot;_-;_-@_-"/>
    <numFmt numFmtId="200" formatCode="_(* #,##0_);_(* \(#,##0\);_(* &quot;-&quot;??_);_(@_)"/>
    <numFmt numFmtId="201" formatCode="#,##0\ &quot;DM&quot;;\-#,##0\ &quot;DM&quot;"/>
    <numFmt numFmtId="202" formatCode="0.000%"/>
    <numFmt numFmtId="203" formatCode="#.##00"/>
    <numFmt numFmtId="204" formatCode="&quot;Rp&quot;#,##0_);[Red]\(&quot;Rp&quot;#,##0\)"/>
    <numFmt numFmtId="205" formatCode="_ * #,##0_)\ &quot;$&quot;_ ;_ * \(#,##0\)\ &quot;$&quot;_ ;_ * &quot;-&quot;_)\ &quot;$&quot;_ ;_ @_ "/>
    <numFmt numFmtId="206" formatCode="_-* #,##0\ _F_-;\-* #,##0\ _F_-;_-* &quot;-&quot;\ _F_-;_-@_-"/>
    <numFmt numFmtId="207" formatCode="_-* #,##0\ &quot;€&quot;_-;\-* #,##0\ &quot;€&quot;_-;_-* &quot;-&quot;\ &quot;€&quot;_-;_-@_-"/>
    <numFmt numFmtId="208" formatCode="_-* #,##0\ &quot;$&quot;_-;\-* #,##0\ &quot;$&quot;_-;_-* &quot;-&quot;\ &quot;$&quot;_-;_-@_-"/>
    <numFmt numFmtId="209" formatCode="_ * #,##0_)&quot;$&quot;_ ;_ * \(#,##0\)&quot;$&quot;_ ;_ * &quot;-&quot;_)&quot;$&quot;_ ;_ @_ "/>
    <numFmt numFmtId="210" formatCode="_-&quot;€&quot;* #,##0_-;\-&quot;€&quot;* #,##0_-;_-&quot;€&quot;* &quot;-&quot;_-;_-@_-"/>
    <numFmt numFmtId="211" formatCode="_-* #,##0.00\ _F_-;\-* #,##0.00\ _F_-;_-* &quot;-&quot;??\ _F_-;_-@_-"/>
    <numFmt numFmtId="212" formatCode="_-* #,##0.00\ _€_-;\-* #,##0.00\ _€_-;_-* &quot;-&quot;??\ _€_-;_-@_-"/>
    <numFmt numFmtId="213" formatCode="_ * #,##0.00_)\ _$_ ;_ * \(#,##0.00\)\ _$_ ;_ * &quot;-&quot;??_)\ _$_ ;_ @_ "/>
    <numFmt numFmtId="214" formatCode="_ * #,##0.00_)_$_ ;_ * \(#,##0.00\)_$_ ;_ * &quot;-&quot;??_)_$_ ;_ @_ "/>
    <numFmt numFmtId="215" formatCode="_-* #,##0.00\ _ñ_-;\-* #,##0.00\ _ñ_-;_-* &quot;-&quot;??\ _ñ_-;_-@_-"/>
    <numFmt numFmtId="216" formatCode="_-* #,##0.00\ _ñ_-;_-* #,##0.00\ _ñ\-;_-* &quot;-&quot;??\ _ñ_-;_-@_-"/>
    <numFmt numFmtId="217" formatCode="_(&quot;$&quot;\ * #,##0_);_(&quot;$&quot;\ * \(#,##0\);_(&quot;$&quot;\ * &quot;-&quot;_);_(@_)"/>
    <numFmt numFmtId="218" formatCode="_-* #,##0.00000000_-;\-* #,##0.00000000_-;_-* &quot;-&quot;??_-;_-@_-"/>
    <numFmt numFmtId="219" formatCode="_(&quot;€&quot;\ * #,##0_);_(&quot;€&quot;\ * \(#,##0\);_(&quot;€&quot;\ * &quot;-&quot;_);_(@_)"/>
    <numFmt numFmtId="220" formatCode="_-* #,##0\ &quot;ñ&quot;_-;\-* #,##0\ &quot;ñ&quot;_-;_-* &quot;-&quot;\ &quot;ñ&quot;_-;_-@_-"/>
    <numFmt numFmtId="221" formatCode="_-* #,##0\ _€_-;\-* #,##0\ _€_-;_-* &quot;-&quot;\ _€_-;_-@_-"/>
    <numFmt numFmtId="222" formatCode="_-* #,##0\ _V_N_D_-;\-* #,##0\ _V_N_D_-;_-* &quot;-&quot;\ _V_N_D_-;_-@_-"/>
    <numFmt numFmtId="223" formatCode="_ * #,##0_)\ _$_ ;_ * \(#,##0\)\ _$_ ;_ * &quot;-&quot;_)\ _$_ ;_ @_ "/>
    <numFmt numFmtId="224" formatCode="_ * #,##0_)_$_ ;_ * \(#,##0\)_$_ ;_ * &quot;-&quot;_)_$_ ;_ @_ "/>
    <numFmt numFmtId="225" formatCode="_-* #,##0\ _$_-;\-* #,##0\ _$_-;_-* &quot;-&quot;\ _$_-;_-@_-"/>
    <numFmt numFmtId="226" formatCode="_-* #,##0\ _ñ_-;\-* #,##0\ _ñ_-;_-* &quot;-&quot;\ _ñ_-;_-@_-"/>
    <numFmt numFmtId="227" formatCode="_-* #,##0\ _ñ_-;_-* #,##0\ _ñ\-;_-* &quot;-&quot;\ _ñ_-;_-@_-"/>
    <numFmt numFmtId="228" formatCode="_ * #,##0_)\ &quot;F&quot;_ ;_ * \(#,##0\)\ &quot;F&quot;_ ;_ * &quot;-&quot;_)\ &quot;F&quot;_ ;_ @_ "/>
    <numFmt numFmtId="229" formatCode="&quot;£&quot;#,##0.00;\-&quot;£&quot;#,##0.00"/>
    <numFmt numFmtId="230" formatCode="_-&quot;F&quot;* #,##0_-;\-&quot;F&quot;* #,##0_-;_-&quot;F&quot;* &quot;-&quot;_-;_-@_-"/>
    <numFmt numFmtId="231" formatCode="_ * #,##0.00_)&quot;$&quot;_ ;_ * \(#,##0.00\)&quot;$&quot;_ ;_ * &quot;-&quot;??_)&quot;$&quot;_ ;_ @_ "/>
    <numFmt numFmtId="232" formatCode="_ * #,##0.0_)_$_ ;_ * \(#,##0.0\)_$_ ;_ * &quot;-&quot;??_)_$_ ;_ @_ "/>
    <numFmt numFmtId="233" formatCode="_ * #,##0.00_)&quot;€&quot;_ ;_ * \(#,##0.00\)&quot;€&quot;_ ;_ * &quot;-&quot;??_)&quot;€&quot;_ ;_ @_ "/>
    <numFmt numFmtId="234" formatCode="#,##0.0_);\(#,##0.0\)"/>
    <numFmt numFmtId="235" formatCode="_ &quot;\&quot;* #,##0.00_ ;_ &quot;\&quot;* &quot;\&quot;&quot;\&quot;&quot;\&quot;&quot;\&quot;&quot;\&quot;&quot;\&quot;&quot;\&quot;&quot;\&quot;&quot;\&quot;&quot;\&quot;&quot;\&quot;&quot;\&quot;\-#,##0.00_ ;_ &quot;\&quot;* &quot;-&quot;??_ ;_ @_ "/>
    <numFmt numFmtId="236" formatCode="0.0%"/>
    <numFmt numFmtId="237" formatCode="_ * #,##0.00_ ;_ * &quot;\&quot;&quot;\&quot;&quot;\&quot;&quot;\&quot;&quot;\&quot;&quot;\&quot;&quot;\&quot;&quot;\&quot;&quot;\&quot;&quot;\&quot;&quot;\&quot;&quot;\&quot;\-#,##0.00_ ;_ * &quot;-&quot;??_ ;_ @_ "/>
    <numFmt numFmtId="238" formatCode="&quot;$&quot;#,##0.00"/>
    <numFmt numFmtId="239" formatCode="&quot;\&quot;#,##0;&quot;\&quot;&quot;\&quot;&quot;\&quot;&quot;\&quot;&quot;\&quot;&quot;\&quot;&quot;\&quot;&quot;\&quot;&quot;\&quot;&quot;\&quot;&quot;\&quot;&quot;\&quot;&quot;\&quot;&quot;\&quot;\-#,##0"/>
    <numFmt numFmtId="240" formatCode="_ * #,##0.00_)&quot;£&quot;_ ;_ * \(#,##0.00\)&quot;£&quot;_ ;_ * &quot;-&quot;??_)&quot;£&quot;_ ;_ @_ "/>
    <numFmt numFmtId="241" formatCode="&quot;\&quot;#,##0;[Red]&quot;\&quot;&quot;\&quot;&quot;\&quot;&quot;\&quot;&quot;\&quot;&quot;\&quot;&quot;\&quot;&quot;\&quot;&quot;\&quot;&quot;\&quot;&quot;\&quot;&quot;\&quot;&quot;\&quot;&quot;\&quot;\-#,##0"/>
    <numFmt numFmtId="242" formatCode="_ * #,##0_ ;_ * &quot;\&quot;&quot;\&quot;&quot;\&quot;&quot;\&quot;&quot;\&quot;&quot;\&quot;&quot;\&quot;&quot;\&quot;&quot;\&quot;&quot;\&quot;&quot;\&quot;&quot;\&quot;\-#,##0_ ;_ * &quot;-&quot;_ ;_ @_ "/>
    <numFmt numFmtId="243" formatCode="0.0%;\(0.0%\)"/>
    <numFmt numFmtId="244" formatCode="&quot;\&quot;#,##0.00;&quot;\&quot;&quot;\&quot;&quot;\&quot;&quot;\&quot;&quot;\&quot;&quot;\&quot;&quot;\&quot;&quot;\&quot;&quot;\&quot;&quot;\&quot;&quot;\&quot;&quot;\&quot;&quot;\&quot;&quot;\&quot;\-#,##0.00"/>
    <numFmt numFmtId="245" formatCode="_-* #,##0.00\ &quot;F&quot;_-;\-* #,##0.00\ &quot;F&quot;_-;_-* &quot;-&quot;??\ &quot;F&quot;_-;_-@_-"/>
    <numFmt numFmtId="246" formatCode="0.000_)"/>
    <numFmt numFmtId="247" formatCode="#,##0_)_%;\(#,##0\)_%;"/>
    <numFmt numFmtId="248" formatCode="_(* #,##0.0_);_(* \(#,##0.0\);_(* &quot;-&quot;??_);_(@_)"/>
    <numFmt numFmtId="249" formatCode="_._.* #,##0.0_)_%;_._.* \(#,##0.0\)_%"/>
    <numFmt numFmtId="250" formatCode="#,##0.0_)_%;\(#,##0.0\)_%;\ \ .0_)_%"/>
    <numFmt numFmtId="251" formatCode="_._.* #,##0.00_)_%;_._.* \(#,##0.00\)_%"/>
    <numFmt numFmtId="252" formatCode="#,##0.00_)_%;\(#,##0.00\)_%;\ \ .00_)_%"/>
    <numFmt numFmtId="253" formatCode="_._.* #,##0.000_)_%;_._.* \(#,##0.000\)_%"/>
    <numFmt numFmtId="254" formatCode="#,##0.000_)_%;\(#,##0.000\)_%;\ \ .000_)_%"/>
    <numFmt numFmtId="255" formatCode="_-* #,##0_-;\-* #,##0_-;_-* &quot;-&quot;??_-;_-@_-"/>
    <numFmt numFmtId="256" formatCode="_(* #,##0.00_);_(* \(#,##0.00\);_(* &quot;-&quot;&quot;?&quot;&quot;?&quot;_);_(@_)"/>
    <numFmt numFmtId="257" formatCode="_-* #,##0\ &quot;þ&quot;_-;\-* #,##0\ &quot;þ&quot;_-;_-* &quot;-&quot;\ &quot;þ&quot;_-;_-@_-"/>
    <numFmt numFmtId="258" formatCode="_-* #,##0.00\ _þ_-;\-* #,##0.00\ _þ_-;_-* &quot;-&quot;??\ _þ_-;_-@_-"/>
    <numFmt numFmtId="259" formatCode="_-* #,##0\ _₫_-;\-* #,##0\ _₫_-;_-* &quot;-&quot;??\ _₫_-;_-@_-"/>
    <numFmt numFmtId="260" formatCode="\t#\ ??/??"/>
    <numFmt numFmtId="261" formatCode="_-* #,##0.00\ _$_-;\-* #,##0.00\ _$_-;_-* &quot;-&quot;??\ _$_-;_-@_-"/>
    <numFmt numFmtId="262" formatCode="&quot;True&quot;;&quot;True&quot;;&quot;False&quot;"/>
    <numFmt numFmtId="263" formatCode="_(* #,##0.0_);_(* \(#,##0.0\);_(* &quot;-&quot;?_);_(@_)"/>
    <numFmt numFmtId="264" formatCode="&quot;\&quot;#&quot;,&quot;##0&quot;.&quot;00;[Red]&quot;\&quot;\-#&quot;,&quot;##0&quot;.&quot;00"/>
    <numFmt numFmtId="265" formatCode="#,##0.00;[Red]#,##0.00"/>
    <numFmt numFmtId="266" formatCode="#,##0;\(#,##0\)"/>
    <numFmt numFmtId="267" formatCode="_._.* \(#,##0\)_%;_._.* #,##0_)_%;_._.* 0_)_%;_._.@_)_%"/>
    <numFmt numFmtId="268" formatCode="_._.&quot;€&quot;* \(#,##0\)_%;_._.&quot;€&quot;* #,##0_)_%;_._.&quot;€&quot;* 0_)_%;_._.@_)_%"/>
    <numFmt numFmtId="269" formatCode="* \(#,##0\);* #,##0_);&quot;-&quot;??_);@"/>
    <numFmt numFmtId="270" formatCode="_ &quot;R&quot;\ * #,##0_ ;_ &quot;R&quot;\ * \-#,##0_ ;_ &quot;R&quot;\ * &quot;-&quot;_ ;_ @_ "/>
    <numFmt numFmtId="271" formatCode="_ * #,##0.00_ ;_ * &quot;\&quot;&quot;\&quot;&quot;\&quot;&quot;\&quot;&quot;\&quot;&quot;\&quot;\-#,##0.00_ ;_ * &quot;-&quot;??_ ;_ @_ "/>
    <numFmt numFmtId="272" formatCode="&quot;€&quot;* #,##0_)_%;&quot;€&quot;* \(#,##0\)_%;&quot;€&quot;* &quot;-&quot;??_)_%;@_)_%"/>
    <numFmt numFmtId="273" formatCode="&quot;$&quot;* #,##0_)_%;&quot;$&quot;* \(#,##0\)_%;&quot;$&quot;* &quot;-&quot;??_)_%;@_)_%"/>
    <numFmt numFmtId="274" formatCode="&quot;\&quot;#,##0.00;&quot;\&quot;&quot;\&quot;&quot;\&quot;&quot;\&quot;&quot;\&quot;&quot;\&quot;&quot;\&quot;&quot;\&quot;\-#,##0.00"/>
    <numFmt numFmtId="275" formatCode="_._.&quot;€&quot;* #,##0.0_)_%;_._.&quot;€&quot;* \(#,##0.0\)_%"/>
    <numFmt numFmtId="276" formatCode="&quot;€&quot;* #,##0.0_)_%;&quot;€&quot;* \(#,##0.0\)_%;&quot;€&quot;* \ .0_)_%"/>
    <numFmt numFmtId="277" formatCode="_._.&quot;$&quot;* #,##0.0_)_%;_._.&quot;$&quot;* \(#,##0.0\)_%"/>
    <numFmt numFmtId="278" formatCode="_._.&quot;€&quot;* #,##0.00_)_%;_._.&quot;€&quot;* \(#,##0.00\)_%"/>
    <numFmt numFmtId="279" formatCode="&quot;€&quot;* #,##0.00_)_%;&quot;€&quot;* \(#,##0.00\)_%;&quot;€&quot;* \ .00_)_%"/>
    <numFmt numFmtId="280" formatCode="_._.&quot;$&quot;* #,##0.00_)_%;_._.&quot;$&quot;* \(#,##0.00\)_%"/>
    <numFmt numFmtId="281" formatCode="_._.&quot;€&quot;* #,##0.000_)_%;_._.&quot;€&quot;* \(#,##0.000\)_%"/>
    <numFmt numFmtId="282" formatCode="&quot;€&quot;* #,##0.000_)_%;&quot;€&quot;* \(#,##0.000\)_%;&quot;€&quot;* \ .000_)_%"/>
    <numFmt numFmtId="283" formatCode="_._.&quot;$&quot;* #,##0.000_)_%;_._.&quot;$&quot;* \(#,##0.000\)_%"/>
    <numFmt numFmtId="284" formatCode="_-* #,##0.00\ &quot;€&quot;_-;\-* #,##0.00\ &quot;€&quot;_-;_-* &quot;-&quot;??\ &quot;€&quot;_-;_-@_-"/>
    <numFmt numFmtId="285" formatCode="_ * #,##0_ ;_ * &quot;\&quot;&quot;\&quot;&quot;\&quot;&quot;\&quot;&quot;\&quot;&quot;\&quot;\-#,##0_ ;_ * &quot;-&quot;_ ;_ @_ "/>
    <numFmt numFmtId="286" formatCode="&quot;$&quot;#,##0\ ;\(&quot;$&quot;#,##0\)"/>
    <numFmt numFmtId="287" formatCode="\t0.00%"/>
    <numFmt numFmtId="288" formatCode="0.000"/>
    <numFmt numFmtId="289" formatCode="* #,##0_);* \(#,##0\);&quot;-&quot;??_);@"/>
    <numFmt numFmtId="290" formatCode="\U\S\$#,##0.00;\(\U\S\$#,##0.00\)"/>
    <numFmt numFmtId="291" formatCode="_(\§\g\ #,##0_);_(\§\g\ \(#,##0\);_(\§\g\ &quot;-&quot;??_);_(@_)"/>
    <numFmt numFmtId="292" formatCode="_(\§\g\ #,##0_);_(\§\g\ \(#,##0\);_(\§\g\ &quot;-&quot;_);_(@_)"/>
    <numFmt numFmtId="293" formatCode="\§\g#,##0_);\(\§\g#,##0\)"/>
    <numFmt numFmtId="294" formatCode="_-&quot;VND&quot;* #,##0_-;\-&quot;VND&quot;* #,##0_-;_-&quot;VND&quot;* &quot;-&quot;_-;_-@_-"/>
    <numFmt numFmtId="295" formatCode="_(&quot;Rp&quot;* #,##0.00_);_(&quot;Rp&quot;* \(#,##0.00\);_(&quot;Rp&quot;* &quot;-&quot;??_);_(@_)"/>
    <numFmt numFmtId="296" formatCode="#,##0.00\ &quot;FB&quot;;[Red]\-#,##0.00\ &quot;FB&quot;"/>
    <numFmt numFmtId="297" formatCode="#,##0\ &quot;$&quot;;\-#,##0\ &quot;$&quot;"/>
    <numFmt numFmtId="298" formatCode="_-* #,##0\ _F_B_-;\-* #,##0\ _F_B_-;_-* &quot;-&quot;\ _F_B_-;_-@_-"/>
    <numFmt numFmtId="299" formatCode="_-[$€]* #,##0.00_-;\-[$€]* #,##0.00_-;_-[$€]* &quot;-&quot;??_-;_-@_-"/>
    <numFmt numFmtId="300" formatCode="_ * #,##0.00_)_d_ ;_ * \(#,##0.00\)_d_ ;_ * &quot;-&quot;??_)_d_ ;_ @_ "/>
    <numFmt numFmtId="301" formatCode="#,##0_);\-#,##0_)"/>
    <numFmt numFmtId="302" formatCode="#,###;\-#,###;&quot;&quot;;_(@_)"/>
    <numFmt numFmtId="303" formatCode="&quot;€&quot;#,##0;\-&quot;€&quot;#,##0"/>
    <numFmt numFmtId="304" formatCode="#,##0\ &quot;$&quot;_);\(#,##0\ &quot;$&quot;\)"/>
    <numFmt numFmtId="305" formatCode="_-&quot;£&quot;* #,##0_-;\-&quot;£&quot;* #,##0_-;_-&quot;£&quot;* &quot;-&quot;_-;_-@_-"/>
    <numFmt numFmtId="306" formatCode="#,###"/>
    <numFmt numFmtId="307" formatCode="&quot;\&quot;#,##0;[Red]\-&quot;\&quot;#,##0"/>
    <numFmt numFmtId="308" formatCode="&quot;\&quot;#,##0.00;\-&quot;\&quot;#,##0.00"/>
    <numFmt numFmtId="309" formatCode="#,##0.00_);\-#,##0.00_)"/>
    <numFmt numFmtId="310" formatCode="0_)%;\(0\)%"/>
    <numFmt numFmtId="311" formatCode="_._._(* 0_)%;_._.* \(0\)%"/>
    <numFmt numFmtId="312" formatCode="_(0_)%;\(0\)%"/>
    <numFmt numFmtId="313" formatCode="0%_);\(0%\)"/>
    <numFmt numFmtId="314" formatCode="#,##0.000_);\(#,##0.000\)"/>
    <numFmt numFmtId="315" formatCode="_ &quot;\&quot;* #,##0_ ;_ &quot;\&quot;* &quot;\&quot;&quot;\&quot;&quot;\&quot;&quot;\&quot;&quot;\&quot;&quot;\&quot;&quot;\&quot;&quot;\&quot;&quot;\&quot;&quot;\&quot;&quot;\&quot;&quot;\&quot;&quot;\&quot;&quot;\&quot;\-#,##0_ ;_ &quot;\&quot;* &quot;-&quot;_ ;_ @_ "/>
    <numFmt numFmtId="316" formatCode="_(0.0_)%;\(0.0\)%"/>
    <numFmt numFmtId="317" formatCode="_._._(* 0.0_)%;_._.* \(0.0\)%"/>
    <numFmt numFmtId="318" formatCode="_(0.00_)%;\(0.00\)%"/>
    <numFmt numFmtId="319" formatCode="_._._(* 0.00_)%;_._.* \(0.00\)%"/>
    <numFmt numFmtId="320" formatCode="_(0.000_)%;\(0.000\)%"/>
    <numFmt numFmtId="321" formatCode="_._._(* 0.000_)%;_._.* \(0.000\)%"/>
    <numFmt numFmtId="322" formatCode="#"/>
    <numFmt numFmtId="323" formatCode="&quot;¡Ì&quot;#,##0;[Red]\-&quot;¡Ì&quot;#,##0"/>
    <numFmt numFmtId="324" formatCode="&quot;£&quot;#,##0;[Red]\-&quot;£&quot;#,##0"/>
    <numFmt numFmtId="325" formatCode="#,##0.00\ \ "/>
    <numFmt numFmtId="326" formatCode="0.00000000000E+00;\?"/>
    <numFmt numFmtId="327" formatCode="_-* ###,0&quot;.&quot;00\ _F_B_-;\-* ###,0&quot;.&quot;00\ _F_B_-;_-* &quot;-&quot;??\ _F_B_-;_-@_-"/>
    <numFmt numFmtId="328" formatCode="_ * #,##0_ ;_ * \-#,##0_ ;_ * &quot;-&quot;??_ ;_ @_ "/>
    <numFmt numFmtId="329" formatCode="0.00000"/>
    <numFmt numFmtId="330" formatCode="_(* #.##0.00_);_(* \(#.##0.00\);_(* &quot;-&quot;??_);_(@_)"/>
    <numFmt numFmtId="331" formatCode="#,##0.00\ \ \ \ "/>
    <numFmt numFmtId="332" formatCode="_ * #.##._ ;_ * \-#.##._ ;_ * &quot;-&quot;??_ ;_ @_ⴆ"/>
    <numFmt numFmtId="333" formatCode="&quot;\&quot;#,##0.00;[Red]&quot;\&quot;&quot;\&quot;&quot;\&quot;&quot;\&quot;&quot;\&quot;&quot;\&quot;&quot;\&quot;&quot;\&quot;&quot;\&quot;&quot;\&quot;&quot;\&quot;&quot;\&quot;&quot;\&quot;&quot;\&quot;\-#,##0.00"/>
    <numFmt numFmtId="334" formatCode="_ &quot;\&quot;* #,##0_ ;_ &quot;\&quot;* &quot;\&quot;&quot;\&quot;&quot;\&quot;&quot;\&quot;&quot;\&quot;&quot;\&quot;&quot;\&quot;&quot;\&quot;&quot;\&quot;&quot;\&quot;&quot;\&quot;&quot;\&quot;&quot;\&quot;\-#,##0_ ;_ &quot;\&quot;* &quot;-&quot;_ ;_ @_ "/>
    <numFmt numFmtId="335" formatCode="_-* ###,0&quot;.&quot;00_-;\-* ###,0&quot;.&quot;00_-;_-* &quot;-&quot;??_-;_-@_-"/>
    <numFmt numFmtId="336" formatCode="_-* #,##0\ _F_-;\-* #,##0\ _F_-;_-* &quot;-&quot;??\ _F_-;_-@_-"/>
    <numFmt numFmtId="337" formatCode="&quot;€&quot;#,##0;[Red]\-&quot;€&quot;#,##0"/>
    <numFmt numFmtId="338" formatCode="0.0"/>
    <numFmt numFmtId="339" formatCode="#,##0.0"/>
  </numFmts>
  <fonts count="313">
    <font>
      <sz val="11"/>
      <color theme="1"/>
      <name val="Arial"/>
      <family val="2"/>
      <scheme val="minor"/>
    </font>
    <font>
      <sz val="11"/>
      <color theme="1"/>
      <name val="Arial"/>
      <family val="2"/>
      <charset val="163"/>
      <scheme val="minor"/>
    </font>
    <font>
      <sz val="11"/>
      <color indexed="8"/>
      <name val="Calibri"/>
      <family val="2"/>
    </font>
    <font>
      <sz val="10"/>
      <name val="Arial"/>
      <family val="2"/>
    </font>
    <font>
      <i/>
      <sz val="14"/>
      <name val="Times New Roman"/>
      <family val="1"/>
    </font>
    <font>
      <b/>
      <sz val="14"/>
      <name val="Times New Roman"/>
      <family val="1"/>
    </font>
    <font>
      <b/>
      <i/>
      <sz val="14"/>
      <name val="Times New Roman"/>
      <family val="1"/>
    </font>
    <font>
      <b/>
      <sz val="16"/>
      <name val="Times New Roman"/>
      <family val="1"/>
    </font>
    <font>
      <sz val="16"/>
      <name val="Times New Roman"/>
      <family val="1"/>
    </font>
    <font>
      <sz val="14"/>
      <name val="Times New Roman"/>
      <family val="1"/>
    </font>
    <font>
      <i/>
      <sz val="18"/>
      <name val="Times New Roman"/>
      <family val="1"/>
    </font>
    <font>
      <sz val="14"/>
      <color indexed="8"/>
      <name val="Calibri"/>
      <family val="2"/>
    </font>
    <font>
      <vertAlign val="superscript"/>
      <sz val="14"/>
      <name val="Times New Roman"/>
      <family val="1"/>
    </font>
    <font>
      <i/>
      <sz val="16"/>
      <name val="Times New Roman"/>
      <family val="1"/>
    </font>
    <font>
      <sz val="8"/>
      <name val="Calibri"/>
      <family val="2"/>
    </font>
    <font>
      <sz val="12"/>
      <name val=".VnTime"/>
      <family val="2"/>
    </font>
    <font>
      <sz val="11"/>
      <color indexed="8"/>
      <name val="Helvetica Neue"/>
    </font>
    <font>
      <sz val="10"/>
      <name val="Arial"/>
      <family val="2"/>
    </font>
    <font>
      <sz val="11"/>
      <name val="Times New Roman"/>
      <family val="1"/>
    </font>
    <font>
      <sz val="10"/>
      <name val="Arial"/>
      <family val="2"/>
    </font>
    <font>
      <b/>
      <i/>
      <sz val="16"/>
      <name val="Times New Roman"/>
      <family val="1"/>
    </font>
    <font>
      <b/>
      <i/>
      <sz val="18"/>
      <name val="Times New Roman"/>
      <family val="1"/>
    </font>
    <font>
      <b/>
      <sz val="18"/>
      <name val="Times New Roman"/>
      <family val="1"/>
    </font>
    <font>
      <sz val="18"/>
      <name val="Times New Roman"/>
      <family val="1"/>
    </font>
    <font>
      <sz val="18"/>
      <color indexed="9"/>
      <name val="Times New Roman"/>
      <family val="1"/>
    </font>
    <font>
      <b/>
      <i/>
      <sz val="18"/>
      <color indexed="8"/>
      <name val="Times New Roman"/>
      <family val="1"/>
    </font>
    <font>
      <sz val="16"/>
      <color indexed="9"/>
      <name val="Times New Roman"/>
      <family val="1"/>
    </font>
    <font>
      <i/>
      <sz val="22"/>
      <name val="Times New Roman"/>
      <family val="1"/>
    </font>
    <font>
      <sz val="22"/>
      <name val="Times New Roman"/>
      <family val="1"/>
    </font>
    <font>
      <sz val="22"/>
      <color indexed="9"/>
      <name val="Times New Roman"/>
      <family val="1"/>
    </font>
    <font>
      <u/>
      <sz val="12"/>
      <color indexed="12"/>
      <name val="Times New Roman"/>
      <family val="1"/>
    </font>
    <font>
      <sz val="11"/>
      <color theme="1"/>
      <name val="Arial"/>
      <family val="2"/>
      <scheme val="minor"/>
    </font>
    <font>
      <b/>
      <i/>
      <sz val="24"/>
      <name val="Times New Roman"/>
      <family val="1"/>
    </font>
    <font>
      <i/>
      <sz val="24"/>
      <name val="Times New Roman"/>
      <family val="1"/>
    </font>
    <font>
      <b/>
      <sz val="24"/>
      <name val="Times New Roman"/>
      <family val="1"/>
    </font>
    <font>
      <b/>
      <sz val="20"/>
      <name val="Times New Roman"/>
      <family val="1"/>
    </font>
    <font>
      <sz val="24"/>
      <name val="Times New Roman"/>
      <family val="1"/>
    </font>
    <font>
      <sz val="24"/>
      <color indexed="9"/>
      <name val="Times New Roman"/>
      <family val="1"/>
    </font>
    <font>
      <sz val="14"/>
      <color indexed="9"/>
      <name val="Times New Roman"/>
      <family val="1"/>
    </font>
    <font>
      <sz val="12"/>
      <name val="돋움체"/>
      <family val="3"/>
      <charset val="129"/>
    </font>
    <font>
      <sz val="12"/>
      <name val="????"/>
      <family val="1"/>
      <charset val="136"/>
    </font>
    <font>
      <sz val="12"/>
      <name val="Courier"/>
      <family val="3"/>
    </font>
    <font>
      <sz val="12"/>
      <name val="|??¢¥¢¬¨Ï"/>
      <family val="1"/>
      <charset val="129"/>
    </font>
    <font>
      <sz val="10"/>
      <name val="Helv"/>
      <family val="2"/>
    </font>
    <font>
      <sz val="10"/>
      <name val="MS Sans Serif"/>
      <family val="2"/>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µ¸¿ò"/>
      <charset val="129"/>
    </font>
    <font>
      <sz val="11"/>
      <name val="돋움"/>
      <charset val="129"/>
    </font>
    <font>
      <b/>
      <sz val="10"/>
      <name val="Helv"/>
      <family val="2"/>
    </font>
    <font>
      <sz val="8"/>
      <name val="Arial"/>
      <family val="2"/>
    </font>
    <font>
      <b/>
      <sz val="12"/>
      <name val="Helv"/>
      <family val="2"/>
    </font>
    <font>
      <b/>
      <sz val="12"/>
      <name val="Arial"/>
      <family val="2"/>
    </font>
    <font>
      <b/>
      <sz val="1"/>
      <color indexed="8"/>
      <name val="Courier"/>
      <family val="3"/>
    </font>
    <font>
      <sz val="12"/>
      <name val="Arial"/>
      <family val="2"/>
    </font>
    <font>
      <sz val="10"/>
      <name val="Helv"/>
    </font>
    <font>
      <b/>
      <sz val="11"/>
      <name val="Helv"/>
      <family val="2"/>
    </font>
    <font>
      <sz val="10"/>
      <name val=".VnArial"/>
      <family val="2"/>
    </font>
    <font>
      <sz val="9"/>
      <name val="Arial"/>
      <family val="2"/>
    </font>
    <font>
      <sz val="12"/>
      <color theme="1"/>
      <name val="Times New Roman"/>
      <family val="2"/>
      <charset val="163"/>
    </font>
    <font>
      <sz val="11"/>
      <name val="–¾’©"/>
      <family val="1"/>
      <charset val="128"/>
    </font>
    <font>
      <sz val="13"/>
      <name val=".VnTime"/>
      <family val="2"/>
    </font>
    <font>
      <sz val="10"/>
      <name val="Times New Roman"/>
      <family val="1"/>
    </font>
    <font>
      <sz val="10"/>
      <name val=".VnAvant"/>
      <family val="2"/>
    </font>
    <font>
      <sz val="14"/>
      <name val=".VnArial"/>
      <family val="2"/>
    </font>
    <font>
      <sz val="10"/>
      <name val=" "/>
      <family val="1"/>
      <charset val="136"/>
    </font>
    <font>
      <sz val="12"/>
      <name val="Times New Roman"/>
      <family val="1"/>
    </font>
    <font>
      <sz val="14"/>
      <name val="뼻뮝"/>
      <family val="3"/>
      <charset val="129"/>
    </font>
    <font>
      <sz val="12"/>
      <name val="뼻뮝"/>
      <family val="1"/>
      <charset val="129"/>
    </font>
    <font>
      <sz val="10"/>
      <name val="명조"/>
      <family val="3"/>
      <charset val="129"/>
    </font>
    <font>
      <sz val="12"/>
      <name val="바탕체"/>
      <family val="1"/>
      <charset val="129"/>
    </font>
    <font>
      <i/>
      <sz val="16"/>
      <color indexed="8"/>
      <name val="Times New Roman"/>
      <family val="1"/>
    </font>
    <font>
      <sz val="14"/>
      <name val=".VnTime"/>
      <family val="2"/>
    </font>
    <font>
      <sz val="14"/>
      <color indexed="8"/>
      <name val="Times New Roman"/>
      <family val="1"/>
    </font>
    <font>
      <b/>
      <sz val="14"/>
      <color indexed="8"/>
      <name val="Times New Roman"/>
      <family val="1"/>
    </font>
    <font>
      <sz val="14"/>
      <color indexed="8"/>
      <name val="Times New Roman"/>
      <family val="2"/>
    </font>
    <font>
      <sz val="12"/>
      <name val="VNI-Times"/>
    </font>
    <font>
      <sz val="10"/>
      <color indexed="8"/>
      <name val="MS Sans Serif"/>
      <family val="2"/>
    </font>
    <font>
      <sz val="12"/>
      <name val="VNtimes new roman"/>
      <family val="2"/>
    </font>
    <font>
      <sz val="12"/>
      <name val="VNtimes New Roman"/>
    </font>
    <font>
      <sz val="10"/>
      <name val="?? ??"/>
      <family val="1"/>
      <charset val="136"/>
    </font>
    <font>
      <sz val="11"/>
      <name val="??"/>
      <family val="3"/>
    </font>
    <font>
      <sz val="12"/>
      <name val=".VnArial"/>
      <family val="2"/>
    </font>
    <font>
      <sz val="10"/>
      <name val="??"/>
      <family val="3"/>
      <charset val="129"/>
    </font>
    <font>
      <sz val="10"/>
      <name val="AngsanaUPC"/>
      <family val="1"/>
    </font>
    <font>
      <sz val="10"/>
      <name val="Arial"/>
      <family val="2"/>
      <charset val="1"/>
    </font>
    <font>
      <sz val="10"/>
      <name val="VNI-Times"/>
    </font>
    <font>
      <sz val="10"/>
      <color indexed="8"/>
      <name val="Arial"/>
      <family val="2"/>
    </font>
    <font>
      <sz val="10"/>
      <color indexed="8"/>
      <name val="Arial"/>
      <family val="2"/>
      <charset val="163"/>
    </font>
    <font>
      <sz val="12"/>
      <name val="VNI-Helve"/>
    </font>
    <font>
      <sz val="12"/>
      <name val="???"/>
    </font>
    <font>
      <sz val="11"/>
      <name val="‚l‚r ‚oƒSƒVƒbƒN"/>
      <family val="3"/>
      <charset val="128"/>
    </font>
    <font>
      <sz val="14"/>
      <name val="VnTime"/>
    </font>
    <font>
      <sz val="10"/>
      <name val=".VnArial Narrow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1"/>
      <color indexed="8"/>
      <name val="Calibri"/>
      <family val="2"/>
      <charset val="163"/>
    </font>
    <font>
      <sz val="10"/>
      <name val="Arial"/>
      <family val="2"/>
      <charset val="163"/>
    </font>
    <font>
      <sz val="14"/>
      <name val=".VnTimeH"/>
      <family val="2"/>
    </font>
    <font>
      <sz val="11"/>
      <color indexed="9"/>
      <name val="Calibri"/>
      <family val="2"/>
      <charset val="163"/>
    </font>
    <font>
      <sz val="14"/>
      <name val="VNI-Times"/>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1"/>
      <color indexed="20"/>
      <name val="Calibri"/>
      <family val="2"/>
      <charset val="163"/>
    </font>
    <font>
      <sz val="12"/>
      <name val="Tms Rmn"/>
    </font>
    <font>
      <sz val="10"/>
      <name val="Times New Roman"/>
      <family val="1"/>
      <charset val="163"/>
    </font>
    <font>
      <sz val="10"/>
      <name val="±¼¸²A¼"/>
      <family val="3"/>
      <charset val="129"/>
    </font>
    <font>
      <sz val="12"/>
      <name val="¹ÙÅÁÃ¼"/>
      <family val="1"/>
      <charset val="129"/>
    </font>
    <font>
      <b/>
      <sz val="11"/>
      <color indexed="52"/>
      <name val="Calibri"/>
      <family val="2"/>
      <charset val="163"/>
    </font>
    <font>
      <b/>
      <sz val="11"/>
      <name val="Arial"/>
      <family val="2"/>
    </font>
    <font>
      <b/>
      <sz val="8"/>
      <name val="Arial"/>
      <family val="2"/>
    </font>
    <font>
      <sz val="11"/>
      <name val="Tms Rmn"/>
    </font>
    <font>
      <sz val="12"/>
      <color theme="1"/>
      <name val="Arial"/>
      <family val="2"/>
      <scheme val="minor"/>
    </font>
    <font>
      <u val="singleAccounting"/>
      <sz val="11"/>
      <name val="Times New Roman"/>
      <family val="1"/>
    </font>
    <font>
      <sz val="11"/>
      <color indexed="8"/>
      <name val="Times New Roman"/>
      <family val="2"/>
    </font>
    <font>
      <sz val="11"/>
      <name val="UVnTime"/>
      <family val="2"/>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b/>
      <sz val="11"/>
      <name val="Times New Roman"/>
      <family val="1"/>
    </font>
    <font>
      <sz val="12"/>
      <name val="VNTime"/>
      <family val="2"/>
    </font>
    <font>
      <sz val="10"/>
      <name val=".VnArialH"/>
      <family val="2"/>
    </font>
    <font>
      <b/>
      <sz val="12"/>
      <name val=".VnBook-AntiquaH"/>
      <family val="2"/>
    </font>
    <font>
      <b/>
      <sz val="12"/>
      <color indexed="9"/>
      <name val="Tms Rmn"/>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8"/>
      <name val="MS Sans Serif"/>
      <family val="2"/>
    </font>
    <font>
      <b/>
      <sz val="10"/>
      <name val=".VnTime"/>
      <family val="2"/>
    </font>
    <font>
      <b/>
      <sz val="14"/>
      <name val=".VnTimeH"/>
      <family val="2"/>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sz val="11"/>
      <color indexed="60"/>
      <name val="Calibri"/>
      <family val="2"/>
      <charset val="163"/>
    </font>
    <font>
      <sz val="7"/>
      <name val="Small Fonts"/>
      <family val="2"/>
    </font>
    <font>
      <b/>
      <sz val="12"/>
      <name val="VN-NTime"/>
    </font>
    <font>
      <b/>
      <i/>
      <sz val="16"/>
      <name val="Helv"/>
      <family val="2"/>
    </font>
    <font>
      <b/>
      <i/>
      <sz val="16"/>
      <name val="Helv"/>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amily val="1"/>
    </font>
    <font>
      <sz val="10"/>
      <name val="VNtimes new roman"/>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돋움체"/>
      <family val="3"/>
      <charset val="129"/>
    </font>
    <font>
      <b/>
      <sz val="14"/>
      <name val="Times New Roman"/>
      <family val="1"/>
      <charset val="163"/>
    </font>
    <font>
      <sz val="12"/>
      <name val="Times New Roman"/>
      <family val="1"/>
      <charset val="163"/>
    </font>
    <font>
      <i/>
      <sz val="14"/>
      <name val="Times New Roman"/>
      <family val="1"/>
      <charset val="163"/>
    </font>
    <font>
      <b/>
      <sz val="12"/>
      <name val="Times New Roman"/>
      <family val="1"/>
      <charset val="163"/>
    </font>
    <font>
      <i/>
      <sz val="10"/>
      <name val="Times New Roman"/>
      <family val="1"/>
      <charset val="163"/>
    </font>
    <font>
      <i/>
      <sz val="10"/>
      <name val="Times New Roman"/>
      <family val="1"/>
    </font>
    <font>
      <b/>
      <sz val="8"/>
      <name val="Times New Roman"/>
      <family val="1"/>
      <charset val="163"/>
    </font>
    <font>
      <b/>
      <sz val="10"/>
      <name val="Times New Roman"/>
      <family val="1"/>
      <charset val="163"/>
    </font>
    <font>
      <b/>
      <sz val="10"/>
      <name val="Times New Roman"/>
      <family val="1"/>
    </font>
    <font>
      <sz val="14"/>
      <name val="Times New Roman"/>
      <family val="1"/>
      <charset val="163"/>
    </font>
    <font>
      <b/>
      <i/>
      <sz val="14"/>
      <name val="Times New Roman"/>
      <family val="1"/>
      <charset val="163"/>
    </font>
    <font>
      <sz val="14"/>
      <color rgb="FF0000FF"/>
      <name val="Times New Roman"/>
      <family val="1"/>
      <charset val="163"/>
    </font>
    <font>
      <i/>
      <sz val="12"/>
      <name val="Times New Roman"/>
      <family val="1"/>
      <charset val="163"/>
    </font>
    <font>
      <b/>
      <i/>
      <sz val="14"/>
      <color indexed="8"/>
      <name val="Times New Roman"/>
      <family val="1"/>
    </font>
    <font>
      <sz val="14"/>
      <color theme="1"/>
      <name val="Times New Roman"/>
      <family val="2"/>
    </font>
    <font>
      <i/>
      <sz val="14"/>
      <color indexed="8"/>
      <name val="Times New Roman"/>
      <family val="1"/>
      <charset val="163"/>
    </font>
    <font>
      <i/>
      <sz val="14"/>
      <color indexed="8"/>
      <name val="Times New Roman"/>
      <family val="1"/>
    </font>
    <font>
      <sz val="14"/>
      <color indexed="8"/>
      <name val="Times New Roman"/>
      <family val="1"/>
      <charset val="163"/>
    </font>
    <font>
      <i/>
      <sz val="14"/>
      <color theme="1"/>
      <name val="Times New Roman"/>
      <family val="2"/>
    </font>
    <font>
      <i/>
      <sz val="14"/>
      <color indexed="8"/>
      <name val="Times New Roman"/>
      <family val="2"/>
    </font>
    <font>
      <sz val="11"/>
      <color theme="1"/>
      <name val="Arial"/>
      <family val="2"/>
      <charset val="163"/>
    </font>
    <font>
      <sz val="13"/>
      <name val="Times New Roman"/>
      <family val="1"/>
      <charset val="163"/>
    </font>
    <font>
      <sz val="13"/>
      <name val=".VnArial Narrow"/>
      <family val="2"/>
      <charset val="163"/>
    </font>
    <font>
      <b/>
      <sz val="13"/>
      <name val="Times New Roman"/>
      <family val="1"/>
      <charset val="163"/>
    </font>
    <font>
      <sz val="13"/>
      <color indexed="8"/>
      <name val="Times New Roman"/>
      <family val="2"/>
    </font>
    <font>
      <b/>
      <sz val="13"/>
      <color indexed="8"/>
      <name val="Times New Roman"/>
      <family val="1"/>
    </font>
    <font>
      <b/>
      <sz val="13"/>
      <color theme="1"/>
      <name val="Times New Roman"/>
      <family val="1"/>
      <charset val="163"/>
    </font>
    <font>
      <b/>
      <sz val="13"/>
      <color rgb="FFFF0000"/>
      <name val="Times New Roman"/>
      <family val="1"/>
      <charset val="163"/>
    </font>
    <font>
      <b/>
      <sz val="13"/>
      <color indexed="8"/>
      <name val="Times New Roman"/>
      <family val="1"/>
      <charset val="163"/>
    </font>
    <font>
      <i/>
      <sz val="13"/>
      <color indexed="8"/>
      <name val="Times New Roman"/>
      <family val="1"/>
    </font>
    <font>
      <sz val="13"/>
      <color theme="1"/>
      <name val="Times New Roman"/>
      <family val="1"/>
      <charset val="163"/>
    </font>
    <font>
      <sz val="13"/>
      <color indexed="8"/>
      <name val="Times New Roman"/>
      <family val="1"/>
      <charset val="163"/>
    </font>
    <font>
      <i/>
      <sz val="13"/>
      <color indexed="8"/>
      <name val="Times New Roman"/>
      <family val="1"/>
      <charset val="163"/>
    </font>
    <font>
      <i/>
      <sz val="13"/>
      <color theme="1"/>
      <name val="Times New Roman"/>
      <family val="1"/>
      <charset val="163"/>
    </font>
    <font>
      <b/>
      <i/>
      <sz val="13"/>
      <color indexed="8"/>
      <name val="Times New Roman"/>
      <family val="1"/>
      <charset val="163"/>
    </font>
    <font>
      <i/>
      <sz val="13"/>
      <name val="Times New Roman"/>
      <family val="1"/>
      <charset val="163"/>
    </font>
    <font>
      <b/>
      <sz val="13"/>
      <color theme="1"/>
      <name val="Times New Roman"/>
      <family val="1"/>
    </font>
    <font>
      <b/>
      <sz val="13"/>
      <name val="Times New Roman"/>
      <family val="1"/>
    </font>
    <font>
      <b/>
      <i/>
      <sz val="12"/>
      <name val="Times New Roman"/>
      <family val="1"/>
    </font>
    <font>
      <sz val="14"/>
      <color theme="1"/>
      <name val="Times New Roman"/>
      <family val="1"/>
    </font>
    <font>
      <i/>
      <sz val="14"/>
      <color theme="1"/>
      <name val="Times New Roman"/>
      <family val="1"/>
      <charset val="163"/>
    </font>
    <font>
      <b/>
      <sz val="12"/>
      <name val="Times New Roman"/>
      <family val="1"/>
    </font>
    <font>
      <sz val="11"/>
      <name val="Arial"/>
      <family val="2"/>
      <scheme val="minor"/>
    </font>
    <font>
      <b/>
      <i/>
      <sz val="12"/>
      <name val="Times New Roman"/>
      <family val="1"/>
      <charset val="163"/>
    </font>
    <font>
      <b/>
      <i/>
      <sz val="10"/>
      <name val="Times New Roman"/>
      <family val="1"/>
      <charset val="163"/>
    </font>
    <font>
      <i/>
      <sz val="12"/>
      <name val="Times New Roman"/>
      <family val="1"/>
    </font>
    <font>
      <b/>
      <sz val="12"/>
      <color theme="1"/>
      <name val="Times New Roman"/>
      <family val="1"/>
    </font>
    <font>
      <b/>
      <sz val="14"/>
      <color theme="0"/>
      <name val="Times New Roman"/>
      <family val="1"/>
    </font>
    <font>
      <sz val="14"/>
      <color theme="0"/>
      <name val="Times New Roman"/>
      <family val="1"/>
    </font>
    <font>
      <sz val="12"/>
      <color indexed="8"/>
      <name val="Times New Roman"/>
      <family val="2"/>
      <charset val="163"/>
    </font>
    <font>
      <b/>
      <sz val="9"/>
      <color indexed="81"/>
      <name val="Tahoma"/>
      <family val="2"/>
    </font>
    <font>
      <sz val="9"/>
      <color indexed="81"/>
      <name val="Tahoma"/>
      <family val="2"/>
    </font>
    <font>
      <b/>
      <i/>
      <sz val="14"/>
      <color rgb="FF0000FF"/>
      <name val="Times New Roman"/>
      <family val="1"/>
      <charset val="163"/>
    </font>
    <font>
      <b/>
      <sz val="14"/>
      <color rgb="FF0000FF"/>
      <name val="Times New Roman"/>
      <family val="1"/>
      <charset val="163"/>
    </font>
    <font>
      <b/>
      <sz val="14"/>
      <color rgb="FFFF0000"/>
      <name val="Times New Roman"/>
      <family val="1"/>
    </font>
    <font>
      <sz val="14"/>
      <color rgb="FFFF0000"/>
      <name val="Times New Roman"/>
      <family val="1"/>
    </font>
    <font>
      <sz val="14"/>
      <color rgb="FFFF0000"/>
      <name val="Times New Roman"/>
      <family val="1"/>
      <charset val="163"/>
    </font>
    <font>
      <b/>
      <sz val="14"/>
      <color rgb="FFFF0000"/>
      <name val="Times New Roman"/>
      <family val="1"/>
      <charset val="163"/>
    </font>
    <font>
      <sz val="12"/>
      <color rgb="FFFF0000"/>
      <name val="Times New Roman"/>
      <family val="1"/>
    </font>
    <font>
      <sz val="12"/>
      <color rgb="FFFF0000"/>
      <name val="Times New Roman"/>
      <family val="1"/>
      <charset val="163"/>
    </font>
    <font>
      <b/>
      <sz val="14"/>
      <color rgb="FF0000FF"/>
      <name val="Times New Roman"/>
      <family val="1"/>
    </font>
    <font>
      <b/>
      <sz val="12"/>
      <color rgb="FF0000FF"/>
      <name val="Times New Roman"/>
      <family val="1"/>
    </font>
    <font>
      <sz val="12"/>
      <color rgb="FF0000FF"/>
      <name val="Times New Roman"/>
      <family val="1"/>
    </font>
    <font>
      <b/>
      <i/>
      <sz val="12"/>
      <color rgb="FF0000FF"/>
      <name val="Times New Roman"/>
      <family val="1"/>
    </font>
    <font>
      <sz val="12"/>
      <color rgb="FF0000FF"/>
      <name val="Times New Roman"/>
      <family val="1"/>
      <charset val="163"/>
    </font>
  </fonts>
  <fills count="5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s>
  <cellStyleXfs count="4310">
    <xf numFmtId="0" fontId="0" fillId="0" borderId="0"/>
    <xf numFmtId="176" fontId="3"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69" fontId="15" fillId="0" borderId="0" applyFont="0" applyFill="0" applyBorder="0" applyAlignment="0" applyProtection="0"/>
    <xf numFmtId="0" fontId="30" fillId="0" borderId="0" applyNumberFormat="0" applyFill="0" applyBorder="0" applyAlignment="0" applyProtection="0">
      <alignment vertical="top"/>
      <protection locked="0"/>
    </xf>
    <xf numFmtId="0" fontId="31" fillId="0" borderId="0"/>
    <xf numFmtId="0" fontId="3" fillId="0" borderId="0"/>
    <xf numFmtId="0" fontId="2" fillId="0" borderId="0"/>
    <xf numFmtId="0" fontId="3" fillId="0" borderId="0"/>
    <xf numFmtId="0" fontId="17" fillId="0" borderId="0"/>
    <xf numFmtId="0" fontId="3" fillId="0" borderId="0"/>
    <xf numFmtId="0" fontId="3" fillId="0" borderId="0"/>
    <xf numFmtId="0" fontId="3" fillId="0" borderId="0"/>
    <xf numFmtId="0" fontId="16" fillId="0" borderId="0" applyNumberFormat="0" applyFill="0" applyBorder="0" applyProtection="0">
      <alignment vertical="top"/>
    </xf>
    <xf numFmtId="0" fontId="15" fillId="0" borderId="0"/>
    <xf numFmtId="0" fontId="2" fillId="0" borderId="0"/>
    <xf numFmtId="0" fontId="19" fillId="0" borderId="0"/>
    <xf numFmtId="0" fontId="3" fillId="0" borderId="0"/>
    <xf numFmtId="0" fontId="3" fillId="0" borderId="0"/>
    <xf numFmtId="0" fontId="19" fillId="0" borderId="0"/>
    <xf numFmtId="9" fontId="3" fillId="0" borderId="0" applyFont="0" applyFill="0" applyBorder="0" applyAlignment="0" applyProtection="0"/>
    <xf numFmtId="0" fontId="15" fillId="0" borderId="0" applyNumberFormat="0" applyFill="0" applyBorder="0" applyAlignment="0" applyProtection="0"/>
    <xf numFmtId="3" fontId="39" fillId="0" borderId="1"/>
    <xf numFmtId="177" fontId="15" fillId="0" borderId="0" applyFont="0" applyFill="0" applyBorder="0" applyAlignment="0" applyProtection="0"/>
    <xf numFmtId="178" fontId="15" fillId="0" borderId="0" applyFont="0" applyFill="0" applyBorder="0" applyAlignment="0" applyProtection="0"/>
    <xf numFmtId="0" fontId="3" fillId="0" borderId="0" applyNumberFormat="0" applyFill="0" applyBorder="0" applyAlignment="0" applyProtection="0"/>
    <xf numFmtId="173" fontId="40" fillId="0" borderId="0" applyFont="0" applyFill="0" applyBorder="0" applyAlignment="0" applyProtection="0"/>
    <xf numFmtId="175" fontId="40" fillId="0" borderId="0" applyFont="0" applyFill="0" applyBorder="0" applyAlignment="0" applyProtection="0"/>
    <xf numFmtId="0" fontId="42" fillId="0" borderId="0"/>
    <xf numFmtId="0" fontId="3" fillId="0" borderId="0" applyNumberFormat="0" applyFill="0" applyBorder="0" applyAlignment="0" applyProtection="0"/>
    <xf numFmtId="0" fontId="43" fillId="0" borderId="0"/>
    <xf numFmtId="0" fontId="44" fillId="0" borderId="0"/>
    <xf numFmtId="3" fontId="39" fillId="0" borderId="1"/>
    <xf numFmtId="3" fontId="39" fillId="0" borderId="1"/>
    <xf numFmtId="0" fontId="45" fillId="3" borderId="0"/>
    <xf numFmtId="0" fontId="46" fillId="3" borderId="0"/>
    <xf numFmtId="0" fontId="47" fillId="3" borderId="0"/>
    <xf numFmtId="0" fontId="48" fillId="0" borderId="0">
      <alignment wrapText="1"/>
    </xf>
    <xf numFmtId="0" fontId="49" fillId="0" borderId="0"/>
    <xf numFmtId="0" fontId="51" fillId="0" borderId="0" applyFont="0" applyFill="0" applyBorder="0" applyAlignment="0" applyProtection="0"/>
    <xf numFmtId="0" fontId="51" fillId="0" borderId="0" applyFont="0" applyFill="0" applyBorder="0" applyAlignment="0" applyProtection="0"/>
    <xf numFmtId="0" fontId="51" fillId="0" borderId="0"/>
    <xf numFmtId="0" fontId="51" fillId="0" borderId="0"/>
    <xf numFmtId="0" fontId="53" fillId="0" borderId="0" applyFill="0" applyBorder="0" applyAlignment="0"/>
    <xf numFmtId="0" fontId="54" fillId="0" borderId="0"/>
    <xf numFmtId="169" fontId="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9" fontId="2" fillId="0" borderId="0" applyFont="0" applyFill="0" applyBorder="0" applyAlignment="0" applyProtection="0"/>
    <xf numFmtId="3"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3" fontId="15" fillId="0" borderId="0" applyFont="0" applyFill="0" applyBorder="0" applyAlignment="0" applyProtection="0"/>
    <xf numFmtId="2" fontId="3" fillId="0" borderId="0" applyFont="0" applyFill="0" applyBorder="0" applyAlignment="0" applyProtection="0"/>
    <xf numFmtId="38" fontId="55" fillId="4" borderId="0" applyNumberFormat="0" applyBorder="0" applyAlignment="0" applyProtection="0"/>
    <xf numFmtId="0" fontId="56" fillId="0" borderId="0">
      <alignment horizontal="left"/>
    </xf>
    <xf numFmtId="0" fontId="57" fillId="0" borderId="17" applyNumberFormat="0" applyAlignment="0" applyProtection="0">
      <alignment horizontal="left" vertical="center"/>
    </xf>
    <xf numFmtId="0" fontId="57" fillId="0" borderId="12">
      <alignment horizontal="left" vertical="center"/>
    </xf>
    <xf numFmtId="184" fontId="58" fillId="0" borderId="0">
      <protection locked="0"/>
    </xf>
    <xf numFmtId="184" fontId="58" fillId="0" borderId="0">
      <protection locked="0"/>
    </xf>
    <xf numFmtId="10" fontId="55" fillId="4" borderId="1" applyNumberFormat="0" applyBorder="0" applyAlignment="0" applyProtection="0"/>
    <xf numFmtId="0" fontId="2" fillId="0" borderId="0"/>
    <xf numFmtId="0" fontId="2" fillId="0" borderId="0"/>
    <xf numFmtId="0" fontId="59" fillId="0" borderId="0"/>
    <xf numFmtId="38" fontId="44" fillId="0" borderId="0" applyFont="0" applyFill="0" applyBorder="0" applyAlignment="0" applyProtection="0"/>
    <xf numFmtId="4" fontId="60" fillId="0" borderId="0" applyFont="0" applyFill="0" applyBorder="0" applyAlignment="0" applyProtection="0"/>
    <xf numFmtId="38" fontId="44" fillId="0" borderId="0" applyFont="0" applyFill="0" applyBorder="0" applyAlignment="0" applyProtection="0"/>
    <xf numFmtId="40" fontId="44" fillId="0" borderId="0" applyFont="0" applyFill="0" applyBorder="0" applyAlignment="0" applyProtection="0"/>
    <xf numFmtId="0" fontId="61" fillId="0" borderId="18"/>
    <xf numFmtId="185" fontId="15" fillId="0" borderId="19"/>
    <xf numFmtId="186" fontId="44" fillId="0" borderId="0" applyFont="0" applyFill="0" applyBorder="0" applyAlignment="0" applyProtection="0"/>
    <xf numFmtId="187" fontId="62" fillId="0" borderId="0" applyFont="0" applyFill="0" applyBorder="0" applyAlignment="0" applyProtection="0"/>
    <xf numFmtId="0" fontId="59" fillId="0" borderId="0" applyNumberFormat="0" applyFont="0" applyFill="0" applyAlignment="0"/>
    <xf numFmtId="188" fontId="15" fillId="0" borderId="0"/>
    <xf numFmtId="0" fontId="2" fillId="0" borderId="0"/>
    <xf numFmtId="0" fontId="63" fillId="0" borderId="0"/>
    <xf numFmtId="0" fontId="63" fillId="0" borderId="0" applyProtection="0"/>
    <xf numFmtId="0" fontId="63" fillId="0" borderId="0" applyProtection="0"/>
    <xf numFmtId="0" fontId="63" fillId="0" borderId="0" applyProtection="0"/>
    <xf numFmtId="0" fontId="63" fillId="0" borderId="0" applyProtection="0"/>
    <xf numFmtId="0" fontId="63" fillId="0" borderId="0" applyProtection="0"/>
    <xf numFmtId="0" fontId="64" fillId="0" borderId="0"/>
    <xf numFmtId="0" fontId="31" fillId="0" borderId="0"/>
    <xf numFmtId="0" fontId="31" fillId="0" borderId="0"/>
    <xf numFmtId="0" fontId="63" fillId="0" borderId="0"/>
    <xf numFmtId="0" fontId="15" fillId="0" borderId="0"/>
    <xf numFmtId="0" fontId="60" fillId="4" borderId="0"/>
    <xf numFmtId="173" fontId="65" fillId="0" borderId="0" applyFont="0" applyFill="0" applyBorder="0" applyAlignment="0" applyProtection="0"/>
    <xf numFmtId="0" fontId="66" fillId="0" borderId="0" applyNumberFormat="0" applyFill="0" applyBorder="0" applyAlignment="0" applyProtection="0"/>
    <xf numFmtId="0" fontId="15" fillId="0" borderId="0" applyNumberFormat="0" applyFill="0" applyBorder="0" applyAlignment="0" applyProtection="0"/>
    <xf numFmtId="0" fontId="3" fillId="0" borderId="0" applyFont="0" applyFill="0" applyBorder="0" applyAlignment="0" applyProtection="0"/>
    <xf numFmtId="0" fontId="67" fillId="0" borderId="0"/>
    <xf numFmtId="10" fontId="3" fillId="0" borderId="0" applyFont="0" applyFill="0" applyBorder="0" applyAlignment="0" applyProtection="0"/>
    <xf numFmtId="0" fontId="15" fillId="0" borderId="0" applyNumberFormat="0" applyFill="0" applyBorder="0" applyAlignment="0" applyProtection="0"/>
    <xf numFmtId="0" fontId="15" fillId="0" borderId="8">
      <alignment horizontal="center"/>
    </xf>
    <xf numFmtId="0" fontId="49" fillId="0" borderId="0" applyNumberFormat="0" applyFill="0" applyBorder="0" applyAlignment="0" applyProtection="0"/>
    <xf numFmtId="0" fontId="61" fillId="0" borderId="0"/>
    <xf numFmtId="189" fontId="66" fillId="0" borderId="5">
      <alignment horizontal="right" vertical="center"/>
    </xf>
    <xf numFmtId="190" fontId="66" fillId="0" borderId="5">
      <alignment horizontal="center"/>
    </xf>
    <xf numFmtId="0" fontId="66" fillId="0" borderId="0" applyNumberFormat="0" applyFill="0" applyBorder="0" applyAlignment="0" applyProtection="0"/>
    <xf numFmtId="0" fontId="3" fillId="0" borderId="0" applyNumberFormat="0" applyFill="0" applyBorder="0" applyAlignment="0" applyProtection="0"/>
    <xf numFmtId="191" fontId="68" fillId="0" borderId="0" applyFont="0" applyFill="0" applyBorder="0" applyAlignment="0" applyProtection="0"/>
    <xf numFmtId="192" fontId="62" fillId="0" borderId="0" applyFont="0" applyFill="0" applyBorder="0" applyAlignment="0" applyProtection="0"/>
    <xf numFmtId="193" fontId="66" fillId="0" borderId="0"/>
    <xf numFmtId="194" fontId="66" fillId="0" borderId="1"/>
    <xf numFmtId="0" fontId="69" fillId="0" borderId="0" applyNumberFormat="0" applyFill="0" applyBorder="0" applyAlignment="0" applyProtection="0"/>
    <xf numFmtId="0" fontId="70" fillId="0" borderId="0" applyFont="0" applyFill="0" applyBorder="0" applyAlignment="0" applyProtection="0"/>
    <xf numFmtId="0" fontId="70" fillId="0" borderId="0" applyFont="0" applyFill="0" applyBorder="0" applyAlignment="0" applyProtection="0"/>
    <xf numFmtId="0" fontId="71" fillId="0" borderId="0">
      <alignment vertical="center"/>
    </xf>
    <xf numFmtId="40" fontId="72" fillId="0" borderId="0" applyFont="0" applyFill="0" applyBorder="0" applyAlignment="0" applyProtection="0"/>
    <xf numFmtId="38" fontId="72" fillId="0" borderId="0" applyFont="0" applyFill="0" applyBorder="0" applyAlignment="0" applyProtection="0"/>
    <xf numFmtId="0" fontId="72" fillId="0" borderId="0" applyFont="0" applyFill="0" applyBorder="0" applyAlignment="0" applyProtection="0"/>
    <xf numFmtId="0" fontId="72" fillId="0" borderId="0" applyFont="0" applyFill="0" applyBorder="0" applyAlignment="0" applyProtection="0"/>
    <xf numFmtId="0" fontId="73" fillId="0" borderId="0"/>
    <xf numFmtId="0" fontId="74" fillId="0" borderId="20"/>
    <xf numFmtId="0" fontId="75" fillId="0" borderId="0" applyFont="0" applyFill="0" applyBorder="0" applyAlignment="0" applyProtection="0"/>
    <xf numFmtId="0" fontId="75" fillId="0" borderId="0" applyFont="0" applyFill="0" applyBorder="0" applyAlignment="0" applyProtection="0"/>
    <xf numFmtId="0" fontId="59" fillId="0" borderId="0"/>
    <xf numFmtId="173" fontId="63" fillId="0" borderId="0" applyFont="0" applyFill="0" applyBorder="0" applyAlignment="0" applyProtection="0"/>
    <xf numFmtId="175" fontId="63" fillId="0" borderId="0" applyFont="0" applyFill="0" applyBorder="0" applyAlignment="0" applyProtection="0"/>
    <xf numFmtId="172" fontId="63" fillId="0" borderId="0" applyFont="0" applyFill="0" applyBorder="0" applyAlignment="0" applyProtection="0"/>
    <xf numFmtId="171" fontId="41" fillId="0" borderId="0" applyFont="0" applyFill="0" applyBorder="0" applyAlignment="0" applyProtection="0"/>
    <xf numFmtId="174" fontId="63" fillId="0" borderId="0" applyFont="0" applyFill="0" applyBorder="0" applyAlignment="0" applyProtection="0"/>
    <xf numFmtId="0" fontId="77" fillId="0" borderId="0" applyProtection="0"/>
    <xf numFmtId="199" fontId="81" fillId="0" borderId="0" applyFont="0" applyFill="0" applyBorder="0" applyAlignment="0" applyProtection="0"/>
    <xf numFmtId="0" fontId="15" fillId="0" borderId="0" applyNumberFormat="0" applyFill="0" applyBorder="0" applyAlignment="0" applyProtection="0"/>
    <xf numFmtId="0" fontId="15" fillId="0" borderId="0" applyProtection="0"/>
    <xf numFmtId="0" fontId="82" fillId="0" borderId="0"/>
    <xf numFmtId="0" fontId="82" fillId="0" borderId="0"/>
    <xf numFmtId="3" fontId="39" fillId="0" borderId="1"/>
    <xf numFmtId="200" fontId="83" fillId="0" borderId="21" applyFont="0" applyBorder="0"/>
    <xf numFmtId="200" fontId="63" fillId="0" borderId="0" applyProtection="0"/>
    <xf numFmtId="200" fontId="84" fillId="0" borderId="21" applyFont="0" applyBorder="0"/>
    <xf numFmtId="0" fontId="49" fillId="0" borderId="0"/>
    <xf numFmtId="0" fontId="85" fillId="0" borderId="0" applyFont="0" applyFill="0" applyBorder="0" applyAlignment="0" applyProtection="0"/>
    <xf numFmtId="201" fontId="86" fillId="0" borderId="0" applyFont="0" applyFill="0" applyBorder="0" applyAlignment="0" applyProtection="0"/>
    <xf numFmtId="202" fontId="86" fillId="0" borderId="0" applyFont="0" applyFill="0" applyBorder="0" applyAlignment="0" applyProtection="0"/>
    <xf numFmtId="202" fontId="86" fillId="0" borderId="0" applyFont="0" applyFill="0" applyBorder="0" applyAlignment="0" applyProtection="0"/>
    <xf numFmtId="202" fontId="86" fillId="0" borderId="0" applyFont="0" applyFill="0" applyBorder="0" applyAlignment="0" applyProtection="0"/>
    <xf numFmtId="202" fontId="86" fillId="0" borderId="0" applyFont="0" applyFill="0" applyBorder="0" applyAlignment="0" applyProtection="0"/>
    <xf numFmtId="202" fontId="86" fillId="0" borderId="0" applyFont="0" applyFill="0" applyBorder="0" applyAlignment="0" applyProtection="0"/>
    <xf numFmtId="202" fontId="86"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87" fillId="0" borderId="0" applyFont="0" applyFill="0" applyBorder="0" applyAlignment="0" applyProtection="0"/>
    <xf numFmtId="0" fontId="88" fillId="0" borderId="20"/>
    <xf numFmtId="203" fontId="49" fillId="0" borderId="0" applyFont="0" applyFill="0" applyBorder="0" applyAlignment="0" applyProtection="0"/>
    <xf numFmtId="204" fontId="41" fillId="0" borderId="0" applyFont="0" applyFill="0" applyBorder="0" applyAlignment="0" applyProtection="0"/>
    <xf numFmtId="0" fontId="8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Protection="0"/>
    <xf numFmtId="0" fontId="90" fillId="0" borderId="0"/>
    <xf numFmtId="0" fontId="3" fillId="0" borderId="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Protection="0"/>
    <xf numFmtId="0" fontId="57" fillId="0" borderId="0" applyNumberFormat="0" applyFill="0" applyBorder="0" applyProtection="0">
      <alignment vertical="center"/>
    </xf>
    <xf numFmtId="173" fontId="15" fillId="0" borderId="0" applyFont="0" applyFill="0" applyBorder="0" applyAlignment="0" applyProtection="0"/>
    <xf numFmtId="205" fontId="91" fillId="0" borderId="0" applyFont="0" applyFill="0" applyBorder="0" applyAlignment="0" applyProtection="0"/>
    <xf numFmtId="172" fontId="81" fillId="0" borderId="0" applyFont="0" applyFill="0" applyBorder="0" applyAlignment="0" applyProtection="0"/>
    <xf numFmtId="166" fontId="9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06" fontId="15" fillId="0" borderId="0" applyFont="0" applyFill="0" applyBorder="0" applyAlignment="0" applyProtection="0"/>
    <xf numFmtId="166" fontId="91" fillId="0" borderId="0" applyFont="0" applyFill="0" applyBorder="0" applyAlignment="0" applyProtection="0"/>
    <xf numFmtId="205" fontId="91" fillId="0" borderId="0" applyFont="0" applyFill="0" applyBorder="0" applyAlignment="0" applyProtection="0"/>
    <xf numFmtId="166" fontId="9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3" fillId="0" borderId="0"/>
    <xf numFmtId="166" fontId="91" fillId="0" borderId="0" applyFont="0" applyFill="0" applyBorder="0" applyAlignment="0" applyProtection="0"/>
    <xf numFmtId="205" fontId="91" fillId="0" borderId="0" applyFont="0" applyFill="0" applyBorder="0" applyAlignment="0" applyProtection="0"/>
    <xf numFmtId="0" fontId="43" fillId="0" borderId="0"/>
    <xf numFmtId="166" fontId="91" fillId="0" borderId="0" applyFont="0" applyFill="0" applyBorder="0" applyAlignment="0" applyProtection="0"/>
    <xf numFmtId="0" fontId="92" fillId="0" borderId="0">
      <alignment vertical="top"/>
    </xf>
    <xf numFmtId="0" fontId="93" fillId="0" borderId="0">
      <alignment vertical="top"/>
    </xf>
    <xf numFmtId="0" fontId="93" fillId="0" borderId="0">
      <alignment vertical="top"/>
    </xf>
    <xf numFmtId="0" fontId="49" fillId="0" borderId="0" applyNumberFormat="0" applyFill="0" applyBorder="0" applyAlignment="0" applyProtection="0"/>
    <xf numFmtId="190" fontId="81" fillId="0" borderId="0" applyFont="0" applyFill="0" applyBorder="0" applyAlignment="0" applyProtection="0"/>
    <xf numFmtId="0" fontId="49" fillId="0" borderId="0" applyNumberFormat="0" applyFill="0" applyBorder="0" applyAlignment="0" applyProtection="0"/>
    <xf numFmtId="166" fontId="91" fillId="0" borderId="0" applyFont="0" applyFill="0" applyBorder="0" applyAlignment="0" applyProtection="0"/>
    <xf numFmtId="207" fontId="91" fillId="0" borderId="0" applyFont="0" applyFill="0" applyBorder="0" applyAlignment="0" applyProtection="0"/>
    <xf numFmtId="208" fontId="91" fillId="0" borderId="0" applyFont="0" applyFill="0" applyBorder="0" applyAlignment="0" applyProtection="0"/>
    <xf numFmtId="208" fontId="91" fillId="0" borderId="0" applyFont="0" applyFill="0" applyBorder="0" applyAlignment="0" applyProtection="0"/>
    <xf numFmtId="208" fontId="91" fillId="0" borderId="0" applyFont="0" applyFill="0" applyBorder="0" applyAlignment="0" applyProtection="0"/>
    <xf numFmtId="209" fontId="9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6" fontId="91" fillId="0" borderId="0" applyFont="0" applyFill="0" applyBorder="0" applyAlignment="0" applyProtection="0"/>
    <xf numFmtId="0" fontId="49" fillId="0" borderId="0" applyNumberFormat="0" applyFill="0" applyBorder="0" applyAlignment="0" applyProtection="0"/>
    <xf numFmtId="0" fontId="43" fillId="0" borderId="0"/>
    <xf numFmtId="205" fontId="91" fillId="0" borderId="0" applyFont="0" applyFill="0" applyBorder="0" applyAlignment="0" applyProtection="0"/>
    <xf numFmtId="0" fontId="4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3" fillId="0" borderId="0"/>
    <xf numFmtId="166" fontId="91" fillId="0" borderId="0" applyFont="0" applyFill="0" applyBorder="0" applyAlignment="0" applyProtection="0"/>
    <xf numFmtId="166" fontId="9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3" fillId="0" borderId="0"/>
    <xf numFmtId="166" fontId="91" fillId="0" borderId="0" applyFont="0" applyFill="0" applyBorder="0" applyAlignment="0" applyProtection="0"/>
    <xf numFmtId="0" fontId="4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3" fillId="0" borderId="0"/>
    <xf numFmtId="0" fontId="43" fillId="0" borderId="0"/>
    <xf numFmtId="0" fontId="43" fillId="0" borderId="0"/>
    <xf numFmtId="209" fontId="91" fillId="0" borderId="0" applyFont="0" applyFill="0" applyBorder="0" applyAlignment="0" applyProtection="0"/>
    <xf numFmtId="207"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172" fontId="81" fillId="0" borderId="0" applyFont="0" applyFill="0" applyBorder="0" applyAlignment="0" applyProtection="0"/>
    <xf numFmtId="166" fontId="91" fillId="0" borderId="0" applyFont="0" applyFill="0" applyBorder="0" applyAlignment="0" applyProtection="0"/>
    <xf numFmtId="207" fontId="91" fillId="0" borderId="0" applyFont="0" applyFill="0" applyBorder="0" applyAlignment="0" applyProtection="0"/>
    <xf numFmtId="166" fontId="91" fillId="0" borderId="0" applyFont="0" applyFill="0" applyBorder="0" applyAlignment="0" applyProtection="0"/>
    <xf numFmtId="172" fontId="81" fillId="0" borderId="0" applyFont="0" applyFill="0" applyBorder="0" applyAlignment="0" applyProtection="0"/>
    <xf numFmtId="210"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210"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99" fontId="81" fillId="0" borderId="0" applyFont="0" applyFill="0" applyBorder="0" applyAlignment="0" applyProtection="0"/>
    <xf numFmtId="175" fontId="81" fillId="0" borderId="0" applyFont="0" applyFill="0" applyBorder="0" applyAlignment="0" applyProtection="0"/>
    <xf numFmtId="211" fontId="91" fillId="0" borderId="0" applyFont="0" applyFill="0" applyBorder="0" applyAlignment="0" applyProtection="0"/>
    <xf numFmtId="212"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43" fontId="91" fillId="0" borderId="0" applyFont="0" applyFill="0" applyBorder="0" applyAlignment="0" applyProtection="0"/>
    <xf numFmtId="181" fontId="91" fillId="0" borderId="0" applyFont="0" applyFill="0" applyBorder="0" applyAlignment="0" applyProtection="0"/>
    <xf numFmtId="176" fontId="91" fillId="0" borderId="0" applyFont="0" applyFill="0" applyBorder="0" applyAlignment="0" applyProtection="0"/>
    <xf numFmtId="211" fontId="91" fillId="0" borderId="0" applyFont="0" applyFill="0" applyBorder="0" applyAlignment="0" applyProtection="0"/>
    <xf numFmtId="176" fontId="91" fillId="0" borderId="0" applyFont="0" applyFill="0" applyBorder="0" applyAlignment="0" applyProtection="0"/>
    <xf numFmtId="43" fontId="91" fillId="0" borderId="0" applyFont="0" applyFill="0" applyBorder="0" applyAlignment="0" applyProtection="0"/>
    <xf numFmtId="213"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214"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176" fontId="91" fillId="0" borderId="0" applyFont="0" applyFill="0" applyBorder="0" applyAlignment="0" applyProtection="0"/>
    <xf numFmtId="169" fontId="91" fillId="0" borderId="0" applyFont="0" applyFill="0" applyBorder="0" applyAlignment="0" applyProtection="0"/>
    <xf numFmtId="181"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75" fontId="91" fillId="0" borderId="0" applyFont="0" applyFill="0" applyBorder="0" applyAlignment="0" applyProtection="0"/>
    <xf numFmtId="43" fontId="91" fillId="0" borderId="0" applyFont="0" applyFill="0" applyBorder="0" applyAlignment="0" applyProtection="0"/>
    <xf numFmtId="211" fontId="91" fillId="0" borderId="0" applyFont="0" applyFill="0" applyBorder="0" applyAlignment="0" applyProtection="0"/>
    <xf numFmtId="0"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213"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4"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43"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169" fontId="91" fillId="0" borderId="0" applyFont="0" applyFill="0" applyBorder="0" applyAlignment="0" applyProtection="0"/>
    <xf numFmtId="214" fontId="91" fillId="0" borderId="0" applyFont="0" applyFill="0" applyBorder="0" applyAlignment="0" applyProtection="0"/>
    <xf numFmtId="175" fontId="91" fillId="0" borderId="0" applyFont="0" applyFill="0" applyBorder="0" applyAlignment="0" applyProtection="0"/>
    <xf numFmtId="43" fontId="91" fillId="0" borderId="0" applyFont="0" applyFill="0" applyBorder="0" applyAlignment="0" applyProtection="0"/>
    <xf numFmtId="214" fontId="91" fillId="0" borderId="0" applyFont="0" applyFill="0" applyBorder="0" applyAlignment="0" applyProtection="0"/>
    <xf numFmtId="213"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169" fontId="91" fillId="0" borderId="0" applyFont="0" applyFill="0" applyBorder="0" applyAlignment="0" applyProtection="0"/>
    <xf numFmtId="214" fontId="91" fillId="0" borderId="0" applyFont="0" applyFill="0" applyBorder="0" applyAlignment="0" applyProtection="0"/>
    <xf numFmtId="175" fontId="91" fillId="0" borderId="0" applyFont="0" applyFill="0" applyBorder="0" applyAlignment="0" applyProtection="0"/>
    <xf numFmtId="176" fontId="91" fillId="0" borderId="0" applyFont="0" applyFill="0" applyBorder="0" applyAlignment="0" applyProtection="0"/>
    <xf numFmtId="176" fontId="91" fillId="0" borderId="0" applyFont="0" applyFill="0" applyBorder="0" applyAlignment="0" applyProtection="0"/>
    <xf numFmtId="211" fontId="91" fillId="0" borderId="0" applyFont="0" applyFill="0" applyBorder="0" applyAlignment="0" applyProtection="0"/>
    <xf numFmtId="176" fontId="91" fillId="0" borderId="0" applyFont="0" applyFill="0" applyBorder="0" applyAlignment="0" applyProtection="0"/>
    <xf numFmtId="211" fontId="91" fillId="0" borderId="0" applyFont="0" applyFill="0" applyBorder="0" applyAlignment="0" applyProtection="0"/>
    <xf numFmtId="169" fontId="91" fillId="0" borderId="0" applyFont="0" applyFill="0" applyBorder="0" applyAlignment="0" applyProtection="0"/>
    <xf numFmtId="215" fontId="91" fillId="0" borderId="0" applyFont="0" applyFill="0" applyBorder="0" applyAlignment="0" applyProtection="0"/>
    <xf numFmtId="216" fontId="91" fillId="0" borderId="0" applyFont="0" applyFill="0" applyBorder="0" applyAlignment="0" applyProtection="0"/>
    <xf numFmtId="214"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213" fontId="91" fillId="0" borderId="0" applyFont="0" applyFill="0" applyBorder="0" applyAlignment="0" applyProtection="0"/>
    <xf numFmtId="173" fontId="81" fillId="0" borderId="0" applyFont="0" applyFill="0" applyBorder="0" applyAlignment="0" applyProtection="0"/>
    <xf numFmtId="166" fontId="91" fillId="0" borderId="0" applyFont="0" applyFill="0" applyBorder="0" applyAlignment="0" applyProtection="0"/>
    <xf numFmtId="207" fontId="91" fillId="0" borderId="0" applyFont="0" applyFill="0" applyBorder="0" applyAlignment="0" applyProtection="0"/>
    <xf numFmtId="166" fontId="91" fillId="0" borderId="0" applyFont="0" applyFill="0" applyBorder="0" applyAlignment="0" applyProtection="0"/>
    <xf numFmtId="205"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190" fontId="81" fillId="0" borderId="0" applyFont="0" applyFill="0" applyBorder="0" applyAlignment="0" applyProtection="0"/>
    <xf numFmtId="207" fontId="91" fillId="0" borderId="0" applyFont="0" applyFill="0" applyBorder="0" applyAlignment="0" applyProtection="0"/>
    <xf numFmtId="208" fontId="91" fillId="0" borderId="0" applyFont="0" applyFill="0" applyBorder="0" applyAlignment="0" applyProtection="0"/>
    <xf numFmtId="208" fontId="91" fillId="0" borderId="0" applyFont="0" applyFill="0" applyBorder="0" applyAlignment="0" applyProtection="0"/>
    <xf numFmtId="208" fontId="91" fillId="0" borderId="0" applyFont="0" applyFill="0" applyBorder="0" applyAlignment="0" applyProtection="0"/>
    <xf numFmtId="209" fontId="91" fillId="0" borderId="0" applyFont="0" applyFill="0" applyBorder="0" applyAlignment="0" applyProtection="0"/>
    <xf numFmtId="205"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205"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7"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190"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190" fontId="81" fillId="0" borderId="0" applyFont="0" applyFill="0" applyBorder="0" applyAlignment="0" applyProtection="0"/>
    <xf numFmtId="218" fontId="94" fillId="0" borderId="0" applyFont="0" applyFill="0" applyBorder="0" applyAlignment="0" applyProtection="0"/>
    <xf numFmtId="219"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190" fontId="91" fillId="0" borderId="0" applyFont="0" applyFill="0" applyBorder="0" applyAlignment="0" applyProtection="0"/>
    <xf numFmtId="220" fontId="91" fillId="0" borderId="0" applyFont="0" applyFill="0" applyBorder="0" applyAlignment="0" applyProtection="0"/>
    <xf numFmtId="209"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5" fontId="91" fillId="0" borderId="0" applyFont="0" applyFill="0" applyBorder="0" applyAlignment="0" applyProtection="0"/>
    <xf numFmtId="211" fontId="91" fillId="0" borderId="0" applyFont="0" applyFill="0" applyBorder="0" applyAlignment="0" applyProtection="0"/>
    <xf numFmtId="212"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43" fontId="91" fillId="0" borderId="0" applyFont="0" applyFill="0" applyBorder="0" applyAlignment="0" applyProtection="0"/>
    <xf numFmtId="181" fontId="91" fillId="0" borderId="0" applyFont="0" applyFill="0" applyBorder="0" applyAlignment="0" applyProtection="0"/>
    <xf numFmtId="176" fontId="91" fillId="0" borderId="0" applyFont="0" applyFill="0" applyBorder="0" applyAlignment="0" applyProtection="0"/>
    <xf numFmtId="211" fontId="91" fillId="0" borderId="0" applyFont="0" applyFill="0" applyBorder="0" applyAlignment="0" applyProtection="0"/>
    <xf numFmtId="176" fontId="91" fillId="0" borderId="0" applyFont="0" applyFill="0" applyBorder="0" applyAlignment="0" applyProtection="0"/>
    <xf numFmtId="43" fontId="91" fillId="0" borderId="0" applyFont="0" applyFill="0" applyBorder="0" applyAlignment="0" applyProtection="0"/>
    <xf numFmtId="213"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214"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176" fontId="91" fillId="0" borderId="0" applyFont="0" applyFill="0" applyBorder="0" applyAlignment="0" applyProtection="0"/>
    <xf numFmtId="169" fontId="91" fillId="0" borderId="0" applyFont="0" applyFill="0" applyBorder="0" applyAlignment="0" applyProtection="0"/>
    <xf numFmtId="181"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75" fontId="91" fillId="0" borderId="0" applyFont="0" applyFill="0" applyBorder="0" applyAlignment="0" applyProtection="0"/>
    <xf numFmtId="43" fontId="91" fillId="0" borderId="0" applyFont="0" applyFill="0" applyBorder="0" applyAlignment="0" applyProtection="0"/>
    <xf numFmtId="211" fontId="91" fillId="0" borderId="0" applyFont="0" applyFill="0" applyBorder="0" applyAlignment="0" applyProtection="0"/>
    <xf numFmtId="0"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213"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4"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43"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169" fontId="91" fillId="0" borderId="0" applyFont="0" applyFill="0" applyBorder="0" applyAlignment="0" applyProtection="0"/>
    <xf numFmtId="214" fontId="91" fillId="0" borderId="0" applyFont="0" applyFill="0" applyBorder="0" applyAlignment="0" applyProtection="0"/>
    <xf numFmtId="175" fontId="91" fillId="0" borderId="0" applyFont="0" applyFill="0" applyBorder="0" applyAlignment="0" applyProtection="0"/>
    <xf numFmtId="43" fontId="91" fillId="0" borderId="0" applyFont="0" applyFill="0" applyBorder="0" applyAlignment="0" applyProtection="0"/>
    <xf numFmtId="214" fontId="91" fillId="0" borderId="0" applyFont="0" applyFill="0" applyBorder="0" applyAlignment="0" applyProtection="0"/>
    <xf numFmtId="213"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169" fontId="91" fillId="0" borderId="0" applyFont="0" applyFill="0" applyBorder="0" applyAlignment="0" applyProtection="0"/>
    <xf numFmtId="214" fontId="91" fillId="0" borderId="0" applyFont="0" applyFill="0" applyBorder="0" applyAlignment="0" applyProtection="0"/>
    <xf numFmtId="175" fontId="91" fillId="0" borderId="0" applyFont="0" applyFill="0" applyBorder="0" applyAlignment="0" applyProtection="0"/>
    <xf numFmtId="176" fontId="91" fillId="0" borderId="0" applyFont="0" applyFill="0" applyBorder="0" applyAlignment="0" applyProtection="0"/>
    <xf numFmtId="176" fontId="91" fillId="0" borderId="0" applyFont="0" applyFill="0" applyBorder="0" applyAlignment="0" applyProtection="0"/>
    <xf numFmtId="211" fontId="91" fillId="0" borderId="0" applyFont="0" applyFill="0" applyBorder="0" applyAlignment="0" applyProtection="0"/>
    <xf numFmtId="176" fontId="91" fillId="0" borderId="0" applyFont="0" applyFill="0" applyBorder="0" applyAlignment="0" applyProtection="0"/>
    <xf numFmtId="211" fontId="91" fillId="0" borderId="0" applyFont="0" applyFill="0" applyBorder="0" applyAlignment="0" applyProtection="0"/>
    <xf numFmtId="169" fontId="91" fillId="0" borderId="0" applyFont="0" applyFill="0" applyBorder="0" applyAlignment="0" applyProtection="0"/>
    <xf numFmtId="215" fontId="91" fillId="0" borderId="0" applyFont="0" applyFill="0" applyBorder="0" applyAlignment="0" applyProtection="0"/>
    <xf numFmtId="216" fontId="91" fillId="0" borderId="0" applyFont="0" applyFill="0" applyBorder="0" applyAlignment="0" applyProtection="0"/>
    <xf numFmtId="175" fontId="81" fillId="0" borderId="0" applyFont="0" applyFill="0" applyBorder="0" applyAlignment="0" applyProtection="0"/>
    <xf numFmtId="214"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213" fontId="91" fillId="0" borderId="0" applyFont="0" applyFill="0" applyBorder="0" applyAlignment="0" applyProtection="0"/>
    <xf numFmtId="206" fontId="91" fillId="0" borderId="0" applyFont="0" applyFill="0" applyBorder="0" applyAlignment="0" applyProtection="0"/>
    <xf numFmtId="221"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180" fontId="91" fillId="0" borderId="0" applyFont="0" applyFill="0" applyBorder="0" applyAlignment="0" applyProtection="0"/>
    <xf numFmtId="222" fontId="91" fillId="0" borderId="0" applyFont="0" applyFill="0" applyBorder="0" applyAlignment="0" applyProtection="0"/>
    <xf numFmtId="206" fontId="91" fillId="0" borderId="0" applyFont="0" applyFill="0" applyBorder="0" applyAlignment="0" applyProtection="0"/>
    <xf numFmtId="222" fontId="91" fillId="0" borderId="0" applyFont="0" applyFill="0" applyBorder="0" applyAlignment="0" applyProtection="0"/>
    <xf numFmtId="41" fontId="91" fillId="0" borderId="0" applyFont="0" applyFill="0" applyBorder="0" applyAlignment="0" applyProtection="0"/>
    <xf numFmtId="223"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224"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222" fontId="91" fillId="0" borderId="0" applyFont="0" applyFill="0" applyBorder="0" applyAlignment="0" applyProtection="0"/>
    <xf numFmtId="167" fontId="91" fillId="0" borderId="0" applyFont="0" applyFill="0" applyBorder="0" applyAlignment="0" applyProtection="0"/>
    <xf numFmtId="180"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206" fontId="91" fillId="0" borderId="0" applyFont="0" applyFill="0" applyBorder="0" applyAlignment="0" applyProtection="0"/>
    <xf numFmtId="206" fontId="8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223" fontId="91" fillId="0" borderId="0" applyFont="0" applyFill="0" applyBorder="0" applyAlignment="0" applyProtection="0"/>
    <xf numFmtId="206" fontId="91" fillId="0" borderId="0" applyFont="0" applyFill="0" applyBorder="0" applyAlignment="0" applyProtection="0"/>
    <xf numFmtId="225" fontId="91" fillId="0" borderId="0" applyFont="0" applyFill="0" applyBorder="0" applyAlignment="0" applyProtection="0"/>
    <xf numFmtId="206" fontId="91" fillId="0" borderId="0" applyFont="0" applyFill="0" applyBorder="0" applyAlignment="0" applyProtection="0"/>
    <xf numFmtId="224"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41"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224" fontId="91"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224" fontId="91" fillId="0" borderId="0" applyFont="0" applyFill="0" applyBorder="0" applyAlignment="0" applyProtection="0"/>
    <xf numFmtId="223"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224" fontId="91" fillId="0" borderId="0" applyFont="0" applyFill="0" applyBorder="0" applyAlignment="0" applyProtection="0"/>
    <xf numFmtId="173" fontId="91" fillId="0" borderId="0" applyFont="0" applyFill="0" applyBorder="0" applyAlignment="0" applyProtection="0"/>
    <xf numFmtId="222" fontId="91" fillId="0" borderId="0" applyFont="0" applyFill="0" applyBorder="0" applyAlignment="0" applyProtection="0"/>
    <xf numFmtId="222" fontId="91" fillId="0" borderId="0" applyFont="0" applyFill="0" applyBorder="0" applyAlignment="0" applyProtection="0"/>
    <xf numFmtId="206" fontId="91" fillId="0" borderId="0" applyFont="0" applyFill="0" applyBorder="0" applyAlignment="0" applyProtection="0"/>
    <xf numFmtId="222"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226" fontId="91" fillId="0" borderId="0" applyFont="0" applyFill="0" applyBorder="0" applyAlignment="0" applyProtection="0"/>
    <xf numFmtId="227" fontId="91" fillId="0" borderId="0" applyFont="0" applyFill="0" applyBorder="0" applyAlignment="0" applyProtection="0"/>
    <xf numFmtId="224"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223" fontId="91" fillId="0" borderId="0" applyFont="0" applyFill="0" applyBorder="0" applyAlignment="0" applyProtection="0"/>
    <xf numFmtId="205"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190" fontId="81" fillId="0" borderId="0" applyFont="0" applyFill="0" applyBorder="0" applyAlignment="0" applyProtection="0"/>
    <xf numFmtId="207" fontId="91" fillId="0" borderId="0" applyFont="0" applyFill="0" applyBorder="0" applyAlignment="0" applyProtection="0"/>
    <xf numFmtId="208" fontId="91" fillId="0" borderId="0" applyFont="0" applyFill="0" applyBorder="0" applyAlignment="0" applyProtection="0"/>
    <xf numFmtId="208" fontId="91" fillId="0" borderId="0" applyFont="0" applyFill="0" applyBorder="0" applyAlignment="0" applyProtection="0"/>
    <xf numFmtId="208" fontId="91" fillId="0" borderId="0" applyFont="0" applyFill="0" applyBorder="0" applyAlignment="0" applyProtection="0"/>
    <xf numFmtId="209" fontId="91" fillId="0" borderId="0" applyFont="0" applyFill="0" applyBorder="0" applyAlignment="0" applyProtection="0"/>
    <xf numFmtId="205"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205"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7"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190"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190" fontId="81" fillId="0" borderId="0" applyFont="0" applyFill="0" applyBorder="0" applyAlignment="0" applyProtection="0"/>
    <xf numFmtId="218" fontId="94" fillId="0" borderId="0" applyFont="0" applyFill="0" applyBorder="0" applyAlignment="0" applyProtection="0"/>
    <xf numFmtId="219"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190" fontId="91" fillId="0" borderId="0" applyFont="0" applyFill="0" applyBorder="0" applyAlignment="0" applyProtection="0"/>
    <xf numFmtId="220" fontId="91" fillId="0" borderId="0" applyFont="0" applyFill="0" applyBorder="0" applyAlignment="0" applyProtection="0"/>
    <xf numFmtId="173" fontId="81" fillId="0" borderId="0" applyFont="0" applyFill="0" applyBorder="0" applyAlignment="0" applyProtection="0"/>
    <xf numFmtId="209"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5" fontId="91" fillId="0" borderId="0" applyFont="0" applyFill="0" applyBorder="0" applyAlignment="0" applyProtection="0"/>
    <xf numFmtId="175" fontId="81" fillId="0" borderId="0" applyFont="0" applyFill="0" applyBorder="0" applyAlignment="0" applyProtection="0"/>
    <xf numFmtId="206" fontId="91" fillId="0" borderId="0" applyFont="0" applyFill="0" applyBorder="0" applyAlignment="0" applyProtection="0"/>
    <xf numFmtId="221"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180" fontId="91" fillId="0" borderId="0" applyFont="0" applyFill="0" applyBorder="0" applyAlignment="0" applyProtection="0"/>
    <xf numFmtId="222" fontId="91" fillId="0" borderId="0" applyFont="0" applyFill="0" applyBorder="0" applyAlignment="0" applyProtection="0"/>
    <xf numFmtId="206" fontId="91" fillId="0" borderId="0" applyFont="0" applyFill="0" applyBorder="0" applyAlignment="0" applyProtection="0"/>
    <xf numFmtId="222" fontId="91" fillId="0" borderId="0" applyFont="0" applyFill="0" applyBorder="0" applyAlignment="0" applyProtection="0"/>
    <xf numFmtId="41" fontId="91" fillId="0" borderId="0" applyFont="0" applyFill="0" applyBorder="0" applyAlignment="0" applyProtection="0"/>
    <xf numFmtId="223"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224"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222" fontId="91" fillId="0" borderId="0" applyFont="0" applyFill="0" applyBorder="0" applyAlignment="0" applyProtection="0"/>
    <xf numFmtId="167" fontId="91" fillId="0" borderId="0" applyFont="0" applyFill="0" applyBorder="0" applyAlignment="0" applyProtection="0"/>
    <xf numFmtId="180"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206" fontId="91" fillId="0" borderId="0" applyFont="0" applyFill="0" applyBorder="0" applyAlignment="0" applyProtection="0"/>
    <xf numFmtId="206" fontId="8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223" fontId="91" fillId="0" borderId="0" applyFont="0" applyFill="0" applyBorder="0" applyAlignment="0" applyProtection="0"/>
    <xf numFmtId="206" fontId="91" fillId="0" borderId="0" applyFont="0" applyFill="0" applyBorder="0" applyAlignment="0" applyProtection="0"/>
    <xf numFmtId="225" fontId="91" fillId="0" borderId="0" applyFont="0" applyFill="0" applyBorder="0" applyAlignment="0" applyProtection="0"/>
    <xf numFmtId="206" fontId="91" fillId="0" borderId="0" applyFont="0" applyFill="0" applyBorder="0" applyAlignment="0" applyProtection="0"/>
    <xf numFmtId="224"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41"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224" fontId="91"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224" fontId="91" fillId="0" borderId="0" applyFont="0" applyFill="0" applyBorder="0" applyAlignment="0" applyProtection="0"/>
    <xf numFmtId="223"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224" fontId="91" fillId="0" borderId="0" applyFont="0" applyFill="0" applyBorder="0" applyAlignment="0" applyProtection="0"/>
    <xf numFmtId="173" fontId="91" fillId="0" borderId="0" applyFont="0" applyFill="0" applyBorder="0" applyAlignment="0" applyProtection="0"/>
    <xf numFmtId="222" fontId="91" fillId="0" borderId="0" applyFont="0" applyFill="0" applyBorder="0" applyAlignment="0" applyProtection="0"/>
    <xf numFmtId="222" fontId="91" fillId="0" borderId="0" applyFont="0" applyFill="0" applyBorder="0" applyAlignment="0" applyProtection="0"/>
    <xf numFmtId="206" fontId="91" fillId="0" borderId="0" applyFont="0" applyFill="0" applyBorder="0" applyAlignment="0" applyProtection="0"/>
    <xf numFmtId="222"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226" fontId="91" fillId="0" borderId="0" applyFont="0" applyFill="0" applyBorder="0" applyAlignment="0" applyProtection="0"/>
    <xf numFmtId="227" fontId="91" fillId="0" borderId="0" applyFont="0" applyFill="0" applyBorder="0" applyAlignment="0" applyProtection="0"/>
    <xf numFmtId="224"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223" fontId="91" fillId="0" borderId="0" applyFont="0" applyFill="0" applyBorder="0" applyAlignment="0" applyProtection="0"/>
    <xf numFmtId="211" fontId="91" fillId="0" borderId="0" applyFont="0" applyFill="0" applyBorder="0" applyAlignment="0" applyProtection="0"/>
    <xf numFmtId="212"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43" fontId="91" fillId="0" borderId="0" applyFont="0" applyFill="0" applyBorder="0" applyAlignment="0" applyProtection="0"/>
    <xf numFmtId="181" fontId="91" fillId="0" borderId="0" applyFont="0" applyFill="0" applyBorder="0" applyAlignment="0" applyProtection="0"/>
    <xf numFmtId="176" fontId="91" fillId="0" borderId="0" applyFont="0" applyFill="0" applyBorder="0" applyAlignment="0" applyProtection="0"/>
    <xf numFmtId="211" fontId="91" fillId="0" borderId="0" applyFont="0" applyFill="0" applyBorder="0" applyAlignment="0" applyProtection="0"/>
    <xf numFmtId="176" fontId="91" fillId="0" borderId="0" applyFont="0" applyFill="0" applyBorder="0" applyAlignment="0" applyProtection="0"/>
    <xf numFmtId="43" fontId="91" fillId="0" borderId="0" applyFont="0" applyFill="0" applyBorder="0" applyAlignment="0" applyProtection="0"/>
    <xf numFmtId="213"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214"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176" fontId="91" fillId="0" borderId="0" applyFont="0" applyFill="0" applyBorder="0" applyAlignment="0" applyProtection="0"/>
    <xf numFmtId="169" fontId="91" fillId="0" borderId="0" applyFont="0" applyFill="0" applyBorder="0" applyAlignment="0" applyProtection="0"/>
    <xf numFmtId="181"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75" fontId="91" fillId="0" borderId="0" applyFont="0" applyFill="0" applyBorder="0" applyAlignment="0" applyProtection="0"/>
    <xf numFmtId="43" fontId="91" fillId="0" borderId="0" applyFont="0" applyFill="0" applyBorder="0" applyAlignment="0" applyProtection="0"/>
    <xf numFmtId="211" fontId="91" fillId="0" borderId="0" applyFont="0" applyFill="0" applyBorder="0" applyAlignment="0" applyProtection="0"/>
    <xf numFmtId="0"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213"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4"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43"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169" fontId="91" fillId="0" borderId="0" applyFont="0" applyFill="0" applyBorder="0" applyAlignment="0" applyProtection="0"/>
    <xf numFmtId="214" fontId="91" fillId="0" borderId="0" applyFont="0" applyFill="0" applyBorder="0" applyAlignment="0" applyProtection="0"/>
    <xf numFmtId="175" fontId="91" fillId="0" borderId="0" applyFont="0" applyFill="0" applyBorder="0" applyAlignment="0" applyProtection="0"/>
    <xf numFmtId="43" fontId="91" fillId="0" borderId="0" applyFont="0" applyFill="0" applyBorder="0" applyAlignment="0" applyProtection="0"/>
    <xf numFmtId="214" fontId="91" fillId="0" borderId="0" applyFont="0" applyFill="0" applyBorder="0" applyAlignment="0" applyProtection="0"/>
    <xf numFmtId="213"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169" fontId="91" fillId="0" borderId="0" applyFont="0" applyFill="0" applyBorder="0" applyAlignment="0" applyProtection="0"/>
    <xf numFmtId="214" fontId="91" fillId="0" borderId="0" applyFont="0" applyFill="0" applyBorder="0" applyAlignment="0" applyProtection="0"/>
    <xf numFmtId="175" fontId="91" fillId="0" borderId="0" applyFont="0" applyFill="0" applyBorder="0" applyAlignment="0" applyProtection="0"/>
    <xf numFmtId="176" fontId="91" fillId="0" borderId="0" applyFont="0" applyFill="0" applyBorder="0" applyAlignment="0" applyProtection="0"/>
    <xf numFmtId="176" fontId="91" fillId="0" borderId="0" applyFont="0" applyFill="0" applyBorder="0" applyAlignment="0" applyProtection="0"/>
    <xf numFmtId="211" fontId="91" fillId="0" borderId="0" applyFont="0" applyFill="0" applyBorder="0" applyAlignment="0" applyProtection="0"/>
    <xf numFmtId="176" fontId="91" fillId="0" borderId="0" applyFont="0" applyFill="0" applyBorder="0" applyAlignment="0" applyProtection="0"/>
    <xf numFmtId="211" fontId="91" fillId="0" borderId="0" applyFont="0" applyFill="0" applyBorder="0" applyAlignment="0" applyProtection="0"/>
    <xf numFmtId="169" fontId="91" fillId="0" borderId="0" applyFont="0" applyFill="0" applyBorder="0" applyAlignment="0" applyProtection="0"/>
    <xf numFmtId="215" fontId="91" fillId="0" borderId="0" applyFont="0" applyFill="0" applyBorder="0" applyAlignment="0" applyProtection="0"/>
    <xf numFmtId="216" fontId="91" fillId="0" borderId="0" applyFont="0" applyFill="0" applyBorder="0" applyAlignment="0" applyProtection="0"/>
    <xf numFmtId="214"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213" fontId="91" fillId="0" borderId="0" applyFont="0" applyFill="0" applyBorder="0" applyAlignment="0" applyProtection="0"/>
    <xf numFmtId="173" fontId="81" fillId="0" borderId="0" applyFont="0" applyFill="0" applyBorder="0" applyAlignment="0" applyProtection="0"/>
    <xf numFmtId="172" fontId="81" fillId="0" borderId="0" applyFont="0" applyFill="0" applyBorder="0" applyAlignment="0" applyProtection="0"/>
    <xf numFmtId="210"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210"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99" fontId="8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6" fontId="91" fillId="0" borderId="0" applyFont="0" applyFill="0" applyBorder="0" applyAlignment="0" applyProtection="0"/>
    <xf numFmtId="0" fontId="43" fillId="0" borderId="0"/>
    <xf numFmtId="0" fontId="43" fillId="0" borderId="0"/>
    <xf numFmtId="205" fontId="91" fillId="0" borderId="0" applyFont="0" applyFill="0" applyBorder="0" applyAlignment="0" applyProtection="0"/>
    <xf numFmtId="0" fontId="43" fillId="0" borderId="0"/>
    <xf numFmtId="0" fontId="43" fillId="0" borderId="0"/>
    <xf numFmtId="0" fontId="43" fillId="0" borderId="0"/>
    <xf numFmtId="166" fontId="91" fillId="0" borderId="0" applyFont="0" applyFill="0" applyBorder="0" applyAlignment="0" applyProtection="0"/>
    <xf numFmtId="207"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09" fontId="9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90"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190" fontId="81" fillId="0" borderId="0" applyFont="0" applyFill="0" applyBorder="0" applyAlignment="0" applyProtection="0"/>
    <xf numFmtId="218" fontId="94" fillId="0" borderId="0" applyFont="0" applyFill="0" applyBorder="0" applyAlignment="0" applyProtection="0"/>
    <xf numFmtId="219"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190" fontId="91" fillId="0" borderId="0" applyFont="0" applyFill="0" applyBorder="0" applyAlignment="0" applyProtection="0"/>
    <xf numFmtId="0" fontId="4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3" fillId="0" borderId="0"/>
    <xf numFmtId="0" fontId="43" fillId="0" borderId="0"/>
    <xf numFmtId="207"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0" fontId="43" fillId="0" borderId="0"/>
    <xf numFmtId="220"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73" fontId="81" fillId="0" borderId="0" applyFont="0" applyFill="0" applyBorder="0" applyAlignment="0" applyProtection="0"/>
    <xf numFmtId="206" fontId="91" fillId="0" borderId="0" applyFont="0" applyFill="0" applyBorder="0" applyAlignment="0" applyProtection="0"/>
    <xf numFmtId="221"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180" fontId="91" fillId="0" borderId="0" applyFont="0" applyFill="0" applyBorder="0" applyAlignment="0" applyProtection="0"/>
    <xf numFmtId="222" fontId="91" fillId="0" borderId="0" applyFont="0" applyFill="0" applyBorder="0" applyAlignment="0" applyProtection="0"/>
    <xf numFmtId="206" fontId="91" fillId="0" borderId="0" applyFont="0" applyFill="0" applyBorder="0" applyAlignment="0" applyProtection="0"/>
    <xf numFmtId="222" fontId="91" fillId="0" borderId="0" applyFont="0" applyFill="0" applyBorder="0" applyAlignment="0" applyProtection="0"/>
    <xf numFmtId="41" fontId="91" fillId="0" borderId="0" applyFont="0" applyFill="0" applyBorder="0" applyAlignment="0" applyProtection="0"/>
    <xf numFmtId="223"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224"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222" fontId="91" fillId="0" borderId="0" applyFont="0" applyFill="0" applyBorder="0" applyAlignment="0" applyProtection="0"/>
    <xf numFmtId="167" fontId="91" fillId="0" borderId="0" applyFont="0" applyFill="0" applyBorder="0" applyAlignment="0" applyProtection="0"/>
    <xf numFmtId="180"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41" fontId="91"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206" fontId="91" fillId="0" borderId="0" applyFont="0" applyFill="0" applyBorder="0" applyAlignment="0" applyProtection="0"/>
    <xf numFmtId="206" fontId="8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223" fontId="91" fillId="0" borderId="0" applyFont="0" applyFill="0" applyBorder="0" applyAlignment="0" applyProtection="0"/>
    <xf numFmtId="206" fontId="91" fillId="0" borderId="0" applyFont="0" applyFill="0" applyBorder="0" applyAlignment="0" applyProtection="0"/>
    <xf numFmtId="225" fontId="91" fillId="0" borderId="0" applyFont="0" applyFill="0" applyBorder="0" applyAlignment="0" applyProtection="0"/>
    <xf numFmtId="206" fontId="91" fillId="0" borderId="0" applyFont="0" applyFill="0" applyBorder="0" applyAlignment="0" applyProtection="0"/>
    <xf numFmtId="224"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41"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224" fontId="91"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224" fontId="91" fillId="0" borderId="0" applyFont="0" applyFill="0" applyBorder="0" applyAlignment="0" applyProtection="0"/>
    <xf numFmtId="223"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224" fontId="91" fillId="0" borderId="0" applyFont="0" applyFill="0" applyBorder="0" applyAlignment="0" applyProtection="0"/>
    <xf numFmtId="173" fontId="91" fillId="0" borderId="0" applyFont="0" applyFill="0" applyBorder="0" applyAlignment="0" applyProtection="0"/>
    <xf numFmtId="222" fontId="91" fillId="0" borderId="0" applyFont="0" applyFill="0" applyBorder="0" applyAlignment="0" applyProtection="0"/>
    <xf numFmtId="222" fontId="91" fillId="0" borderId="0" applyFont="0" applyFill="0" applyBorder="0" applyAlignment="0" applyProtection="0"/>
    <xf numFmtId="206" fontId="91" fillId="0" borderId="0" applyFont="0" applyFill="0" applyBorder="0" applyAlignment="0" applyProtection="0"/>
    <xf numFmtId="222"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226" fontId="91" fillId="0" borderId="0" applyFont="0" applyFill="0" applyBorder="0" applyAlignment="0" applyProtection="0"/>
    <xf numFmtId="227" fontId="91" fillId="0" borderId="0" applyFont="0" applyFill="0" applyBorder="0" applyAlignment="0" applyProtection="0"/>
    <xf numFmtId="224"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223" fontId="91" fillId="0" borderId="0" applyFont="0" applyFill="0" applyBorder="0" applyAlignment="0" applyProtection="0"/>
    <xf numFmtId="211" fontId="91" fillId="0" borderId="0" applyFont="0" applyFill="0" applyBorder="0" applyAlignment="0" applyProtection="0"/>
    <xf numFmtId="212"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43" fontId="91" fillId="0" borderId="0" applyFont="0" applyFill="0" applyBorder="0" applyAlignment="0" applyProtection="0"/>
    <xf numFmtId="181" fontId="91" fillId="0" borderId="0" applyFont="0" applyFill="0" applyBorder="0" applyAlignment="0" applyProtection="0"/>
    <xf numFmtId="176" fontId="91" fillId="0" borderId="0" applyFont="0" applyFill="0" applyBorder="0" applyAlignment="0" applyProtection="0"/>
    <xf numFmtId="211" fontId="91" fillId="0" borderId="0" applyFont="0" applyFill="0" applyBorder="0" applyAlignment="0" applyProtection="0"/>
    <xf numFmtId="176" fontId="91" fillId="0" borderId="0" applyFont="0" applyFill="0" applyBorder="0" applyAlignment="0" applyProtection="0"/>
    <xf numFmtId="43" fontId="91" fillId="0" borderId="0" applyFont="0" applyFill="0" applyBorder="0" applyAlignment="0" applyProtection="0"/>
    <xf numFmtId="213"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214"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176" fontId="91" fillId="0" borderId="0" applyFont="0" applyFill="0" applyBorder="0" applyAlignment="0" applyProtection="0"/>
    <xf numFmtId="169" fontId="91" fillId="0" borderId="0" applyFont="0" applyFill="0" applyBorder="0" applyAlignment="0" applyProtection="0"/>
    <xf numFmtId="181"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175" fontId="91" fillId="0" borderId="0" applyFont="0" applyFill="0" applyBorder="0" applyAlignment="0" applyProtection="0"/>
    <xf numFmtId="43" fontId="91" fillId="0" borderId="0" applyFont="0" applyFill="0" applyBorder="0" applyAlignment="0" applyProtection="0"/>
    <xf numFmtId="211" fontId="91" fillId="0" borderId="0" applyFont="0" applyFill="0" applyBorder="0" applyAlignment="0" applyProtection="0"/>
    <xf numFmtId="0"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175" fontId="91" fillId="0" borderId="0" applyFont="0" applyFill="0" applyBorder="0" applyAlignment="0" applyProtection="0"/>
    <xf numFmtId="213"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4"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43"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175"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169" fontId="91" fillId="0" borderId="0" applyFont="0" applyFill="0" applyBorder="0" applyAlignment="0" applyProtection="0"/>
    <xf numFmtId="214" fontId="91" fillId="0" borderId="0" applyFont="0" applyFill="0" applyBorder="0" applyAlignment="0" applyProtection="0"/>
    <xf numFmtId="175" fontId="91" fillId="0" borderId="0" applyFont="0" applyFill="0" applyBorder="0" applyAlignment="0" applyProtection="0"/>
    <xf numFmtId="43" fontId="91" fillId="0" borderId="0" applyFont="0" applyFill="0" applyBorder="0" applyAlignment="0" applyProtection="0"/>
    <xf numFmtId="214" fontId="91" fillId="0" borderId="0" applyFont="0" applyFill="0" applyBorder="0" applyAlignment="0" applyProtection="0"/>
    <xf numFmtId="213"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211" fontId="91" fillId="0" borderId="0" applyFont="0" applyFill="0" applyBorder="0" applyAlignment="0" applyProtection="0"/>
    <xf numFmtId="169" fontId="91" fillId="0" borderId="0" applyFont="0" applyFill="0" applyBorder="0" applyAlignment="0" applyProtection="0"/>
    <xf numFmtId="214" fontId="91" fillId="0" borderId="0" applyFont="0" applyFill="0" applyBorder="0" applyAlignment="0" applyProtection="0"/>
    <xf numFmtId="175" fontId="91" fillId="0" borderId="0" applyFont="0" applyFill="0" applyBorder="0" applyAlignment="0" applyProtection="0"/>
    <xf numFmtId="176" fontId="91" fillId="0" borderId="0" applyFont="0" applyFill="0" applyBorder="0" applyAlignment="0" applyProtection="0"/>
    <xf numFmtId="176" fontId="91" fillId="0" borderId="0" applyFont="0" applyFill="0" applyBorder="0" applyAlignment="0" applyProtection="0"/>
    <xf numFmtId="211" fontId="91" fillId="0" borderId="0" applyFont="0" applyFill="0" applyBorder="0" applyAlignment="0" applyProtection="0"/>
    <xf numFmtId="176" fontId="91" fillId="0" borderId="0" applyFont="0" applyFill="0" applyBorder="0" applyAlignment="0" applyProtection="0"/>
    <xf numFmtId="211" fontId="91" fillId="0" borderId="0" applyFont="0" applyFill="0" applyBorder="0" applyAlignment="0" applyProtection="0"/>
    <xf numFmtId="169" fontId="91" fillId="0" borderId="0" applyFont="0" applyFill="0" applyBorder="0" applyAlignment="0" applyProtection="0"/>
    <xf numFmtId="215" fontId="91" fillId="0" borderId="0" applyFont="0" applyFill="0" applyBorder="0" applyAlignment="0" applyProtection="0"/>
    <xf numFmtId="216" fontId="91" fillId="0" borderId="0" applyFont="0" applyFill="0" applyBorder="0" applyAlignment="0" applyProtection="0"/>
    <xf numFmtId="214"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169" fontId="91" fillId="0" borderId="0" applyFont="0" applyFill="0" applyBorder="0" applyAlignment="0" applyProtection="0"/>
    <xf numFmtId="211" fontId="91" fillId="0" borderId="0" applyFont="0" applyFill="0" applyBorder="0" applyAlignment="0" applyProtection="0"/>
    <xf numFmtId="213" fontId="91" fillId="0" borderId="0" applyFont="0" applyFill="0" applyBorder="0" applyAlignment="0" applyProtection="0"/>
    <xf numFmtId="172" fontId="81" fillId="0" borderId="0" applyFont="0" applyFill="0" applyBorder="0" applyAlignment="0" applyProtection="0"/>
    <xf numFmtId="210"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210"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72" fontId="81" fillId="0" borderId="0" applyFont="0" applyFill="0" applyBorder="0" applyAlignment="0" applyProtection="0"/>
    <xf numFmtId="199" fontId="81" fillId="0" borderId="0" applyFont="0" applyFill="0" applyBorder="0" applyAlignment="0" applyProtection="0"/>
    <xf numFmtId="175" fontId="81" fillId="0" borderId="0" applyFont="0" applyFill="0" applyBorder="0" applyAlignment="0" applyProtection="0"/>
    <xf numFmtId="209" fontId="91" fillId="0" borderId="0" applyFont="0" applyFill="0" applyBorder="0" applyAlignment="0" applyProtection="0"/>
    <xf numFmtId="166" fontId="9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3"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6" fontId="91" fillId="0" borderId="0" applyFont="0" applyFill="0" applyBorder="0" applyAlignment="0" applyProtection="0"/>
    <xf numFmtId="0" fontId="93" fillId="0" borderId="0">
      <alignment vertical="top"/>
    </xf>
    <xf numFmtId="0" fontId="93" fillId="0" borderId="0">
      <alignment vertical="top"/>
    </xf>
    <xf numFmtId="0" fontId="92" fillId="0" borderId="0">
      <alignment vertical="top"/>
    </xf>
    <xf numFmtId="0" fontId="92" fillId="0" borderId="0">
      <alignment vertical="top"/>
    </xf>
    <xf numFmtId="0" fontId="92" fillId="0" borderId="0">
      <alignment vertical="top"/>
    </xf>
    <xf numFmtId="0" fontId="93" fillId="0" borderId="0">
      <alignment vertical="top"/>
    </xf>
    <xf numFmtId="0" fontId="93" fillId="0" borderId="0">
      <alignment vertical="top"/>
    </xf>
    <xf numFmtId="0" fontId="92" fillId="0" borderId="0">
      <alignment vertical="top"/>
    </xf>
    <xf numFmtId="0" fontId="92" fillId="0" borderId="0">
      <alignment vertical="top"/>
    </xf>
    <xf numFmtId="0" fontId="92" fillId="0" borderId="0">
      <alignment vertical="top"/>
    </xf>
    <xf numFmtId="0" fontId="93" fillId="0" borderId="0">
      <alignment vertical="top"/>
    </xf>
    <xf numFmtId="0" fontId="3" fillId="0" borderId="0"/>
    <xf numFmtId="0" fontId="93" fillId="0" borderId="0">
      <alignment vertical="top"/>
    </xf>
    <xf numFmtId="0" fontId="93" fillId="0" borderId="0">
      <alignment vertical="top"/>
    </xf>
    <xf numFmtId="0" fontId="93" fillId="0" borderId="0">
      <alignment vertical="top"/>
    </xf>
    <xf numFmtId="0" fontId="92" fillId="0" borderId="0">
      <alignment vertical="top"/>
    </xf>
    <xf numFmtId="0" fontId="92" fillId="0" borderId="0">
      <alignment vertical="top"/>
    </xf>
    <xf numFmtId="0" fontId="92" fillId="0" borderId="0">
      <alignment vertical="top"/>
    </xf>
    <xf numFmtId="0" fontId="93" fillId="0" borderId="0">
      <alignment vertical="top"/>
    </xf>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99" fontId="63" fillId="0" borderId="0" applyProtection="0"/>
    <xf numFmtId="172" fontId="63" fillId="0" borderId="0" applyProtection="0"/>
    <xf numFmtId="172" fontId="63" fillId="0" borderId="0" applyProtection="0"/>
    <xf numFmtId="0" fontId="82" fillId="0" borderId="0" applyProtection="0"/>
    <xf numFmtId="199" fontId="63" fillId="0" borderId="0" applyProtection="0"/>
    <xf numFmtId="172" fontId="63" fillId="0" borderId="0" applyProtection="0"/>
    <xf numFmtId="172" fontId="63" fillId="0" borderId="0" applyProtection="0"/>
    <xf numFmtId="0" fontId="82" fillId="0" borderId="0" applyProtection="0"/>
    <xf numFmtId="209" fontId="9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166" fontId="91" fillId="0" borderId="0" applyFont="0" applyFill="0" applyBorder="0" applyAlignment="0" applyProtection="0"/>
    <xf numFmtId="0" fontId="43" fillId="0" borderId="0"/>
    <xf numFmtId="205" fontId="91" fillId="0" borderId="0" applyFont="0" applyFill="0" applyBorder="0" applyAlignment="0" applyProtection="0"/>
    <xf numFmtId="0" fontId="43" fillId="0" borderId="0"/>
    <xf numFmtId="179" fontId="95" fillId="0" borderId="0" applyFont="0" applyFill="0" applyBorder="0" applyAlignment="0" applyProtection="0"/>
    <xf numFmtId="197" fontId="96" fillId="0" borderId="0" applyFont="0" applyFill="0" applyBorder="0" applyAlignment="0" applyProtection="0"/>
    <xf numFmtId="198" fontId="96" fillId="0" borderId="0" applyFont="0" applyFill="0" applyBorder="0" applyAlignment="0" applyProtection="0"/>
    <xf numFmtId="0" fontId="59" fillId="0" borderId="0"/>
    <xf numFmtId="0" fontId="65" fillId="0" borderId="0"/>
    <xf numFmtId="0" fontId="65" fillId="0" borderId="0"/>
    <xf numFmtId="0" fontId="65" fillId="0" borderId="0"/>
    <xf numFmtId="0" fontId="67" fillId="0" borderId="0"/>
    <xf numFmtId="1" fontId="97" fillId="0" borderId="1" applyBorder="0" applyAlignment="0">
      <alignment horizontal="center"/>
    </xf>
    <xf numFmtId="1" fontId="97" fillId="0" borderId="1" applyBorder="0" applyAlignment="0">
      <alignment horizontal="center"/>
    </xf>
    <xf numFmtId="0" fontId="62" fillId="0" borderId="0"/>
    <xf numFmtId="0" fontId="62" fillId="0" borderId="0"/>
    <xf numFmtId="0" fontId="3" fillId="0" borderId="0"/>
    <xf numFmtId="0" fontId="98" fillId="0" borderId="0"/>
    <xf numFmtId="0" fontId="62" fillId="0" borderId="0" applyProtection="0"/>
    <xf numFmtId="3" fontId="39" fillId="0" borderId="1"/>
    <xf numFmtId="3" fontId="39" fillId="0" borderId="1"/>
    <xf numFmtId="0" fontId="45" fillId="3" borderId="0"/>
    <xf numFmtId="0" fontId="45" fillId="3" borderId="0"/>
    <xf numFmtId="0" fontId="45" fillId="3" borderId="0"/>
    <xf numFmtId="179" fontId="95" fillId="0" borderId="0" applyFont="0" applyFill="0" applyBorder="0" applyAlignment="0" applyProtection="0"/>
    <xf numFmtId="0" fontId="45"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179" fontId="95" fillId="0" borderId="0" applyFont="0" applyFill="0" applyBorder="0" applyAlignment="0" applyProtection="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100" fillId="0" borderId="0" applyFont="0" applyFill="0" applyBorder="0" applyAlignment="0">
      <alignment horizontal="left"/>
    </xf>
    <xf numFmtId="0" fontId="45" fillId="3" borderId="0"/>
    <xf numFmtId="0" fontId="100" fillId="0" borderId="0" applyFont="0" applyFill="0" applyBorder="0" applyAlignment="0">
      <alignment horizontal="left"/>
    </xf>
    <xf numFmtId="179" fontId="95" fillId="0" borderId="0" applyFont="0" applyFill="0" applyBorder="0" applyAlignment="0" applyProtection="0"/>
    <xf numFmtId="0" fontId="45" fillId="3" borderId="0"/>
    <xf numFmtId="0" fontId="45" fillId="3" borderId="0"/>
    <xf numFmtId="0" fontId="101" fillId="0" borderId="1" applyNumberFormat="0" applyFont="0" applyBorder="0">
      <alignment horizontal="left" indent="2"/>
    </xf>
    <xf numFmtId="0" fontId="101" fillId="0" borderId="1" applyNumberFormat="0" applyFont="0" applyBorder="0">
      <alignment horizontal="left" indent="2"/>
    </xf>
    <xf numFmtId="0" fontId="100" fillId="0" borderId="0" applyFont="0" applyFill="0" applyBorder="0" applyAlignment="0">
      <alignment horizontal="left"/>
    </xf>
    <xf numFmtId="0" fontId="100" fillId="0" borderId="0" applyFont="0" applyFill="0" applyBorder="0" applyAlignment="0">
      <alignment horizontal="left"/>
    </xf>
    <xf numFmtId="0" fontId="102" fillId="0" borderId="0"/>
    <xf numFmtId="0" fontId="103" fillId="5" borderId="22" applyFont="0" applyFill="0" applyAlignment="0">
      <alignment vertical="center" wrapText="1"/>
    </xf>
    <xf numFmtId="9" fontId="104" fillId="0" borderId="0" applyBorder="0" applyAlignment="0" applyProtection="0"/>
    <xf numFmtId="0" fontId="46"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46" fillId="3" borderId="0"/>
    <xf numFmtId="0" fontId="46" fillId="3" borderId="0"/>
    <xf numFmtId="0" fontId="101" fillId="0" borderId="1" applyNumberFormat="0" applyFont="0" applyBorder="0" applyAlignment="0">
      <alignment horizontal="center"/>
    </xf>
    <xf numFmtId="0" fontId="101" fillId="0" borderId="1" applyNumberFormat="0" applyFont="0" applyBorder="0" applyAlignment="0">
      <alignment horizontal="center"/>
    </xf>
    <xf numFmtId="0" fontId="105" fillId="6" borderId="0" applyNumberFormat="0" applyBorder="0" applyAlignment="0" applyProtection="0"/>
    <xf numFmtId="0" fontId="105" fillId="7" borderId="0" applyNumberFormat="0" applyBorder="0" applyAlignment="0" applyProtection="0"/>
    <xf numFmtId="0" fontId="105" fillId="8" borderId="0" applyNumberFormat="0" applyBorder="0" applyAlignment="0" applyProtection="0"/>
    <xf numFmtId="0" fontId="105" fillId="9" borderId="0" applyNumberFormat="0" applyBorder="0" applyAlignment="0" applyProtection="0"/>
    <xf numFmtId="0" fontId="105" fillId="10" borderId="0" applyNumberFormat="0" applyBorder="0" applyAlignment="0" applyProtection="0"/>
    <xf numFmtId="0" fontId="105" fillId="11" borderId="0" applyNumberFormat="0" applyBorder="0" applyAlignment="0" applyProtection="0"/>
    <xf numFmtId="0" fontId="106" fillId="0" borderId="0"/>
    <xf numFmtId="0" fontId="47"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99" fillId="3" borderId="0"/>
    <xf numFmtId="0" fontId="47" fillId="3" borderId="0"/>
    <xf numFmtId="0" fontId="48"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99" fillId="0" borderId="0">
      <alignment wrapText="1"/>
    </xf>
    <xf numFmtId="0" fontId="48" fillId="0" borderId="0">
      <alignment wrapText="1"/>
    </xf>
    <xf numFmtId="0" fontId="105"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105" fillId="9" borderId="0" applyNumberFormat="0" applyBorder="0" applyAlignment="0" applyProtection="0"/>
    <xf numFmtId="0" fontId="105" fillId="12" borderId="0" applyNumberFormat="0" applyBorder="0" applyAlignment="0" applyProtection="0"/>
    <xf numFmtId="0" fontId="105" fillId="15" borderId="0" applyNumberFormat="0" applyBorder="0" applyAlignment="0" applyProtection="0"/>
    <xf numFmtId="200" fontId="107" fillId="0" borderId="7" applyNumberFormat="0" applyFont="0" applyBorder="0" applyAlignment="0">
      <alignment horizontal="center" vertical="center"/>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08" fillId="16" borderId="0" applyNumberFormat="0" applyBorder="0" applyAlignment="0" applyProtection="0"/>
    <xf numFmtId="0" fontId="108" fillId="13" borderId="0" applyNumberFormat="0" applyBorder="0" applyAlignment="0" applyProtection="0"/>
    <xf numFmtId="0" fontId="108" fillId="14" borderId="0" applyNumberFormat="0" applyBorder="0" applyAlignment="0" applyProtection="0"/>
    <xf numFmtId="0" fontId="108" fillId="17"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108" fillId="20" borderId="0" applyNumberFormat="0" applyBorder="0" applyAlignment="0" applyProtection="0"/>
    <xf numFmtId="0" fontId="108" fillId="21" borderId="0" applyNumberFormat="0" applyBorder="0" applyAlignment="0" applyProtection="0"/>
    <xf numFmtId="0" fontId="108" fillId="22" borderId="0" applyNumberFormat="0" applyBorder="0" applyAlignment="0" applyProtection="0"/>
    <xf numFmtId="0" fontId="108" fillId="17" borderId="0" applyNumberFormat="0" applyBorder="0" applyAlignment="0" applyProtection="0"/>
    <xf numFmtId="0" fontId="108" fillId="18" borderId="0" applyNumberFormat="0" applyBorder="0" applyAlignment="0" applyProtection="0"/>
    <xf numFmtId="0" fontId="108" fillId="23" borderId="0" applyNumberFormat="0" applyBorder="0" applyAlignment="0" applyProtection="0"/>
    <xf numFmtId="228" fontId="109" fillId="0" borderId="0" applyFont="0" applyFill="0" applyBorder="0" applyAlignment="0" applyProtection="0"/>
    <xf numFmtId="0" fontId="51" fillId="0" borderId="0" applyFont="0" applyFill="0" applyBorder="0" applyAlignment="0" applyProtection="0"/>
    <xf numFmtId="229" fontId="110" fillId="0" borderId="0" applyFont="0" applyFill="0" applyBorder="0" applyAlignment="0" applyProtection="0"/>
    <xf numFmtId="223" fontId="109" fillId="0" borderId="0" applyFont="0" applyFill="0" applyBorder="0" applyAlignment="0" applyProtection="0"/>
    <xf numFmtId="0" fontId="51" fillId="0" borderId="0" applyFont="0" applyFill="0" applyBorder="0" applyAlignment="0" applyProtection="0"/>
    <xf numFmtId="230" fontId="109" fillId="0" borderId="0" applyFont="0" applyFill="0" applyBorder="0" applyAlignment="0" applyProtection="0"/>
    <xf numFmtId="0" fontId="111" fillId="0" borderId="0">
      <alignment horizontal="center" wrapText="1"/>
      <protection locked="0"/>
    </xf>
    <xf numFmtId="0" fontId="112" fillId="0" borderId="0">
      <alignment horizontal="center" wrapText="1"/>
      <protection locked="0"/>
    </xf>
    <xf numFmtId="0" fontId="113" fillId="0" borderId="0" applyNumberFormat="0" applyBorder="0" applyAlignment="0">
      <alignment horizontal="center"/>
    </xf>
    <xf numFmtId="180" fontId="114" fillId="0" borderId="0" applyFont="0" applyFill="0" applyBorder="0" applyAlignment="0" applyProtection="0"/>
    <xf numFmtId="231" fontId="91" fillId="0" borderId="0" applyFont="0" applyFill="0" applyBorder="0" applyAlignment="0" applyProtection="0"/>
    <xf numFmtId="181" fontId="114" fillId="0" borderId="0" applyFont="0" applyFill="0" applyBorder="0" applyAlignment="0" applyProtection="0"/>
    <xf numFmtId="232" fontId="91" fillId="0" borderId="0" applyFont="0" applyFill="0" applyBorder="0" applyAlignment="0" applyProtection="0"/>
    <xf numFmtId="172" fontId="81" fillId="0" borderId="0" applyFont="0" applyFill="0" applyBorder="0" applyAlignment="0" applyProtection="0"/>
    <xf numFmtId="210" fontId="81" fillId="0" borderId="0" applyFont="0" applyFill="0" applyBorder="0" applyAlignment="0" applyProtection="0"/>
    <xf numFmtId="0" fontId="115" fillId="7" borderId="0" applyNumberFormat="0" applyBorder="0" applyAlignment="0" applyProtection="0"/>
    <xf numFmtId="0" fontId="116" fillId="0" borderId="0" applyNumberFormat="0" applyFill="0" applyBorder="0" applyAlignment="0" applyProtection="0"/>
    <xf numFmtId="0" fontId="66" fillId="0" borderId="0"/>
    <xf numFmtId="0" fontId="117" fillId="0" borderId="0"/>
    <xf numFmtId="0" fontId="52" fillId="0" borderId="0"/>
    <xf numFmtId="0" fontId="118" fillId="0" borderId="0"/>
    <xf numFmtId="0" fontId="119" fillId="0" borderId="0"/>
    <xf numFmtId="233" fontId="15" fillId="0" borderId="0" applyFill="0" applyBorder="0" applyAlignment="0"/>
    <xf numFmtId="234" fontId="60"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6"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8"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39" fontId="3" fillId="0" borderId="0" applyFill="0" applyBorder="0" applyAlignment="0"/>
    <xf numFmtId="240" fontId="106"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241" fontId="3" fillId="0" borderId="0" applyFill="0" applyBorder="0" applyAlignment="0"/>
    <xf numFmtId="174" fontId="60"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3" fontId="60"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34" fontId="60"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0" fontId="120" fillId="24" borderId="23" applyNumberFormat="0" applyAlignment="0" applyProtection="0"/>
    <xf numFmtId="0" fontId="54" fillId="0" borderId="0"/>
    <xf numFmtId="0" fontId="121" fillId="0" borderId="0" applyFill="0" applyBorder="0" applyProtection="0">
      <alignment horizontal="center"/>
      <protection locked="0"/>
    </xf>
    <xf numFmtId="245" fontId="91" fillId="0" borderId="0" applyFont="0" applyFill="0" applyBorder="0" applyAlignment="0" applyProtection="0"/>
    <xf numFmtId="0" fontId="122" fillId="0" borderId="4">
      <alignment horizontal="center"/>
    </xf>
    <xf numFmtId="246" fontId="123" fillId="0" borderId="0"/>
    <xf numFmtId="246" fontId="123" fillId="0" borderId="0"/>
    <xf numFmtId="246" fontId="123" fillId="0" borderId="0"/>
    <xf numFmtId="246" fontId="123" fillId="0" borderId="0"/>
    <xf numFmtId="246" fontId="123" fillId="0" borderId="0"/>
    <xf numFmtId="246" fontId="123" fillId="0" borderId="0"/>
    <xf numFmtId="246" fontId="123" fillId="0" borderId="0"/>
    <xf numFmtId="246" fontId="123" fillId="0" borderId="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247" fontId="3" fillId="0" borderId="0" applyFont="0" applyFill="0" applyBorder="0" applyAlignment="0" applyProtection="0"/>
    <xf numFmtId="167" fontId="3" fillId="0" borderId="0" applyFont="0" applyFill="0" applyBorder="0" applyAlignment="0" applyProtection="0"/>
    <xf numFmtId="167" fontId="124" fillId="0" borderId="0" applyFont="0" applyFill="0" applyBorder="0" applyAlignment="0" applyProtection="0"/>
    <xf numFmtId="173" fontId="77"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21"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48" fontId="63" fillId="0" borderId="0" applyProtection="0"/>
    <xf numFmtId="248" fontId="63" fillId="0" borderId="0" applyProtection="0"/>
    <xf numFmtId="221"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5" fontId="63" fillId="0" borderId="0" applyFont="0" applyFill="0" applyBorder="0" applyAlignment="0" applyProtection="0"/>
    <xf numFmtId="175" fontId="63" fillId="0" borderId="0" applyFont="0" applyFill="0" applyBorder="0" applyAlignment="0" applyProtection="0"/>
    <xf numFmtId="167" fontId="2" fillId="0" borderId="0" applyFont="0" applyFill="0" applyBorder="0" applyAlignment="0" applyProtection="0"/>
    <xf numFmtId="173" fontId="6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4" fontId="60"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2" fontId="3" fillId="0" borderId="0" applyFont="0" applyFill="0" applyBorder="0" applyAlignment="0" applyProtection="0"/>
    <xf numFmtId="249" fontId="18" fillId="0" borderId="0" applyFont="0" applyFill="0" applyBorder="0" applyAlignment="0" applyProtection="0"/>
    <xf numFmtId="250" fontId="63" fillId="0" borderId="0" applyFont="0" applyFill="0" applyBorder="0" applyAlignment="0" applyProtection="0"/>
    <xf numFmtId="251" fontId="125" fillId="0" borderId="0" applyFont="0" applyFill="0" applyBorder="0" applyAlignment="0" applyProtection="0"/>
    <xf numFmtId="252" fontId="63" fillId="0" borderId="0" applyFont="0" applyFill="0" applyBorder="0" applyAlignment="0" applyProtection="0"/>
    <xf numFmtId="253" fontId="125" fillId="0" borderId="0" applyFont="0" applyFill="0" applyBorder="0" applyAlignment="0" applyProtection="0"/>
    <xf numFmtId="254" fontId="63" fillId="0" borderId="0" applyFont="0" applyFill="0" applyBorder="0" applyAlignment="0" applyProtection="0"/>
    <xf numFmtId="175" fontId="2" fillId="0" borderId="0" applyFont="0" applyFill="0" applyBorder="0" applyAlignment="0" applyProtection="0"/>
    <xf numFmtId="169" fontId="3" fillId="0" borderId="0" applyFont="0" applyFill="0" applyBorder="0" applyAlignment="0" applyProtection="0"/>
    <xf numFmtId="43" fontId="2" fillId="0" borderId="0" applyFont="0" applyFill="0" applyBorder="0" applyAlignment="0" applyProtection="0"/>
    <xf numFmtId="171" fontId="2" fillId="0" borderId="0" applyFont="0" applyFill="0" applyBorder="0" applyAlignment="0" applyProtection="0"/>
    <xf numFmtId="169" fontId="2" fillId="0" borderId="0" applyFont="0" applyFill="0" applyBorder="0" applyAlignment="0" applyProtection="0"/>
    <xf numFmtId="199" fontId="2"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73"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26"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9" fontId="2" fillId="0" borderId="0" applyFont="0" applyFill="0" applyBorder="0" applyAlignment="0" applyProtection="0"/>
    <xf numFmtId="255" fontId="2" fillId="0" borderId="0" applyFont="0" applyFill="0" applyBorder="0" applyAlignment="0" applyProtection="0"/>
    <xf numFmtId="169" fontId="2" fillId="0" borderId="0" applyFont="0" applyFill="0" applyBorder="0" applyAlignment="0" applyProtection="0"/>
    <xf numFmtId="256" fontId="2" fillId="0" borderId="0" applyFont="0" applyFill="0" applyBorder="0" applyAlignment="0" applyProtection="0"/>
    <xf numFmtId="17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56" fontId="2"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169" fontId="71" fillId="0" borderId="0" applyFont="0" applyFill="0" applyBorder="0" applyAlignment="0" applyProtection="0"/>
    <xf numFmtId="257" fontId="2" fillId="0" borderId="0" applyFont="0" applyFill="0" applyBorder="0" applyAlignment="0" applyProtection="0"/>
    <xf numFmtId="25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75"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62" fillId="0" borderId="0" applyFont="0" applyFill="0" applyBorder="0" applyAlignment="0" applyProtection="0"/>
    <xf numFmtId="169" fontId="8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9" fontId="2"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3"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69" fontId="71"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9" fontId="127" fillId="0" borderId="0" applyFont="0" applyFill="0" applyBorder="0" applyAlignment="0" applyProtection="0"/>
    <xf numFmtId="169" fontId="2" fillId="0" borderId="0" applyFont="0" applyFill="0" applyBorder="0" applyAlignment="0" applyProtection="0"/>
    <xf numFmtId="0"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69" fontId="67"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5" fontId="2" fillId="0" borderId="0" applyFont="0" applyFill="0" applyBorder="0" applyAlignment="0" applyProtection="0"/>
    <xf numFmtId="169" fontId="31" fillId="0" borderId="0" applyFont="0" applyFill="0" applyBorder="0" applyAlignment="0" applyProtection="0"/>
    <xf numFmtId="198" fontId="3" fillId="0" borderId="0" applyFont="0" applyFill="0" applyBorder="0" applyAlignment="0" applyProtection="0"/>
    <xf numFmtId="169" fontId="2" fillId="0" borderId="0" applyFont="0" applyFill="0" applyBorder="0" applyAlignment="0" applyProtection="0"/>
    <xf numFmtId="258" fontId="2" fillId="0" borderId="0" applyFont="0" applyFill="0" applyBorder="0" applyAlignment="0" applyProtection="0"/>
    <xf numFmtId="259" fontId="2" fillId="0" borderId="0" applyFont="0" applyFill="0" applyBorder="0" applyAlignment="0" applyProtection="0"/>
    <xf numFmtId="258" fontId="2" fillId="0" borderId="0" applyFont="0" applyFill="0" applyBorder="0" applyAlignment="0" applyProtection="0"/>
    <xf numFmtId="169" fontId="2" fillId="0" borderId="0" applyFont="0" applyFill="0" applyBorder="0" applyAlignment="0" applyProtection="0"/>
    <xf numFmtId="169" fontId="126" fillId="0" borderId="0" applyFont="0" applyFill="0" applyBorder="0" applyAlignment="0" applyProtection="0"/>
    <xf numFmtId="169" fontId="2" fillId="0" borderId="0" applyFont="0" applyFill="0" applyBorder="0" applyAlignment="0" applyProtection="0"/>
    <xf numFmtId="260" fontId="3" fillId="0" borderId="0" applyFont="0" applyFill="0" applyBorder="0" applyAlignment="0" applyProtection="0"/>
    <xf numFmtId="169" fontId="2" fillId="0" borderId="0" applyFont="0" applyFill="0" applyBorder="0" applyAlignment="0" applyProtection="0"/>
    <xf numFmtId="169" fontId="15"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6" fontId="3" fillId="0" borderId="0" applyFont="0" applyFill="0" applyBorder="0" applyAlignment="0" applyProtection="0"/>
    <xf numFmtId="168" fontId="63" fillId="0" borderId="0" applyFont="0" applyFill="0" applyBorder="0" applyAlignment="0" applyProtection="0"/>
    <xf numFmtId="169" fontId="80" fillId="0" borderId="0" applyFont="0" applyFill="0" applyBorder="0" applyAlignment="0" applyProtection="0"/>
    <xf numFmtId="0" fontId="2" fillId="0" borderId="0" applyFont="0" applyFill="0" applyBorder="0" applyAlignment="0" applyProtection="0"/>
    <xf numFmtId="185" fontId="6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85" fontId="63" fillId="0" borderId="0" applyFont="0" applyFill="0" applyBorder="0" applyAlignment="0" applyProtection="0"/>
    <xf numFmtId="261" fontId="59" fillId="0" borderId="0" applyFont="0" applyFill="0" applyBorder="0" applyAlignment="0" applyProtection="0"/>
    <xf numFmtId="169" fontId="2" fillId="0" borderId="0" applyFont="0" applyFill="0" applyBorder="0" applyAlignment="0" applyProtection="0"/>
    <xf numFmtId="185" fontId="6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169" fontId="128" fillId="0" borderId="0" applyFont="0" applyFill="0" applyBorder="0" applyAlignment="0" applyProtection="0"/>
    <xf numFmtId="169" fontId="2" fillId="0" borderId="0" applyFont="0" applyFill="0" applyBorder="0" applyAlignment="0" applyProtection="0"/>
    <xf numFmtId="261" fontId="59" fillId="0" borderId="0" applyFont="0" applyFill="0" applyBorder="0" applyAlignment="0" applyProtection="0"/>
    <xf numFmtId="170" fontId="63" fillId="0" borderId="0" applyProtection="0"/>
    <xf numFmtId="261" fontId="59" fillId="0" borderId="0" applyFont="0" applyFill="0" applyBorder="0" applyAlignment="0" applyProtection="0"/>
    <xf numFmtId="43" fontId="63"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62" fontId="3" fillId="0" borderId="0" applyFont="0" applyFill="0" applyBorder="0" applyAlignment="0" applyProtection="0"/>
    <xf numFmtId="0" fontId="3" fillId="0" borderId="0" applyFont="0" applyFill="0" applyBorder="0" applyAlignment="0" applyProtection="0"/>
    <xf numFmtId="169" fontId="3" fillId="0" borderId="0" applyFont="0" applyFill="0" applyBorder="0" applyAlignment="0" applyProtection="0"/>
    <xf numFmtId="175" fontId="77" fillId="0" borderId="0" applyFont="0" applyFill="0" applyBorder="0" applyAlignment="0" applyProtection="0"/>
    <xf numFmtId="263" fontId="63" fillId="0" borderId="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63" fontId="63" fillId="0" borderId="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63" fontId="63" fillId="0" borderId="0" applyProtection="0"/>
    <xf numFmtId="169" fontId="126"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5" fontId="63" fillId="0" borderId="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4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26"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64" fontId="71" fillId="0" borderId="0" applyFont="0" applyFill="0" applyBorder="0" applyAlignment="0" applyProtection="0"/>
    <xf numFmtId="169" fontId="3" fillId="0" borderId="0" applyFont="0" applyFill="0" applyBorder="0" applyAlignment="0" applyProtection="0"/>
    <xf numFmtId="265" fontId="71" fillId="0" borderId="0" applyFont="0" applyFill="0" applyBorder="0" applyAlignment="0" applyProtection="0"/>
    <xf numFmtId="169" fontId="3" fillId="0" borderId="0" applyFont="0" applyFill="0" applyBorder="0" applyAlignment="0" applyProtection="0"/>
    <xf numFmtId="212" fontId="2" fillId="0" borderId="0" applyFont="0" applyFill="0" applyBorder="0" applyAlignment="0" applyProtection="0"/>
    <xf numFmtId="212" fontId="2" fillId="0" borderId="0" applyFont="0" applyFill="0" applyBorder="0" applyAlignment="0" applyProtection="0"/>
    <xf numFmtId="175" fontId="2" fillId="0" borderId="0" applyFont="0" applyFill="0" applyBorder="0" applyAlignment="0" applyProtection="0"/>
    <xf numFmtId="263" fontId="63" fillId="0" borderId="0" applyProtection="0"/>
    <xf numFmtId="263" fontId="63" fillId="0" borderId="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71" fillId="0" borderId="0" applyFont="0" applyFill="0" applyBorder="0" applyAlignment="0" applyProtection="0"/>
    <xf numFmtId="169" fontId="80" fillId="0" borderId="0" applyFont="0" applyFill="0" applyBorder="0" applyAlignment="0" applyProtection="0"/>
    <xf numFmtId="169" fontId="80"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5"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0" fontId="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126" fillId="0" borderId="0" applyFont="0" applyFill="0" applyBorder="0" applyAlignment="0" applyProtection="0"/>
    <xf numFmtId="169" fontId="3"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212" fontId="2" fillId="0" borderId="0" applyFont="0" applyFill="0" applyBorder="0" applyAlignment="0" applyProtection="0"/>
    <xf numFmtId="169" fontId="2" fillId="0" borderId="0" applyFont="0" applyFill="0" applyBorder="0" applyAlignment="0" applyProtection="0"/>
    <xf numFmtId="212" fontId="3" fillId="0" borderId="0" applyFont="0" applyFill="0" applyBorder="0" applyAlignment="0" applyProtection="0"/>
    <xf numFmtId="169" fontId="2" fillId="0" borderId="0" applyFont="0" applyFill="0" applyBorder="0" applyAlignment="0" applyProtection="0"/>
    <xf numFmtId="212" fontId="3" fillId="0" borderId="0" applyFont="0" applyFill="0" applyBorder="0" applyAlignment="0" applyProtection="0"/>
    <xf numFmtId="175" fontId="3" fillId="0" borderId="0" applyFont="0" applyFill="0" applyBorder="0" applyAlignment="0" applyProtection="0"/>
    <xf numFmtId="175" fontId="63" fillId="0" borderId="0" applyProtection="0"/>
    <xf numFmtId="212"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169" fontId="2"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124" fillId="0" borderId="0" applyFont="0" applyFill="0" applyBorder="0" applyAlignment="0" applyProtection="0"/>
    <xf numFmtId="175" fontId="63" fillId="0" borderId="0" applyFont="0" applyFill="0" applyBorder="0" applyAlignment="0" applyProtection="0"/>
    <xf numFmtId="169" fontId="126" fillId="0" borderId="0" applyFont="0" applyFill="0" applyBorder="0" applyAlignment="0" applyProtection="0"/>
    <xf numFmtId="169" fontId="67" fillId="0" borderId="0" applyFont="0" applyFill="0" applyBorder="0" applyAlignment="0" applyProtection="0"/>
    <xf numFmtId="169" fontId="3" fillId="0" borderId="0" applyFont="0" applyFill="0" applyBorder="0" applyAlignment="0" applyProtection="0"/>
    <xf numFmtId="212" fontId="15"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26"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5"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9" fontId="126" fillId="0" borderId="0" applyFont="0" applyFill="0" applyBorder="0" applyAlignment="0" applyProtection="0"/>
    <xf numFmtId="200" fontId="2" fillId="0" borderId="0" applyFont="0" applyFill="0" applyBorder="0" applyAlignment="0" applyProtection="0"/>
    <xf numFmtId="169" fontId="2" fillId="0" borderId="0" applyFont="0" applyFill="0" applyBorder="0" applyAlignment="0" applyProtection="0"/>
    <xf numFmtId="175" fontId="2" fillId="0" borderId="0" applyFont="0" applyFill="0" applyBorder="0" applyAlignment="0" applyProtection="0"/>
    <xf numFmtId="169" fontId="2" fillId="0" borderId="0" applyFont="0" applyFill="0" applyBorder="0" applyAlignment="0" applyProtection="0"/>
    <xf numFmtId="266" fontId="67"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63" fillId="0" borderId="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7" fillId="0" borderId="0" applyNumberFormat="0" applyFill="0" applyBorder="0" applyAlignment="0" applyProtection="0"/>
    <xf numFmtId="0" fontId="129" fillId="0" borderId="0">
      <alignment horizontal="center"/>
    </xf>
    <xf numFmtId="0" fontId="130" fillId="0" borderId="0" applyNumberFormat="0" applyAlignment="0">
      <alignment horizontal="left"/>
    </xf>
    <xf numFmtId="211" fontId="131" fillId="0" borderId="0" applyFont="0" applyFill="0" applyBorder="0" applyAlignment="0" applyProtection="0"/>
    <xf numFmtId="267" fontId="132" fillId="0" borderId="0" applyFill="0" applyBorder="0" applyProtection="0"/>
    <xf numFmtId="268" fontId="18" fillId="0" borderId="0" applyFont="0" applyFill="0" applyBorder="0" applyAlignment="0" applyProtection="0"/>
    <xf numFmtId="269" fontId="67" fillId="0" borderId="0" applyFill="0" applyBorder="0" applyProtection="0"/>
    <xf numFmtId="269" fontId="67" fillId="0" borderId="3" applyFill="0" applyProtection="0"/>
    <xf numFmtId="269" fontId="67" fillId="0" borderId="24" applyFill="0" applyProtection="0"/>
    <xf numFmtId="270" fontId="66" fillId="0" borderId="0" applyFont="0" applyFill="0" applyBorder="0" applyAlignment="0" applyProtection="0"/>
    <xf numFmtId="271" fontId="133" fillId="0" borderId="0" applyFont="0" applyFill="0" applyBorder="0" applyAlignment="0" applyProtection="0"/>
    <xf numFmtId="272"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3" fontId="3" fillId="0" borderId="0" applyFont="0" applyFill="0" applyBorder="0" applyAlignment="0" applyProtection="0"/>
    <xf numFmtId="274" fontId="133" fillId="0" borderId="0" applyFont="0" applyFill="0" applyBorder="0" applyAlignment="0" applyProtection="0"/>
    <xf numFmtId="234" fontId="60"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35" fontId="3" fillId="0" borderId="0" applyFont="0" applyFill="0" applyBorder="0" applyAlignment="0" applyProtection="0"/>
    <xf numFmtId="275" fontId="125" fillId="0" borderId="0" applyFont="0" applyFill="0" applyBorder="0" applyAlignment="0" applyProtection="0"/>
    <xf numFmtId="276" fontId="63" fillId="0" borderId="0" applyFont="0" applyFill="0" applyBorder="0" applyAlignment="0" applyProtection="0"/>
    <xf numFmtId="277" fontId="125" fillId="0" borderId="0" applyFont="0" applyFill="0" applyBorder="0" applyAlignment="0" applyProtection="0"/>
    <xf numFmtId="278" fontId="125" fillId="0" borderId="0" applyFont="0" applyFill="0" applyBorder="0" applyAlignment="0" applyProtection="0"/>
    <xf numFmtId="279" fontId="63" fillId="0" borderId="0" applyFont="0" applyFill="0" applyBorder="0" applyAlignment="0" applyProtection="0"/>
    <xf numFmtId="280" fontId="125" fillId="0" borderId="0" applyFont="0" applyFill="0" applyBorder="0" applyAlignment="0" applyProtection="0"/>
    <xf numFmtId="281" fontId="125" fillId="0" borderId="0" applyFont="0" applyFill="0" applyBorder="0" applyAlignment="0" applyProtection="0"/>
    <xf numFmtId="282" fontId="63" fillId="0" borderId="0" applyFont="0" applyFill="0" applyBorder="0" applyAlignment="0" applyProtection="0"/>
    <xf numFmtId="283" fontId="125" fillId="0" borderId="0" applyFont="0" applyFill="0" applyBorder="0" applyAlignment="0" applyProtection="0"/>
    <xf numFmtId="168" fontId="2"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4" fontId="3" fillId="0" borderId="0" applyFont="0" applyFill="0" applyBorder="0" applyAlignment="0" applyProtection="0"/>
    <xf numFmtId="285"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286" fontId="63" fillId="0" borderId="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287" fontId="3" fillId="0" borderId="0"/>
    <xf numFmtId="287" fontId="3" fillId="0" borderId="0"/>
    <xf numFmtId="287" fontId="3" fillId="0" borderId="0"/>
    <xf numFmtId="287" fontId="3" fillId="0" borderId="0"/>
    <xf numFmtId="287" fontId="3" fillId="0" borderId="0"/>
    <xf numFmtId="287" fontId="3" fillId="0" borderId="0"/>
    <xf numFmtId="287" fontId="3" fillId="0" borderId="0"/>
    <xf numFmtId="287" fontId="3" fillId="0" borderId="0"/>
    <xf numFmtId="287" fontId="3" fillId="0" borderId="0"/>
    <xf numFmtId="287" fontId="3" fillId="0" borderId="0" applyProtection="0"/>
    <xf numFmtId="287" fontId="3" fillId="0" borderId="0"/>
    <xf numFmtId="287" fontId="3" fillId="0" borderId="0"/>
    <xf numFmtId="287" fontId="3" fillId="0" borderId="0"/>
    <xf numFmtId="287" fontId="3" fillId="0" borderId="0"/>
    <xf numFmtId="287" fontId="3" fillId="0" borderId="0"/>
    <xf numFmtId="287" fontId="3" fillId="0" borderId="0"/>
    <xf numFmtId="287" fontId="3" fillId="0" borderId="0"/>
    <xf numFmtId="0" fontId="134" fillId="25" borderId="25" applyNumberFormat="0" applyAlignment="0" applyProtection="0"/>
    <xf numFmtId="200" fontId="62" fillId="0" borderId="0" applyFont="0" applyFill="0" applyBorder="0" applyAlignment="0" applyProtection="0"/>
    <xf numFmtId="1" fontId="135" fillId="0" borderId="2" applyBorder="0"/>
    <xf numFmtId="288" fontId="15" fillId="0" borderId="26"/>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63" fillId="0" borderId="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4" fontId="93" fillId="0" borderId="0" applyFill="0" applyBorder="0" applyAlignment="0"/>
    <xf numFmtId="14" fontId="92" fillId="0" borderId="0" applyFill="0" applyBorder="0" applyAlignment="0"/>
    <xf numFmtId="0" fontId="59" fillId="0" borderId="0" applyProtection="0"/>
    <xf numFmtId="3" fontId="136" fillId="0" borderId="8">
      <alignment horizontal="left" vertical="top" wrapText="1"/>
    </xf>
    <xf numFmtId="169" fontId="126" fillId="0" borderId="0" applyFont="0" applyFill="0" applyBorder="0" applyAlignment="0" applyProtection="0"/>
    <xf numFmtId="289" fontId="67" fillId="0" borderId="0" applyFill="0" applyBorder="0" applyProtection="0"/>
    <xf numFmtId="289" fontId="67" fillId="0" borderId="3" applyFill="0" applyProtection="0"/>
    <xf numFmtId="289" fontId="67" fillId="0" borderId="24" applyFill="0" applyProtection="0"/>
    <xf numFmtId="290" fontId="3" fillId="0" borderId="27">
      <alignment vertical="center"/>
    </xf>
    <xf numFmtId="290" fontId="3" fillId="0" borderId="27">
      <alignment vertical="center"/>
    </xf>
    <xf numFmtId="290" fontId="3" fillId="0" borderId="27">
      <alignment vertical="center"/>
    </xf>
    <xf numFmtId="290" fontId="3" fillId="0" borderId="27">
      <alignment vertical="center"/>
    </xf>
    <xf numFmtId="290" fontId="3" fillId="0" borderId="27">
      <alignment vertical="center"/>
    </xf>
    <xf numFmtId="290" fontId="3" fillId="0" borderId="27">
      <alignment vertical="center"/>
    </xf>
    <xf numFmtId="290" fontId="3" fillId="0" borderId="27">
      <alignment vertical="center"/>
    </xf>
    <xf numFmtId="290" fontId="3" fillId="0" borderId="27">
      <alignment vertical="center"/>
    </xf>
    <xf numFmtId="290" fontId="3" fillId="0" borderId="27">
      <alignment vertical="center"/>
    </xf>
    <xf numFmtId="290" fontId="3" fillId="0" borderId="27">
      <alignment vertical="center"/>
    </xf>
    <xf numFmtId="290" fontId="3" fillId="0" borderId="27">
      <alignment vertical="center"/>
    </xf>
    <xf numFmtId="290" fontId="3" fillId="0" borderId="27">
      <alignment vertical="center"/>
    </xf>
    <xf numFmtId="290" fontId="3" fillId="0" borderId="27">
      <alignment vertical="center"/>
    </xf>
    <xf numFmtId="290" fontId="3" fillId="0" borderId="27">
      <alignment vertical="center"/>
    </xf>
    <xf numFmtId="290" fontId="3" fillId="0" borderId="27">
      <alignment vertical="center"/>
    </xf>
    <xf numFmtId="0" fontId="3" fillId="0" borderId="0" applyFont="0" applyFill="0" applyBorder="0" applyAlignment="0" applyProtection="0"/>
    <xf numFmtId="0" fontId="3" fillId="0" borderId="0" applyFont="0" applyFill="0" applyBorder="0" applyAlignment="0" applyProtection="0"/>
    <xf numFmtId="291" fontId="15" fillId="0" borderId="0"/>
    <xf numFmtId="292" fontId="49" fillId="0" borderId="1"/>
    <xf numFmtId="292" fontId="49" fillId="0" borderId="1"/>
    <xf numFmtId="260" fontId="3" fillId="0" borderId="0"/>
    <xf numFmtId="260" fontId="3" fillId="0" borderId="0"/>
    <xf numFmtId="260" fontId="3" fillId="0" borderId="0"/>
    <xf numFmtId="260" fontId="3" fillId="0" borderId="0"/>
    <xf numFmtId="260" fontId="3" fillId="0" borderId="0"/>
    <xf numFmtId="260" fontId="3" fillId="0" borderId="0"/>
    <xf numFmtId="260" fontId="3" fillId="0" borderId="0"/>
    <xf numFmtId="260" fontId="3" fillId="0" borderId="0"/>
    <xf numFmtId="260" fontId="3" fillId="0" borderId="0"/>
    <xf numFmtId="260" fontId="3" fillId="0" borderId="0" applyProtection="0"/>
    <xf numFmtId="260" fontId="3" fillId="0" borderId="0"/>
    <xf numFmtId="260" fontId="3" fillId="0" borderId="0"/>
    <xf numFmtId="260" fontId="3" fillId="0" borderId="0"/>
    <xf numFmtId="260" fontId="3" fillId="0" borderId="0"/>
    <xf numFmtId="260" fontId="3" fillId="0" borderId="0"/>
    <xf numFmtId="260" fontId="3" fillId="0" borderId="0"/>
    <xf numFmtId="260" fontId="3" fillId="0" borderId="0"/>
    <xf numFmtId="293" fontId="49" fillId="0" borderId="0"/>
    <xf numFmtId="173" fontId="137" fillId="0" borderId="0" applyFont="0" applyFill="0" applyBorder="0" applyAlignment="0" applyProtection="0"/>
    <xf numFmtId="175" fontId="137" fillId="0" borderId="0" applyFont="0" applyFill="0" applyBorder="0" applyAlignment="0" applyProtection="0"/>
    <xf numFmtId="173" fontId="137" fillId="0" borderId="0" applyFont="0" applyFill="0" applyBorder="0" applyAlignment="0" applyProtection="0"/>
    <xf numFmtId="167" fontId="137" fillId="0" borderId="0" applyFont="0" applyFill="0" applyBorder="0" applyAlignment="0" applyProtection="0"/>
    <xf numFmtId="221" fontId="137" fillId="0" borderId="0" applyFont="0" applyFill="0" applyBorder="0" applyAlignment="0" applyProtection="0"/>
    <xf numFmtId="221" fontId="137" fillId="0" borderId="0" applyFont="0" applyFill="0" applyBorder="0" applyAlignment="0" applyProtection="0"/>
    <xf numFmtId="221" fontId="137" fillId="0" borderId="0" applyFont="0" applyFill="0" applyBorder="0" applyAlignment="0" applyProtection="0"/>
    <xf numFmtId="221" fontId="137" fillId="0" borderId="0" applyFont="0" applyFill="0" applyBorder="0" applyAlignment="0" applyProtection="0"/>
    <xf numFmtId="221" fontId="137" fillId="0" borderId="0" applyFont="0" applyFill="0" applyBorder="0" applyAlignment="0" applyProtection="0"/>
    <xf numFmtId="221" fontId="137" fillId="0" borderId="0" applyFont="0" applyFill="0" applyBorder="0" applyAlignment="0" applyProtection="0"/>
    <xf numFmtId="221" fontId="137" fillId="0" borderId="0" applyFont="0" applyFill="0" applyBorder="0" applyAlignment="0" applyProtection="0"/>
    <xf numFmtId="221" fontId="137" fillId="0" borderId="0" applyFont="0" applyFill="0" applyBorder="0" applyAlignment="0" applyProtection="0"/>
    <xf numFmtId="221" fontId="137" fillId="0" borderId="0" applyFont="0" applyFill="0" applyBorder="0" applyAlignment="0" applyProtection="0"/>
    <xf numFmtId="221" fontId="137" fillId="0" borderId="0" applyFont="0" applyFill="0" applyBorder="0" applyAlignment="0" applyProtection="0"/>
    <xf numFmtId="221" fontId="137" fillId="0" borderId="0" applyFont="0" applyFill="0" applyBorder="0" applyAlignment="0" applyProtection="0"/>
    <xf numFmtId="221" fontId="137" fillId="0" borderId="0" applyFont="0" applyFill="0" applyBorder="0" applyAlignment="0" applyProtection="0"/>
    <xf numFmtId="294" fontId="106" fillId="0" borderId="0" applyFont="0" applyFill="0" applyBorder="0" applyAlignment="0" applyProtection="0"/>
    <xf numFmtId="294" fontId="106" fillId="0" borderId="0" applyFont="0" applyFill="0" applyBorder="0" applyAlignment="0" applyProtection="0"/>
    <xf numFmtId="167" fontId="138" fillId="0" borderId="0" applyFont="0" applyFill="0" applyBorder="0" applyAlignment="0" applyProtection="0"/>
    <xf numFmtId="167" fontId="138" fillId="0" borderId="0" applyFont="0" applyFill="0" applyBorder="0" applyAlignment="0" applyProtection="0"/>
    <xf numFmtId="294" fontId="106" fillId="0" borderId="0" applyFont="0" applyFill="0" applyBorder="0" applyAlignment="0" applyProtection="0"/>
    <xf numFmtId="294" fontId="106" fillId="0" borderId="0" applyFont="0" applyFill="0" applyBorder="0" applyAlignment="0" applyProtection="0"/>
    <xf numFmtId="173" fontId="137" fillId="0" borderId="0" applyFont="0" applyFill="0" applyBorder="0" applyAlignment="0" applyProtection="0"/>
    <xf numFmtId="173" fontId="137" fillId="0" borderId="0" applyFont="0" applyFill="0" applyBorder="0" applyAlignment="0" applyProtection="0"/>
    <xf numFmtId="294" fontId="106" fillId="0" borderId="0" applyFont="0" applyFill="0" applyBorder="0" applyAlignment="0" applyProtection="0"/>
    <xf numFmtId="294" fontId="106" fillId="0" borderId="0" applyFont="0" applyFill="0" applyBorder="0" applyAlignment="0" applyProtection="0"/>
    <xf numFmtId="295" fontId="15" fillId="0" borderId="0" applyFont="0" applyFill="0" applyBorder="0" applyAlignment="0" applyProtection="0"/>
    <xf numFmtId="295" fontId="15" fillId="0" borderId="0" applyFont="0" applyFill="0" applyBorder="0" applyAlignment="0" applyProtection="0"/>
    <xf numFmtId="296" fontId="15" fillId="0" borderId="0" applyFont="0" applyFill="0" applyBorder="0" applyAlignment="0" applyProtection="0"/>
    <xf numFmtId="296" fontId="15"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167" fontId="138" fillId="0" borderId="0" applyFont="0" applyFill="0" applyBorder="0" applyAlignment="0" applyProtection="0"/>
    <xf numFmtId="167" fontId="138" fillId="0" borderId="0" applyFont="0" applyFill="0" applyBorder="0" applyAlignment="0" applyProtection="0"/>
    <xf numFmtId="41" fontId="137" fillId="0" borderId="0" applyFont="0" applyFill="0" applyBorder="0" applyAlignment="0" applyProtection="0"/>
    <xf numFmtId="167"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167" fontId="137" fillId="0" borderId="0" applyFont="0" applyFill="0" applyBorder="0" applyAlignment="0" applyProtection="0"/>
    <xf numFmtId="173" fontId="137" fillId="0" borderId="0" applyFont="0" applyFill="0" applyBorder="0" applyAlignment="0" applyProtection="0"/>
    <xf numFmtId="167" fontId="137" fillId="0" borderId="0" applyFont="0" applyFill="0" applyBorder="0" applyAlignment="0" applyProtection="0"/>
    <xf numFmtId="173" fontId="137" fillId="0" borderId="0" applyFont="0" applyFill="0" applyBorder="0" applyAlignment="0" applyProtection="0"/>
    <xf numFmtId="167" fontId="137" fillId="0" borderId="0" applyFont="0" applyFill="0" applyBorder="0" applyAlignment="0" applyProtection="0"/>
    <xf numFmtId="167" fontId="137" fillId="0" borderId="0" applyFont="0" applyFill="0" applyBorder="0" applyAlignment="0" applyProtection="0"/>
    <xf numFmtId="41" fontId="137" fillId="0" borderId="0" applyFont="0" applyFill="0" applyBorder="0" applyAlignment="0" applyProtection="0"/>
    <xf numFmtId="41" fontId="137" fillId="0" borderId="0" applyFont="0" applyFill="0" applyBorder="0" applyAlignment="0" applyProtection="0"/>
    <xf numFmtId="167" fontId="137" fillId="0" borderId="0" applyFont="0" applyFill="0" applyBorder="0" applyAlignment="0" applyProtection="0"/>
    <xf numFmtId="175" fontId="137" fillId="0" borderId="0" applyFont="0" applyFill="0" applyBorder="0" applyAlignment="0" applyProtection="0"/>
    <xf numFmtId="169" fontId="137" fillId="0" borderId="0" applyFont="0" applyFill="0" applyBorder="0" applyAlignment="0" applyProtection="0"/>
    <xf numFmtId="212" fontId="137" fillId="0" borderId="0" applyFont="0" applyFill="0" applyBorder="0" applyAlignment="0" applyProtection="0"/>
    <xf numFmtId="212" fontId="137" fillId="0" borderId="0" applyFont="0" applyFill="0" applyBorder="0" applyAlignment="0" applyProtection="0"/>
    <xf numFmtId="212" fontId="137" fillId="0" borderId="0" applyFont="0" applyFill="0" applyBorder="0" applyAlignment="0" applyProtection="0"/>
    <xf numFmtId="212" fontId="137" fillId="0" borderId="0" applyFont="0" applyFill="0" applyBorder="0" applyAlignment="0" applyProtection="0"/>
    <xf numFmtId="212" fontId="137" fillId="0" borderId="0" applyFont="0" applyFill="0" applyBorder="0" applyAlignment="0" applyProtection="0"/>
    <xf numFmtId="212" fontId="137" fillId="0" borderId="0" applyFont="0" applyFill="0" applyBorder="0" applyAlignment="0" applyProtection="0"/>
    <xf numFmtId="212" fontId="137" fillId="0" borderId="0" applyFont="0" applyFill="0" applyBorder="0" applyAlignment="0" applyProtection="0"/>
    <xf numFmtId="212" fontId="137" fillId="0" borderId="0" applyFont="0" applyFill="0" applyBorder="0" applyAlignment="0" applyProtection="0"/>
    <xf numFmtId="212" fontId="137" fillId="0" borderId="0" applyFont="0" applyFill="0" applyBorder="0" applyAlignment="0" applyProtection="0"/>
    <xf numFmtId="212" fontId="137" fillId="0" borderId="0" applyFont="0" applyFill="0" applyBorder="0" applyAlignment="0" applyProtection="0"/>
    <xf numFmtId="212" fontId="137" fillId="0" borderId="0" applyFont="0" applyFill="0" applyBorder="0" applyAlignment="0" applyProtection="0"/>
    <xf numFmtId="212" fontId="137" fillId="0" borderId="0" applyFont="0" applyFill="0" applyBorder="0" applyAlignment="0" applyProtection="0"/>
    <xf numFmtId="297" fontId="106" fillId="0" borderId="0" applyFont="0" applyFill="0" applyBorder="0" applyAlignment="0" applyProtection="0"/>
    <xf numFmtId="297" fontId="106"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297" fontId="106" fillId="0" borderId="0" applyFont="0" applyFill="0" applyBorder="0" applyAlignment="0" applyProtection="0"/>
    <xf numFmtId="297" fontId="106" fillId="0" borderId="0" applyFont="0" applyFill="0" applyBorder="0" applyAlignment="0" applyProtection="0"/>
    <xf numFmtId="175" fontId="137" fillId="0" borderId="0" applyFont="0" applyFill="0" applyBorder="0" applyAlignment="0" applyProtection="0"/>
    <xf numFmtId="175" fontId="137" fillId="0" borderId="0" applyFont="0" applyFill="0" applyBorder="0" applyAlignment="0" applyProtection="0"/>
    <xf numFmtId="297" fontId="106" fillId="0" borderId="0" applyFont="0" applyFill="0" applyBorder="0" applyAlignment="0" applyProtection="0"/>
    <xf numFmtId="297" fontId="106"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298" fontId="15" fillId="0" borderId="0" applyFont="0" applyFill="0" applyBorder="0" applyAlignment="0" applyProtection="0"/>
    <xf numFmtId="298" fontId="15"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169" fontId="138" fillId="0" borderId="0" applyFont="0" applyFill="0" applyBorder="0" applyAlignment="0" applyProtection="0"/>
    <xf numFmtId="169" fontId="138" fillId="0" borderId="0" applyFont="0" applyFill="0" applyBorder="0" applyAlignment="0" applyProtection="0"/>
    <xf numFmtId="43" fontId="137" fillId="0" borderId="0" applyFont="0" applyFill="0" applyBorder="0" applyAlignment="0" applyProtection="0"/>
    <xf numFmtId="169"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69" fontId="137" fillId="0" borderId="0" applyFont="0" applyFill="0" applyBorder="0" applyAlignment="0" applyProtection="0"/>
    <xf numFmtId="175" fontId="137" fillId="0" borderId="0" applyFont="0" applyFill="0" applyBorder="0" applyAlignment="0" applyProtection="0"/>
    <xf numFmtId="169" fontId="137" fillId="0" borderId="0" applyFont="0" applyFill="0" applyBorder="0" applyAlignment="0" applyProtection="0"/>
    <xf numFmtId="175" fontId="137" fillId="0" borderId="0" applyFont="0" applyFill="0" applyBorder="0" applyAlignment="0" applyProtection="0"/>
    <xf numFmtId="169" fontId="137" fillId="0" borderId="0" applyFont="0" applyFill="0" applyBorder="0" applyAlignment="0" applyProtection="0"/>
    <xf numFmtId="169"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69" fontId="137" fillId="0" borderId="0" applyFont="0" applyFill="0" applyBorder="0" applyAlignment="0" applyProtection="0"/>
    <xf numFmtId="3" fontId="15" fillId="0" borderId="0" applyFont="0" applyBorder="0" applyAlignment="0"/>
    <xf numFmtId="0" fontId="106"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34" fontId="60"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174" fontId="60"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3" fontId="60"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34" fontId="60"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0" fontId="139" fillId="0" borderId="0" applyNumberFormat="0" applyAlignment="0">
      <alignment horizontal="left"/>
    </xf>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299" fontId="3" fillId="0" borderId="0" applyFont="0" applyFill="0" applyBorder="0" applyAlignment="0" applyProtection="0"/>
    <xf numFmtId="0" fontId="140" fillId="0" borderId="0"/>
    <xf numFmtId="0" fontId="141" fillId="0" borderId="0" applyNumberFormat="0" applyFill="0" applyBorder="0" applyAlignment="0" applyProtection="0"/>
    <xf numFmtId="3" fontId="15" fillId="0" borderId="0" applyFont="0" applyBorder="0" applyAlignment="0"/>
    <xf numFmtId="0" fontId="3" fillId="0" borderId="0"/>
    <xf numFmtId="0" fontId="3" fillId="0" borderId="0"/>
    <xf numFmtId="0" fontId="3" fillId="0" borderId="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63" fillId="0" borderId="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2" fontId="3" fillId="0" borderId="0" applyFont="0" applyFill="0" applyBorder="0" applyAlignment="0" applyProtection="0"/>
    <xf numFmtId="0" fontId="142" fillId="0" borderId="0" applyNumberFormat="0" applyFill="0" applyBorder="0" applyAlignment="0" applyProtection="0"/>
    <xf numFmtId="0" fontId="143" fillId="0" borderId="0" applyNumberFormat="0" applyFill="0" applyBorder="0" applyProtection="0">
      <alignment vertical="center"/>
    </xf>
    <xf numFmtId="0" fontId="144" fillId="0" borderId="0" applyNumberFormat="0" applyFill="0" applyBorder="0" applyAlignment="0" applyProtection="0"/>
    <xf numFmtId="0" fontId="145" fillId="0" borderId="0" applyNumberFormat="0" applyFill="0" applyBorder="0" applyProtection="0">
      <alignment vertical="center"/>
    </xf>
    <xf numFmtId="0" fontId="146" fillId="0" borderId="0" applyNumberFormat="0" applyFill="0" applyBorder="0" applyAlignment="0" applyProtection="0"/>
    <xf numFmtId="0" fontId="147" fillId="0" borderId="0" applyNumberFormat="0" applyFill="0" applyBorder="0" applyAlignment="0" applyProtection="0"/>
    <xf numFmtId="300" fontId="148" fillId="0" borderId="28" applyNumberFormat="0" applyFill="0" applyBorder="0" applyAlignment="0" applyProtection="0"/>
    <xf numFmtId="0" fontId="149" fillId="0" borderId="0" applyNumberFormat="0" applyFill="0" applyBorder="0" applyAlignment="0" applyProtection="0"/>
    <xf numFmtId="0" fontId="150" fillId="8"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8" fontId="55" fillId="3"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8" fontId="55" fillId="4" borderId="0" applyNumberFormat="0" applyBorder="0" applyAlignment="0" applyProtection="0"/>
    <xf numFmtId="301" fontId="151" fillId="3" borderId="0" applyBorder="0" applyProtection="0"/>
    <xf numFmtId="0" fontId="152" fillId="0" borderId="0">
      <alignment vertical="top" wrapText="1"/>
    </xf>
    <xf numFmtId="0" fontId="153" fillId="0" borderId="29" applyNumberFormat="0" applyFill="0" applyBorder="0" applyAlignment="0" applyProtection="0">
      <alignment horizontal="center" vertical="center"/>
    </xf>
    <xf numFmtId="0" fontId="154" fillId="0" borderId="0" applyNumberFormat="0" applyFont="0" applyBorder="0" applyAlignment="0">
      <alignment horizontal="left" vertical="center"/>
    </xf>
    <xf numFmtId="302" fontId="66" fillId="0" borderId="0" applyFont="0" applyFill="0" applyBorder="0" applyAlignment="0" applyProtection="0"/>
    <xf numFmtId="0" fontId="155" fillId="26" borderId="0"/>
    <xf numFmtId="0" fontId="56" fillId="0" borderId="0">
      <alignment horizontal="left"/>
    </xf>
    <xf numFmtId="0" fontId="57" fillId="0" borderId="17" applyNumberFormat="0" applyAlignment="0" applyProtection="0">
      <alignment horizontal="left" vertical="center"/>
    </xf>
    <xf numFmtId="0" fontId="57" fillId="0" borderId="12">
      <alignment horizontal="left" vertical="center"/>
    </xf>
    <xf numFmtId="14" fontId="156" fillId="27" borderId="18">
      <alignment horizontal="center" vertical="center" wrapText="1"/>
    </xf>
    <xf numFmtId="0" fontId="157" fillId="0" borderId="30" applyNumberFormat="0" applyFill="0" applyAlignment="0" applyProtection="0"/>
    <xf numFmtId="0" fontId="158" fillId="0" borderId="31" applyNumberFormat="0" applyFill="0" applyAlignment="0" applyProtection="0"/>
    <xf numFmtId="0" fontId="159" fillId="0" borderId="32" applyNumberFormat="0" applyFill="0" applyAlignment="0" applyProtection="0"/>
    <xf numFmtId="0" fontId="159" fillId="0" borderId="0" applyNumberFormat="0" applyFill="0" applyBorder="0" applyAlignment="0" applyProtection="0"/>
    <xf numFmtId="0" fontId="121" fillId="0" borderId="0" applyFill="0" applyAlignment="0" applyProtection="0">
      <protection locked="0"/>
    </xf>
    <xf numFmtId="0" fontId="121" fillId="0" borderId="7" applyFill="0" applyAlignment="0" applyProtection="0">
      <protection locked="0"/>
    </xf>
    <xf numFmtId="0" fontId="160" fillId="0" borderId="18">
      <alignment horizontal="center"/>
    </xf>
    <xf numFmtId="0" fontId="160" fillId="0" borderId="0">
      <alignment horizontal="center"/>
    </xf>
    <xf numFmtId="164" fontId="161" fillId="28" borderId="1" applyNumberFormat="0" applyAlignment="0">
      <alignment horizontal="left" vertical="top"/>
    </xf>
    <xf numFmtId="164" fontId="161" fillId="28" borderId="1" applyNumberFormat="0" applyAlignment="0">
      <alignment horizontal="left" vertical="top"/>
    </xf>
    <xf numFmtId="303" fontId="161" fillId="28" borderId="1" applyNumberFormat="0" applyAlignment="0">
      <alignment horizontal="left" vertical="top"/>
    </xf>
    <xf numFmtId="49" fontId="162" fillId="0" borderId="1">
      <alignment vertical="center"/>
    </xf>
    <xf numFmtId="49" fontId="162" fillId="0" borderId="1">
      <alignment vertical="center"/>
    </xf>
    <xf numFmtId="0" fontId="67" fillId="0" borderId="0"/>
    <xf numFmtId="173" fontId="15" fillId="0" borderId="0" applyFont="0" applyFill="0" applyBorder="0" applyAlignment="0" applyProtection="0"/>
    <xf numFmtId="38" fontId="44" fillId="0" borderId="0" applyFont="0" applyFill="0" applyBorder="0" applyAlignment="0" applyProtection="0"/>
    <xf numFmtId="167" fontId="91" fillId="0" borderId="0" applyFont="0" applyFill="0" applyBorder="0" applyAlignment="0" applyProtection="0"/>
    <xf numFmtId="226" fontId="91" fillId="0" borderId="0" applyFont="0" applyFill="0" applyBorder="0" applyAlignment="0" applyProtection="0"/>
    <xf numFmtId="304" fontId="50" fillId="0" borderId="0" applyFont="0" applyFill="0" applyBorder="0" applyAlignment="0" applyProtection="0"/>
    <xf numFmtId="10" fontId="55" fillId="4" borderId="1" applyNumberFormat="0" applyBorder="0" applyAlignment="0" applyProtection="0"/>
    <xf numFmtId="10" fontId="55" fillId="4" borderId="1" applyNumberFormat="0" applyBorder="0" applyAlignment="0" applyProtection="0"/>
    <xf numFmtId="10" fontId="55" fillId="4" borderId="1" applyNumberFormat="0" applyBorder="0" applyAlignment="0" applyProtection="0"/>
    <xf numFmtId="10" fontId="55" fillId="4" borderId="1" applyNumberFormat="0" applyBorder="0" applyAlignment="0" applyProtection="0"/>
    <xf numFmtId="10" fontId="55" fillId="4" borderId="1" applyNumberFormat="0" applyBorder="0" applyAlignment="0" applyProtection="0"/>
    <xf numFmtId="10" fontId="55" fillId="4" borderId="1" applyNumberFormat="0" applyBorder="0" applyAlignment="0" applyProtection="0"/>
    <xf numFmtId="10" fontId="55" fillId="29" borderId="1" applyNumberFormat="0" applyBorder="0" applyAlignment="0" applyProtection="0"/>
    <xf numFmtId="10" fontId="55" fillId="29" borderId="1" applyNumberFormat="0" applyBorder="0" applyAlignment="0" applyProtection="0"/>
    <xf numFmtId="10" fontId="55" fillId="4" borderId="1" applyNumberFormat="0" applyBorder="0" applyAlignment="0" applyProtection="0"/>
    <xf numFmtId="10" fontId="55" fillId="4" borderId="1" applyNumberFormat="0" applyBorder="0" applyAlignment="0" applyProtection="0"/>
    <xf numFmtId="10" fontId="55" fillId="4" borderId="1" applyNumberFormat="0" applyBorder="0" applyAlignment="0" applyProtection="0"/>
    <xf numFmtId="10" fontId="55" fillId="4" borderId="1" applyNumberFormat="0" applyBorder="0" applyAlignment="0" applyProtection="0"/>
    <xf numFmtId="10" fontId="55" fillId="4" borderId="1" applyNumberFormat="0" applyBorder="0" applyAlignment="0" applyProtection="0"/>
    <xf numFmtId="10" fontId="55" fillId="4" borderId="1" applyNumberFormat="0" applyBorder="0" applyAlignment="0" applyProtection="0"/>
    <xf numFmtId="10" fontId="55" fillId="4" borderId="1" applyNumberFormat="0" applyBorder="0" applyAlignment="0" applyProtection="0"/>
    <xf numFmtId="10" fontId="55" fillId="4" borderId="1" applyNumberFormat="0" applyBorder="0" applyAlignment="0" applyProtection="0"/>
    <xf numFmtId="10" fontId="55" fillId="4" borderId="1" applyNumberFormat="0" applyBorder="0" applyAlignment="0" applyProtection="0"/>
    <xf numFmtId="0" fontId="163" fillId="11" borderId="23" applyNumberFormat="0" applyAlignment="0" applyProtection="0"/>
    <xf numFmtId="0" fontId="163" fillId="11" borderId="23" applyNumberFormat="0" applyAlignment="0" applyProtection="0"/>
    <xf numFmtId="0" fontId="163" fillId="11" borderId="23" applyNumberFormat="0" applyAlignment="0" applyProtection="0"/>
    <xf numFmtId="0" fontId="163" fillId="11" borderId="23" applyNumberFormat="0" applyAlignment="0" applyProtection="0"/>
    <xf numFmtId="0" fontId="163" fillId="11" borderId="23" applyNumberFormat="0" applyAlignment="0" applyProtection="0"/>
    <xf numFmtId="0" fontId="163" fillId="11" borderId="23" applyNumberFormat="0" applyAlignment="0" applyProtection="0"/>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6"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4"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0" fontId="165" fillId="0" borderId="0" applyNumberFormat="0" applyFill="0" applyBorder="0" applyAlignment="0" applyProtection="0">
      <alignment vertical="top"/>
      <protection locked="0"/>
    </xf>
    <xf numFmtId="173" fontId="15" fillId="0" borderId="0" applyFont="0" applyFill="0" applyBorder="0" applyAlignment="0" applyProtection="0"/>
    <xf numFmtId="0" fontId="15" fillId="0" borderId="0"/>
    <xf numFmtId="0" fontId="111" fillId="0" borderId="33">
      <alignment horizontal="centerContinuous"/>
    </xf>
    <xf numFmtId="0" fontId="67" fillId="0" borderId="0" applyNumberFormat="0" applyFont="0" applyFill="0" applyBorder="0" applyProtection="0">
      <alignment horizontal="left" vertical="center"/>
    </xf>
    <xf numFmtId="0" fontId="44" fillId="0" borderId="0"/>
    <xf numFmtId="0" fontId="106"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34" fontId="60"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174" fontId="60"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3" fontId="60"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34" fontId="60"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0" fontId="167" fillId="0" borderId="34" applyNumberFormat="0" applyFill="0" applyAlignment="0" applyProtection="0"/>
    <xf numFmtId="3" fontId="168" fillId="0" borderId="8" applyNumberFormat="0" applyAlignment="0">
      <alignment horizontal="center" vertical="center"/>
    </xf>
    <xf numFmtId="3" fontId="101" fillId="0" borderId="8" applyNumberFormat="0" applyAlignment="0">
      <alignment horizontal="center" vertical="center"/>
    </xf>
    <xf numFmtId="3" fontId="161" fillId="0" borderId="8" applyNumberFormat="0" applyAlignment="0">
      <alignment horizontal="center" vertical="center"/>
    </xf>
    <xf numFmtId="288" fontId="169" fillId="0" borderId="19" applyNumberFormat="0" applyFont="0" applyFill="0" applyBorder="0">
      <alignment horizontal="center"/>
    </xf>
    <xf numFmtId="288" fontId="169" fillId="0" borderId="19" applyNumberFormat="0" applyFont="0" applyFill="0" applyBorder="0">
      <alignment horizontal="center"/>
    </xf>
    <xf numFmtId="173" fontId="106" fillId="0" borderId="0" applyFont="0" applyFill="0" applyBorder="0" applyAlignment="0" applyProtection="0"/>
    <xf numFmtId="175" fontId="106" fillId="0" borderId="0" applyFont="0" applyFill="0" applyBorder="0" applyAlignment="0" applyProtection="0"/>
    <xf numFmtId="0" fontId="61" fillId="0" borderId="18"/>
    <xf numFmtId="305" fontId="106" fillId="0" borderId="19"/>
    <xf numFmtId="306" fontId="68" fillId="0" borderId="19"/>
    <xf numFmtId="307" fontId="106" fillId="0" borderId="0" applyFont="0" applyFill="0" applyBorder="0" applyAlignment="0" applyProtection="0"/>
    <xf numFmtId="308" fontId="106" fillId="0" borderId="0" applyFont="0" applyFill="0" applyBorder="0" applyAlignment="0" applyProtection="0"/>
    <xf numFmtId="0" fontId="170" fillId="30" borderId="0" applyNumberFormat="0" applyBorder="0" applyAlignment="0" applyProtection="0"/>
    <xf numFmtId="0" fontId="66" fillId="0" borderId="1"/>
    <xf numFmtId="0" fontId="67" fillId="0" borderId="0"/>
    <xf numFmtId="37" fontId="171" fillId="0" borderId="0"/>
    <xf numFmtId="37" fontId="171" fillId="0" borderId="0"/>
    <xf numFmtId="37" fontId="171" fillId="0" borderId="0"/>
    <xf numFmtId="0" fontId="172" fillId="0" borderId="1" applyNumberFormat="0" applyFont="0" applyFill="0" applyBorder="0" applyAlignment="0">
      <alignment horizontal="center"/>
    </xf>
    <xf numFmtId="0" fontId="172" fillId="0" borderId="1" applyNumberFormat="0" applyFont="0" applyFill="0" applyBorder="0" applyAlignment="0">
      <alignment horizontal="center"/>
    </xf>
    <xf numFmtId="0" fontId="173" fillId="0" borderId="0"/>
    <xf numFmtId="0" fontId="3" fillId="0" borderId="0"/>
    <xf numFmtId="0" fontId="174" fillId="0" borderId="0"/>
    <xf numFmtId="0" fontId="75" fillId="0" borderId="0"/>
    <xf numFmtId="0" fontId="1" fillId="0" borderId="0"/>
    <xf numFmtId="0" fontId="31" fillId="0" borderId="0"/>
    <xf numFmtId="0" fontId="2" fillId="0" borderId="0"/>
    <xf numFmtId="0" fontId="175" fillId="0" borderId="0"/>
    <xf numFmtId="0" fontId="3" fillId="0" borderId="0"/>
    <xf numFmtId="0" fontId="176" fillId="0" borderId="0"/>
    <xf numFmtId="0" fontId="3" fillId="0" borderId="0"/>
    <xf numFmtId="0" fontId="106" fillId="0" borderId="0"/>
    <xf numFmtId="0" fontId="3" fillId="0" borderId="0"/>
    <xf numFmtId="0" fontId="3" fillId="0" borderId="0"/>
    <xf numFmtId="0" fontId="71" fillId="0" borderId="0"/>
    <xf numFmtId="0" fontId="31" fillId="0" borderId="0"/>
    <xf numFmtId="0" fontId="31" fillId="0" borderId="0"/>
    <xf numFmtId="0" fontId="31" fillId="0" borderId="0"/>
    <xf numFmtId="0" fontId="31" fillId="0" borderId="0"/>
    <xf numFmtId="0" fontId="62" fillId="0" borderId="0"/>
    <xf numFmtId="0" fontId="2" fillId="0" borderId="0"/>
    <xf numFmtId="0" fontId="175" fillId="0" borderId="0"/>
    <xf numFmtId="0" fontId="3" fillId="0" borderId="0"/>
    <xf numFmtId="0" fontId="2" fillId="0" borderId="0"/>
    <xf numFmtId="0" fontId="177" fillId="0" borderId="0"/>
    <xf numFmtId="0" fontId="106" fillId="0" borderId="0"/>
    <xf numFmtId="0" fontId="2" fillId="0" borderId="0"/>
    <xf numFmtId="0" fontId="3" fillId="0" borderId="0"/>
    <xf numFmtId="0" fontId="71" fillId="0" borderId="0"/>
    <xf numFmtId="0" fontId="59" fillId="0" borderId="0"/>
    <xf numFmtId="0" fontId="63" fillId="0" borderId="0"/>
    <xf numFmtId="0" fontId="3" fillId="0" borderId="0"/>
    <xf numFmtId="0" fontId="31" fillId="0" borderId="0"/>
    <xf numFmtId="0" fontId="31" fillId="0" borderId="0"/>
    <xf numFmtId="0" fontId="31" fillId="0" borderId="0"/>
    <xf numFmtId="0" fontId="31" fillId="0" borderId="0"/>
    <xf numFmtId="0" fontId="63" fillId="0" borderId="0" applyProtection="0"/>
    <xf numFmtId="0" fontId="3" fillId="0" borderId="0"/>
    <xf numFmtId="0" fontId="31" fillId="0" borderId="0"/>
    <xf numFmtId="0" fontId="31" fillId="0" borderId="0"/>
    <xf numFmtId="0" fontId="31" fillId="0" borderId="0"/>
    <xf numFmtId="0" fontId="31" fillId="0" borderId="0"/>
    <xf numFmtId="0" fontId="3"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63" fillId="0" borderId="0"/>
    <xf numFmtId="0" fontId="63" fillId="0" borderId="0"/>
    <xf numFmtId="0" fontId="3" fillId="0" borderId="0"/>
    <xf numFmtId="0" fontId="3" fillId="0" borderId="0"/>
    <xf numFmtId="0" fontId="2" fillId="0" borderId="0"/>
    <xf numFmtId="0" fontId="178" fillId="0" borderId="0"/>
    <xf numFmtId="0" fontId="3" fillId="0" borderId="0"/>
    <xf numFmtId="0" fontId="3" fillId="0" borderId="0"/>
    <xf numFmtId="0" fontId="71" fillId="0" borderId="0"/>
    <xf numFmtId="0" fontId="2" fillId="0" borderId="0"/>
    <xf numFmtId="0" fontId="71" fillId="0" borderId="0"/>
    <xf numFmtId="0" fontId="2" fillId="0" borderId="0"/>
    <xf numFmtId="0" fontId="71" fillId="0" borderId="0"/>
    <xf numFmtId="0" fontId="49"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71" fillId="0" borderId="0"/>
    <xf numFmtId="0" fontId="71" fillId="0" borderId="0"/>
    <xf numFmtId="0" fontId="2" fillId="0" borderId="0"/>
    <xf numFmtId="0" fontId="178" fillId="0" borderId="0"/>
    <xf numFmtId="0" fontId="178" fillId="0" borderId="0"/>
    <xf numFmtId="0" fontId="178" fillId="0" borderId="0"/>
    <xf numFmtId="0" fontId="176" fillId="0" borderId="0"/>
    <xf numFmtId="0" fontId="63" fillId="0" borderId="0" applyProtection="0"/>
    <xf numFmtId="0" fontId="31" fillId="0" borderId="0"/>
    <xf numFmtId="0" fontId="2" fillId="0" borderId="0"/>
    <xf numFmtId="0" fontId="2" fillId="0" borderId="0"/>
    <xf numFmtId="0" fontId="179" fillId="0" borderId="0"/>
    <xf numFmtId="0" fontId="2" fillId="0" borderId="0"/>
    <xf numFmtId="0" fontId="2" fillId="0" borderId="0"/>
    <xf numFmtId="0" fontId="15" fillId="0" borderId="0"/>
    <xf numFmtId="0" fontId="71" fillId="0" borderId="0"/>
    <xf numFmtId="0" fontId="2" fillId="0" borderId="0"/>
    <xf numFmtId="0" fontId="71" fillId="0" borderId="0"/>
    <xf numFmtId="0" fontId="128" fillId="0" borderId="0"/>
    <xf numFmtId="0" fontId="71" fillId="0" borderId="0"/>
    <xf numFmtId="0" fontId="128" fillId="0" borderId="0"/>
    <xf numFmtId="0" fontId="71" fillId="0" borderId="0"/>
    <xf numFmtId="0" fontId="128" fillId="0" borderId="0"/>
    <xf numFmtId="0" fontId="71" fillId="0" borderId="0"/>
    <xf numFmtId="0" fontId="128" fillId="0" borderId="0"/>
    <xf numFmtId="0" fontId="71" fillId="0" borderId="0"/>
    <xf numFmtId="0" fontId="49" fillId="0" borderId="0"/>
    <xf numFmtId="0" fontId="2" fillId="0" borderId="0"/>
    <xf numFmtId="0" fontId="178" fillId="0" borderId="0"/>
    <xf numFmtId="0" fontId="3" fillId="0" borderId="0"/>
    <xf numFmtId="0" fontId="178" fillId="0" borderId="0"/>
    <xf numFmtId="0" fontId="3" fillId="0" borderId="0"/>
    <xf numFmtId="0" fontId="63" fillId="0" borderId="0"/>
    <xf numFmtId="0" fontId="63" fillId="0" borderId="0" applyProtection="0"/>
    <xf numFmtId="0" fontId="63" fillId="0" borderId="0" applyProtection="0"/>
    <xf numFmtId="0" fontId="3" fillId="0" borderId="0"/>
    <xf numFmtId="0" fontId="59" fillId="0" borderId="0"/>
    <xf numFmtId="0" fontId="3" fillId="0" borderId="0"/>
    <xf numFmtId="0" fontId="63" fillId="0" borderId="0"/>
    <xf numFmtId="0" fontId="59" fillId="0" borderId="0"/>
    <xf numFmtId="0" fontId="59" fillId="0" borderId="0"/>
    <xf numFmtId="0" fontId="2" fillId="0" borderId="0"/>
    <xf numFmtId="0" fontId="3" fillId="0" borderId="0"/>
    <xf numFmtId="0" fontId="2" fillId="0" borderId="0"/>
    <xf numFmtId="0" fontId="3" fillId="0" borderId="0"/>
    <xf numFmtId="0" fontId="175"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1" fillId="0" borderId="0"/>
    <xf numFmtId="0" fontId="178" fillId="0" borderId="0"/>
    <xf numFmtId="0" fontId="3" fillId="0" borderId="0"/>
    <xf numFmtId="0" fontId="77" fillId="0" borderId="0"/>
    <xf numFmtId="0" fontId="2" fillId="0" borderId="0" applyProtection="0"/>
    <xf numFmtId="0" fontId="31" fillId="0" borderId="0"/>
    <xf numFmtId="0" fontId="31" fillId="0" borderId="0"/>
    <xf numFmtId="0" fontId="31" fillId="0" borderId="0"/>
    <xf numFmtId="0" fontId="31" fillId="0" borderId="0"/>
    <xf numFmtId="0" fontId="31" fillId="0" borderId="0"/>
    <xf numFmtId="0" fontId="106" fillId="0" borderId="0"/>
    <xf numFmtId="0" fontId="3" fillId="0" borderId="0"/>
    <xf numFmtId="0" fontId="77"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9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3" fillId="0" borderId="0"/>
    <xf numFmtId="0" fontId="180" fillId="0" borderId="0"/>
    <xf numFmtId="0" fontId="63" fillId="0" borderId="0"/>
    <xf numFmtId="0" fontId="63" fillId="0" borderId="0"/>
    <xf numFmtId="0" fontId="63" fillId="0" borderId="0"/>
    <xf numFmtId="0" fontId="1" fillId="0" borderId="0"/>
    <xf numFmtId="0" fontId="1" fillId="0" borderId="0"/>
    <xf numFmtId="0" fontId="2" fillId="0" borderId="0" applyProtection="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63" fillId="0" borderId="0"/>
    <xf numFmtId="0" fontId="31" fillId="0" borderId="0"/>
    <xf numFmtId="0" fontId="31" fillId="0" borderId="0"/>
    <xf numFmtId="0" fontId="31" fillId="0" borderId="0"/>
    <xf numFmtId="0" fontId="31" fillId="0" borderId="0"/>
    <xf numFmtId="0" fontId="71" fillId="0" borderId="0"/>
    <xf numFmtId="0" fontId="87"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63" fillId="0" borderId="0"/>
    <xf numFmtId="0" fontId="3" fillId="0" borderId="0"/>
    <xf numFmtId="0" fontId="3" fillId="0" borderId="0"/>
    <xf numFmtId="0" fontId="3" fillId="0" borderId="0"/>
    <xf numFmtId="0" fontId="3" fillId="0" borderId="0"/>
    <xf numFmtId="0" fontId="3" fillId="0" borderId="0"/>
    <xf numFmtId="0" fontId="31" fillId="0" borderId="0"/>
    <xf numFmtId="0" fontId="31" fillId="0" borderId="0"/>
    <xf numFmtId="0" fontId="124" fillId="0" borderId="0"/>
    <xf numFmtId="0" fontId="3" fillId="0" borderId="0"/>
    <xf numFmtId="0" fontId="63" fillId="0" borderId="0"/>
    <xf numFmtId="0" fontId="3" fillId="0" borderId="0"/>
    <xf numFmtId="0" fontId="3" fillId="0" borderId="0" applyProtection="0"/>
    <xf numFmtId="0" fontId="63" fillId="0" borderId="0"/>
    <xf numFmtId="0" fontId="63" fillId="0" borderId="0"/>
    <xf numFmtId="0" fontId="31" fillId="0" borderId="0"/>
    <xf numFmtId="0" fontId="31"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9" fillId="0" borderId="0"/>
    <xf numFmtId="0" fontId="15" fillId="0" borderId="0"/>
    <xf numFmtId="0" fontId="2" fillId="0" borderId="0"/>
    <xf numFmtId="0" fontId="67" fillId="0" borderId="0"/>
    <xf numFmtId="0" fontId="67" fillId="0" borderId="0"/>
    <xf numFmtId="0" fontId="15"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xf numFmtId="0" fontId="97" fillId="0" borderId="0" applyFont="0"/>
    <xf numFmtId="0" fontId="137" fillId="0" borderId="0"/>
    <xf numFmtId="0" fontId="2" fillId="30" borderId="35" applyNumberFormat="0" applyFont="0" applyAlignment="0" applyProtection="0"/>
    <xf numFmtId="0" fontId="2" fillId="30" borderId="35" applyNumberFormat="0" applyFont="0" applyAlignment="0" applyProtection="0"/>
    <xf numFmtId="0" fontId="2" fillId="30" borderId="35" applyNumberFormat="0" applyFont="0" applyAlignment="0" applyProtection="0"/>
    <xf numFmtId="0" fontId="2" fillId="30" borderId="35" applyNumberFormat="0" applyFont="0" applyAlignment="0" applyProtection="0"/>
    <xf numFmtId="0" fontId="2" fillId="30" borderId="35" applyNumberFormat="0" applyFont="0" applyAlignment="0" applyProtection="0"/>
    <xf numFmtId="0" fontId="2" fillId="30" borderId="35" applyNumberFormat="0" applyFont="0" applyAlignment="0" applyProtection="0"/>
    <xf numFmtId="0" fontId="106" fillId="31" borderId="35" applyNumberFormat="0" applyFont="0" applyAlignment="0" applyProtection="0"/>
    <xf numFmtId="309" fontId="181" fillId="0" borderId="0" applyFont="0" applyFill="0" applyBorder="0" applyProtection="0">
      <alignment vertical="top" wrapText="1"/>
    </xf>
    <xf numFmtId="0" fontId="49" fillId="0" borderId="16" applyNumberFormat="0" applyAlignment="0">
      <alignment horizontal="center"/>
    </xf>
    <xf numFmtId="0" fontId="49" fillId="0" borderId="0"/>
    <xf numFmtId="0" fontId="49" fillId="0" borderId="0"/>
    <xf numFmtId="0" fontId="49" fillId="0" borderId="0" applyProtection="0"/>
    <xf numFmtId="0" fontId="49" fillId="0" borderId="0" applyProtection="0"/>
    <xf numFmtId="3" fontId="182" fillId="0" borderId="0" applyFon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6" fillId="0" borderId="0" applyNumberFormat="0" applyFill="0" applyBorder="0" applyAlignment="0" applyProtection="0"/>
    <xf numFmtId="0" fontId="15" fillId="0" borderId="0" applyNumberFormat="0" applyFill="0" applyBorder="0" applyAlignment="0" applyProtection="0"/>
    <xf numFmtId="0" fontId="121" fillId="0" borderId="0" applyNumberFormat="0" applyFill="0" applyBorder="0" applyAlignment="0" applyProtection="0"/>
    <xf numFmtId="0" fontId="183" fillId="0" borderId="0" applyNumberFormat="0" applyFill="0" applyBorder="0" applyAlignment="0" applyProtection="0"/>
    <xf numFmtId="0" fontId="121" fillId="0" borderId="0" applyProtection="0"/>
    <xf numFmtId="0" fontId="184" fillId="24" borderId="36" applyNumberFormat="0" applyAlignment="0" applyProtection="0"/>
    <xf numFmtId="200" fontId="185" fillId="0" borderId="16" applyFont="0" applyBorder="0" applyAlignment="0"/>
    <xf numFmtId="0" fontId="186" fillId="4" borderId="0"/>
    <xf numFmtId="0" fontId="128" fillId="4" borderId="0"/>
    <xf numFmtId="0" fontId="128" fillId="4" borderId="0"/>
    <xf numFmtId="167" fontId="106"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298" fontId="3" fillId="0" borderId="0" applyFont="0" applyFill="0" applyBorder="0" applyAlignment="0" applyProtection="0"/>
    <xf numFmtId="14" fontId="111" fillId="0" borderId="0">
      <alignment horizontal="center" wrapText="1"/>
      <protection locked="0"/>
    </xf>
    <xf numFmtId="14" fontId="112" fillId="0" borderId="0">
      <alignment horizontal="center" wrapText="1"/>
      <protection locked="0"/>
    </xf>
    <xf numFmtId="310" fontId="121" fillId="0" borderId="0" applyFont="0" applyFill="0" applyBorder="0" applyAlignment="0" applyProtection="0"/>
    <xf numFmtId="311" fontId="18" fillId="0" borderId="0" applyFont="0" applyFill="0" applyBorder="0" applyAlignment="0" applyProtection="0"/>
    <xf numFmtId="312" fontId="125"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313" fontId="3" fillId="0" borderId="0" applyFont="0" applyFill="0" applyBorder="0" applyAlignment="0" applyProtection="0"/>
    <xf numFmtId="240" fontId="106"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241" fontId="3" fillId="0" borderId="0" applyFont="0" applyFill="0" applyBorder="0" applyAlignment="0" applyProtection="0"/>
    <xf numFmtId="314" fontId="106"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315"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63" fillId="0" borderId="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316" fontId="125" fillId="0" borderId="0" applyFont="0" applyFill="0" applyBorder="0" applyAlignment="0" applyProtection="0"/>
    <xf numFmtId="317" fontId="18" fillId="0" borderId="0" applyFont="0" applyFill="0" applyBorder="0" applyAlignment="0" applyProtection="0"/>
    <xf numFmtId="318" fontId="125" fillId="0" borderId="0" applyFont="0" applyFill="0" applyBorder="0" applyAlignment="0" applyProtection="0"/>
    <xf numFmtId="319" fontId="18" fillId="0" borderId="0" applyFont="0" applyFill="0" applyBorder="0" applyAlignment="0" applyProtection="0"/>
    <xf numFmtId="320" fontId="125" fillId="0" borderId="0" applyFont="0" applyFill="0" applyBorder="0" applyAlignment="0" applyProtection="0"/>
    <xf numFmtId="321" fontId="1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6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4" fillId="0" borderId="37" applyNumberFormat="0" applyBorder="0"/>
    <xf numFmtId="9" fontId="44" fillId="0" borderId="37" applyNumberFormat="0" applyBorder="0"/>
    <xf numFmtId="0" fontId="106"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34" fontId="60"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174" fontId="60"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2" fontId="3" fillId="0" borderId="0" applyFill="0" applyBorder="0" applyAlignment="0"/>
    <xf numFmtId="243" fontId="60"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44" fontId="3" fillId="0" borderId="0" applyFill="0" applyBorder="0" applyAlignment="0"/>
    <xf numFmtId="234" fontId="60"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0" fontId="187" fillId="0" borderId="0"/>
    <xf numFmtId="0" fontId="188" fillId="0" borderId="0"/>
    <xf numFmtId="0" fontId="44" fillId="0" borderId="0" applyNumberFormat="0" applyFont="0" applyFill="0" applyBorder="0" applyAlignment="0" applyProtection="0">
      <alignment horizontal="left"/>
    </xf>
    <xf numFmtId="0" fontId="189" fillId="0" borderId="18">
      <alignment horizontal="center"/>
    </xf>
    <xf numFmtId="1" fontId="106" fillId="0" borderId="8" applyNumberFormat="0" applyFill="0" applyAlignment="0" applyProtection="0">
      <alignment horizontal="center" vertical="center"/>
    </xf>
    <xf numFmtId="0" fontId="190" fillId="32" borderId="0" applyNumberFormat="0" applyFont="0" applyBorder="0" applyAlignment="0">
      <alignment horizontal="center"/>
    </xf>
    <xf numFmtId="0" fontId="190" fillId="32" borderId="0" applyNumberFormat="0" applyFont="0" applyBorder="0" applyAlignment="0">
      <alignment horizontal="center"/>
    </xf>
    <xf numFmtId="14" fontId="191" fillId="0" borderId="0" applyNumberFormat="0" applyFill="0" applyBorder="0" applyAlignment="0" applyProtection="0">
      <alignment horizontal="left"/>
    </xf>
    <xf numFmtId="0" fontId="165" fillId="0" borderId="0"/>
    <xf numFmtId="0" fontId="49" fillId="0" borderId="0"/>
    <xf numFmtId="167" fontId="91" fillId="0" borderId="0" applyFont="0" applyFill="0" applyBorder="0" applyAlignment="0" applyProtection="0"/>
    <xf numFmtId="226" fontId="91" fillId="0" borderId="0" applyFont="0" applyFill="0" applyBorder="0" applyAlignment="0" applyProtection="0"/>
    <xf numFmtId="0" fontId="15" fillId="0" borderId="0" applyNumberFormat="0" applyFill="0" applyBorder="0" applyAlignment="0" applyProtection="0"/>
    <xf numFmtId="0" fontId="15" fillId="0" borderId="0" applyProtection="0"/>
    <xf numFmtId="223" fontId="91" fillId="0" borderId="0" applyFont="0" applyFill="0" applyBorder="0" applyAlignment="0" applyProtection="0"/>
    <xf numFmtId="167" fontId="63" fillId="0" borderId="0" applyProtection="0"/>
    <xf numFmtId="4" fontId="192" fillId="33" borderId="38" applyNumberFormat="0" applyProtection="0">
      <alignment vertical="center"/>
    </xf>
    <xf numFmtId="4" fontId="193" fillId="33" borderId="38" applyNumberFormat="0" applyProtection="0">
      <alignment vertical="center"/>
    </xf>
    <xf numFmtId="4" fontId="194" fillId="33" borderId="38" applyNumberFormat="0" applyProtection="0">
      <alignment vertical="center"/>
    </xf>
    <xf numFmtId="4" fontId="195" fillId="33" borderId="38" applyNumberFormat="0" applyProtection="0">
      <alignment vertical="center"/>
    </xf>
    <xf numFmtId="4" fontId="196" fillId="33" borderId="38" applyNumberFormat="0" applyProtection="0">
      <alignment horizontal="left" vertical="center" indent="1"/>
    </xf>
    <xf numFmtId="4" fontId="197" fillId="33" borderId="38" applyNumberFormat="0" applyProtection="0">
      <alignment horizontal="left" vertical="center" indent="1"/>
    </xf>
    <xf numFmtId="4" fontId="196" fillId="34" borderId="0" applyNumberFormat="0" applyProtection="0">
      <alignment horizontal="left" vertical="center" indent="1"/>
    </xf>
    <xf numFmtId="4" fontId="197" fillId="34" borderId="0" applyNumberFormat="0" applyProtection="0">
      <alignment horizontal="left" vertical="center" indent="1"/>
    </xf>
    <xf numFmtId="4" fontId="196" fillId="35" borderId="38" applyNumberFormat="0" applyProtection="0">
      <alignment horizontal="right" vertical="center"/>
    </xf>
    <xf numFmtId="4" fontId="197" fillId="35" borderId="38" applyNumberFormat="0" applyProtection="0">
      <alignment horizontal="right" vertical="center"/>
    </xf>
    <xf numFmtId="4" fontId="196" fillId="36" borderId="38" applyNumberFormat="0" applyProtection="0">
      <alignment horizontal="right" vertical="center"/>
    </xf>
    <xf numFmtId="4" fontId="197" fillId="36" borderId="38" applyNumberFormat="0" applyProtection="0">
      <alignment horizontal="right" vertical="center"/>
    </xf>
    <xf numFmtId="4" fontId="196" fillId="37" borderId="38" applyNumberFormat="0" applyProtection="0">
      <alignment horizontal="right" vertical="center"/>
    </xf>
    <xf numFmtId="4" fontId="197" fillId="37" borderId="38" applyNumberFormat="0" applyProtection="0">
      <alignment horizontal="right" vertical="center"/>
    </xf>
    <xf numFmtId="4" fontId="196" fillId="38" borderId="38" applyNumberFormat="0" applyProtection="0">
      <alignment horizontal="right" vertical="center"/>
    </xf>
    <xf numFmtId="4" fontId="197" fillId="38" borderId="38" applyNumberFormat="0" applyProtection="0">
      <alignment horizontal="right" vertical="center"/>
    </xf>
    <xf numFmtId="4" fontId="196" fillId="39" borderId="38" applyNumberFormat="0" applyProtection="0">
      <alignment horizontal="right" vertical="center"/>
    </xf>
    <xf numFmtId="4" fontId="197" fillId="39" borderId="38" applyNumberFormat="0" applyProtection="0">
      <alignment horizontal="right" vertical="center"/>
    </xf>
    <xf numFmtId="4" fontId="196" fillId="40" borderId="38" applyNumberFormat="0" applyProtection="0">
      <alignment horizontal="right" vertical="center"/>
    </xf>
    <xf numFmtId="4" fontId="197" fillId="40" borderId="38" applyNumberFormat="0" applyProtection="0">
      <alignment horizontal="right" vertical="center"/>
    </xf>
    <xf numFmtId="4" fontId="196" fillId="41" borderId="38" applyNumberFormat="0" applyProtection="0">
      <alignment horizontal="right" vertical="center"/>
    </xf>
    <xf numFmtId="4" fontId="197" fillId="41" borderId="38" applyNumberFormat="0" applyProtection="0">
      <alignment horizontal="right" vertical="center"/>
    </xf>
    <xf numFmtId="4" fontId="196" fillId="42" borderId="38" applyNumberFormat="0" applyProtection="0">
      <alignment horizontal="right" vertical="center"/>
    </xf>
    <xf numFmtId="4" fontId="197" fillId="42" borderId="38" applyNumberFormat="0" applyProtection="0">
      <alignment horizontal="right" vertical="center"/>
    </xf>
    <xf numFmtId="4" fontId="196" fillId="43" borderId="38" applyNumberFormat="0" applyProtection="0">
      <alignment horizontal="right" vertical="center"/>
    </xf>
    <xf numFmtId="4" fontId="197" fillId="43" borderId="38" applyNumberFormat="0" applyProtection="0">
      <alignment horizontal="right" vertical="center"/>
    </xf>
    <xf numFmtId="4" fontId="192" fillId="44" borderId="39" applyNumberFormat="0" applyProtection="0">
      <alignment horizontal="left" vertical="center" indent="1"/>
    </xf>
    <xf numFmtId="4" fontId="193" fillId="44" borderId="39" applyNumberFormat="0" applyProtection="0">
      <alignment horizontal="left" vertical="center" indent="1"/>
    </xf>
    <xf numFmtId="4" fontId="192" fillId="45" borderId="0" applyNumberFormat="0" applyProtection="0">
      <alignment horizontal="left" vertical="center" indent="1"/>
    </xf>
    <xf numFmtId="4" fontId="193" fillId="45" borderId="0" applyNumberFormat="0" applyProtection="0">
      <alignment horizontal="left" vertical="center" indent="1"/>
    </xf>
    <xf numFmtId="4" fontId="192" fillId="34" borderId="0" applyNumberFormat="0" applyProtection="0">
      <alignment horizontal="left" vertical="center" indent="1"/>
    </xf>
    <xf numFmtId="4" fontId="193" fillId="34" borderId="0" applyNumberFormat="0" applyProtection="0">
      <alignment horizontal="left" vertical="center" indent="1"/>
    </xf>
    <xf numFmtId="4" fontId="196" fillId="45" borderId="38" applyNumberFormat="0" applyProtection="0">
      <alignment horizontal="right" vertical="center"/>
    </xf>
    <xf numFmtId="4" fontId="197" fillId="45" borderId="38" applyNumberFormat="0" applyProtection="0">
      <alignment horizontal="right" vertical="center"/>
    </xf>
    <xf numFmtId="4" fontId="93" fillId="45" borderId="0" applyNumberFormat="0" applyProtection="0">
      <alignment horizontal="left" vertical="center" indent="1"/>
    </xf>
    <xf numFmtId="4" fontId="92" fillId="45" borderId="0" applyNumberFormat="0" applyProtection="0">
      <alignment horizontal="left" vertical="center" indent="1"/>
    </xf>
    <xf numFmtId="4" fontId="93" fillId="34" borderId="0" applyNumberFormat="0" applyProtection="0">
      <alignment horizontal="left" vertical="center" indent="1"/>
    </xf>
    <xf numFmtId="4" fontId="92" fillId="34" borderId="0" applyNumberFormat="0" applyProtection="0">
      <alignment horizontal="left" vertical="center" indent="1"/>
    </xf>
    <xf numFmtId="4" fontId="196" fillId="46" borderId="38" applyNumberFormat="0" applyProtection="0">
      <alignment vertical="center"/>
    </xf>
    <xf numFmtId="4" fontId="197" fillId="46" borderId="38" applyNumberFormat="0" applyProtection="0">
      <alignment vertical="center"/>
    </xf>
    <xf numFmtId="4" fontId="198" fillId="46" borderId="38" applyNumberFormat="0" applyProtection="0">
      <alignment vertical="center"/>
    </xf>
    <xf numFmtId="4" fontId="199" fillId="46" borderId="38" applyNumberFormat="0" applyProtection="0">
      <alignment vertical="center"/>
    </xf>
    <xf numFmtId="4" fontId="192" fillId="45" borderId="40" applyNumberFormat="0" applyProtection="0">
      <alignment horizontal="left" vertical="center" indent="1"/>
    </xf>
    <xf numFmtId="4" fontId="193" fillId="45" borderId="40" applyNumberFormat="0" applyProtection="0">
      <alignment horizontal="left" vertical="center" indent="1"/>
    </xf>
    <xf numFmtId="4" fontId="196" fillId="46" borderId="38" applyNumberFormat="0" applyProtection="0">
      <alignment horizontal="right" vertical="center"/>
    </xf>
    <xf numFmtId="4" fontId="197" fillId="46" borderId="38" applyNumberFormat="0" applyProtection="0">
      <alignment horizontal="right" vertical="center"/>
    </xf>
    <xf numFmtId="4" fontId="198" fillId="46" borderId="38" applyNumberFormat="0" applyProtection="0">
      <alignment horizontal="right" vertical="center"/>
    </xf>
    <xf numFmtId="4" fontId="199" fillId="46" borderId="38" applyNumberFormat="0" applyProtection="0">
      <alignment horizontal="right" vertical="center"/>
    </xf>
    <xf numFmtId="4" fontId="192" fillId="45" borderId="38" applyNumberFormat="0" applyProtection="0">
      <alignment horizontal="left" vertical="center" indent="1"/>
    </xf>
    <xf numFmtId="4" fontId="193" fillId="45" borderId="38" applyNumberFormat="0" applyProtection="0">
      <alignment horizontal="left" vertical="center" indent="1"/>
    </xf>
    <xf numFmtId="4" fontId="200" fillId="28" borderId="40" applyNumberFormat="0" applyProtection="0">
      <alignment horizontal="left" vertical="center" indent="1"/>
    </xf>
    <xf numFmtId="4" fontId="201" fillId="28" borderId="40" applyNumberFormat="0" applyProtection="0">
      <alignment horizontal="left" vertical="center" indent="1"/>
    </xf>
    <xf numFmtId="4" fontId="202" fillId="46" borderId="38" applyNumberFormat="0" applyProtection="0">
      <alignment horizontal="right" vertical="center"/>
    </xf>
    <xf numFmtId="4" fontId="203" fillId="46" borderId="38" applyNumberFormat="0" applyProtection="0">
      <alignment horizontal="right" vertical="center"/>
    </xf>
    <xf numFmtId="322" fontId="204" fillId="0" borderId="0" applyFont="0" applyFill="0" applyBorder="0" applyAlignment="0" applyProtection="0"/>
    <xf numFmtId="0" fontId="190" fillId="1" borderId="12" applyNumberFormat="0" applyFont="0" applyAlignment="0">
      <alignment horizontal="center"/>
    </xf>
    <xf numFmtId="0" fontId="190" fillId="1" borderId="12" applyNumberFormat="0" applyFont="0" applyAlignment="0">
      <alignment horizontal="center"/>
    </xf>
    <xf numFmtId="3" fontId="81" fillId="0" borderId="0"/>
    <xf numFmtId="0" fontId="205" fillId="0" borderId="0" applyNumberFormat="0" applyFill="0" applyBorder="0" applyAlignment="0">
      <alignment horizontal="center"/>
    </xf>
    <xf numFmtId="0" fontId="106" fillId="0" borderId="0"/>
    <xf numFmtId="200" fontId="206" fillId="0" borderId="0" applyNumberFormat="0" applyBorder="0" applyAlignment="0">
      <alignment horizontal="centerContinuous"/>
    </xf>
    <xf numFmtId="0" fontId="43" fillId="0" borderId="0"/>
    <xf numFmtId="0" fontId="49" fillId="0" borderId="0" applyNumberFormat="0" applyFill="0" applyBorder="0" applyAlignment="0" applyProtection="0"/>
    <xf numFmtId="200" fontId="62" fillId="0" borderId="0" applyFont="0" applyFill="0" applyBorder="0" applyAlignment="0" applyProtection="0"/>
    <xf numFmtId="225" fontId="91" fillId="0" borderId="0" applyFont="0" applyFill="0" applyBorder="0" applyAlignment="0" applyProtection="0"/>
    <xf numFmtId="173" fontId="91" fillId="0" borderId="0" applyFont="0" applyFill="0" applyBorder="0" applyAlignment="0" applyProtection="0"/>
    <xf numFmtId="224" fontId="91" fillId="0" borderId="0" applyFont="0" applyFill="0" applyBorder="0" applyAlignment="0" applyProtection="0"/>
    <xf numFmtId="167" fontId="91" fillId="0" borderId="0" applyFont="0" applyFill="0" applyBorder="0" applyAlignment="0" applyProtection="0"/>
    <xf numFmtId="226" fontId="91" fillId="0" borderId="0" applyFont="0" applyFill="0" applyBorder="0" applyAlignment="0" applyProtection="0"/>
    <xf numFmtId="227" fontId="91" fillId="0" borderId="0" applyFont="0" applyFill="0" applyBorder="0" applyAlignment="0" applyProtection="0"/>
    <xf numFmtId="224" fontId="91" fillId="0" borderId="0" applyFont="0" applyFill="0" applyBorder="0" applyAlignment="0" applyProtection="0"/>
    <xf numFmtId="224"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167" fontId="91" fillId="0" borderId="0" applyFont="0" applyFill="0" applyBorder="0" applyAlignment="0" applyProtection="0"/>
    <xf numFmtId="173" fontId="15" fillId="0" borderId="0" applyFont="0" applyFill="0" applyBorder="0" applyAlignment="0" applyProtection="0"/>
    <xf numFmtId="206" fontId="91" fillId="0" borderId="0" applyFont="0" applyFill="0" applyBorder="0" applyAlignment="0" applyProtection="0"/>
    <xf numFmtId="205" fontId="91" fillId="0" borderId="0" applyFont="0" applyFill="0" applyBorder="0" applyAlignment="0" applyProtection="0"/>
    <xf numFmtId="205"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209"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173" fontId="15" fillId="0" borderId="0" applyFont="0" applyFill="0" applyBorder="0" applyAlignment="0" applyProtection="0"/>
    <xf numFmtId="206" fontId="91" fillId="0" borderId="0" applyFont="0" applyFill="0" applyBorder="0" applyAlignment="0" applyProtection="0"/>
    <xf numFmtId="190"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190" fontId="81" fillId="0" borderId="0" applyFont="0" applyFill="0" applyBorder="0" applyAlignment="0" applyProtection="0"/>
    <xf numFmtId="217" fontId="91" fillId="0" borderId="0" applyFont="0" applyFill="0" applyBorder="0" applyAlignment="0" applyProtection="0"/>
    <xf numFmtId="190" fontId="91" fillId="0" borderId="0" applyFont="0" applyFill="0" applyBorder="0" applyAlignment="0" applyProtection="0"/>
    <xf numFmtId="220" fontId="91" fillId="0" borderId="0" applyFont="0" applyFill="0" applyBorder="0" applyAlignment="0" applyProtection="0"/>
    <xf numFmtId="209" fontId="91" fillId="0" borderId="0" applyFont="0" applyFill="0" applyBorder="0" applyAlignment="0" applyProtection="0"/>
    <xf numFmtId="209" fontId="91" fillId="0" borderId="0" applyFont="0" applyFill="0" applyBorder="0" applyAlignment="0" applyProtection="0"/>
    <xf numFmtId="173" fontId="15" fillId="0" borderId="0" applyFont="0" applyFill="0" applyBorder="0" applyAlignment="0" applyProtection="0"/>
    <xf numFmtId="206" fontId="91" fillId="0" borderId="0" applyFont="0" applyFill="0" applyBorder="0" applyAlignment="0" applyProtection="0"/>
    <xf numFmtId="166" fontId="91" fillId="0" borderId="0" applyFont="0" applyFill="0" applyBorder="0" applyAlignment="0" applyProtection="0"/>
    <xf numFmtId="0" fontId="49" fillId="0" borderId="0"/>
    <xf numFmtId="323" fontId="66" fillId="0" borderId="0" applyFont="0" applyFill="0" applyBorder="0" applyAlignment="0" applyProtection="0"/>
    <xf numFmtId="205" fontId="91" fillId="0" borderId="0" applyFont="0" applyFill="0" applyBorder="0" applyAlignment="0" applyProtection="0"/>
    <xf numFmtId="205"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209" fontId="91" fillId="0" borderId="0" applyFont="0" applyFill="0" applyBorder="0" applyAlignment="0" applyProtection="0"/>
    <xf numFmtId="166" fontId="91" fillId="0" borderId="0" applyFont="0" applyFill="0" applyBorder="0" applyAlignment="0" applyProtection="0"/>
    <xf numFmtId="200" fontId="62" fillId="0" borderId="0" applyFont="0" applyFill="0" applyBorder="0" applyAlignment="0" applyProtection="0"/>
    <xf numFmtId="222" fontId="91" fillId="0" borderId="0" applyFont="0" applyFill="0" applyBorder="0" applyAlignment="0" applyProtection="0"/>
    <xf numFmtId="209" fontId="91" fillId="0" borderId="0" applyFont="0" applyFill="0" applyBorder="0" applyAlignment="0" applyProtection="0"/>
    <xf numFmtId="166" fontId="91" fillId="0" borderId="0" applyFont="0" applyFill="0" applyBorder="0" applyAlignment="0" applyProtection="0"/>
    <xf numFmtId="209" fontId="91" fillId="0" borderId="0" applyFont="0" applyFill="0" applyBorder="0" applyAlignment="0" applyProtection="0"/>
    <xf numFmtId="190"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217" fontId="91" fillId="0" borderId="0" applyFont="0" applyFill="0" applyBorder="0" applyAlignment="0" applyProtection="0"/>
    <xf numFmtId="190" fontId="81" fillId="0" borderId="0" applyFont="0" applyFill="0" applyBorder="0" applyAlignment="0" applyProtection="0"/>
    <xf numFmtId="217" fontId="91" fillId="0" borderId="0" applyFont="0" applyFill="0" applyBorder="0" applyAlignment="0" applyProtection="0"/>
    <xf numFmtId="190" fontId="91" fillId="0" borderId="0" applyFont="0" applyFill="0" applyBorder="0" applyAlignment="0" applyProtection="0"/>
    <xf numFmtId="200" fontId="62" fillId="0" borderId="0" applyFont="0" applyFill="0" applyBorder="0" applyAlignment="0" applyProtection="0"/>
    <xf numFmtId="222" fontId="91" fillId="0" borderId="0" applyFont="0" applyFill="0" applyBorder="0" applyAlignment="0" applyProtection="0"/>
    <xf numFmtId="220" fontId="91" fillId="0" borderId="0" applyFont="0" applyFill="0" applyBorder="0" applyAlignment="0" applyProtection="0"/>
    <xf numFmtId="209" fontId="91" fillId="0" borderId="0" applyFont="0" applyFill="0" applyBorder="0" applyAlignment="0" applyProtection="0"/>
    <xf numFmtId="209" fontId="91" fillId="0" borderId="0" applyFont="0" applyFill="0" applyBorder="0" applyAlignment="0" applyProtection="0"/>
    <xf numFmtId="166" fontId="91" fillId="0" borderId="0" applyFont="0" applyFill="0" applyBorder="0" applyAlignment="0" applyProtection="0"/>
    <xf numFmtId="0" fontId="49" fillId="0" borderId="0"/>
    <xf numFmtId="323" fontId="66"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41" fontId="91" fillId="0" borderId="0" applyFont="0" applyFill="0" applyBorder="0" applyAlignment="0" applyProtection="0"/>
    <xf numFmtId="222" fontId="91" fillId="0" borderId="0" applyFont="0" applyFill="0" applyBorder="0" applyAlignment="0" applyProtection="0"/>
    <xf numFmtId="41"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26" fontId="91" fillId="0" borderId="0" applyFont="0" applyFill="0" applyBorder="0" applyAlignment="0" applyProtection="0"/>
    <xf numFmtId="167" fontId="91" fillId="0" borderId="0" applyFont="0" applyFill="0" applyBorder="0" applyAlignment="0" applyProtection="0"/>
    <xf numFmtId="221" fontId="91" fillId="0" borderId="0" applyFont="0" applyFill="0" applyBorder="0" applyAlignment="0" applyProtection="0"/>
    <xf numFmtId="41" fontId="91" fillId="0" borderId="0" applyFont="0" applyFill="0" applyBorder="0" applyAlignment="0" applyProtection="0"/>
    <xf numFmtId="221" fontId="91" fillId="0" borderId="0" applyFont="0" applyFill="0" applyBorder="0" applyAlignment="0" applyProtection="0"/>
    <xf numFmtId="41" fontId="91" fillId="0" borderId="0" applyFont="0" applyFill="0" applyBorder="0" applyAlignment="0" applyProtection="0"/>
    <xf numFmtId="180" fontId="91" fillId="0" borderId="0" applyFont="0" applyFill="0" applyBorder="0" applyAlignment="0" applyProtection="0"/>
    <xf numFmtId="167" fontId="91" fillId="0" borderId="0" applyFont="0" applyFill="0" applyBorder="0" applyAlignment="0" applyProtection="0"/>
    <xf numFmtId="222"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166" fontId="91" fillId="0" borderId="0" applyFont="0" applyFill="0" applyBorder="0" applyAlignment="0" applyProtection="0"/>
    <xf numFmtId="222" fontId="91" fillId="0" borderId="0" applyFont="0" applyFill="0" applyBorder="0" applyAlignment="0" applyProtection="0"/>
    <xf numFmtId="217" fontId="91" fillId="0" borderId="0" applyFont="0" applyFill="0" applyBorder="0" applyAlignment="0" applyProtection="0"/>
    <xf numFmtId="222" fontId="91" fillId="0" borderId="0" applyFont="0" applyFill="0" applyBorder="0" applyAlignment="0" applyProtection="0"/>
    <xf numFmtId="190" fontId="81" fillId="0" borderId="0" applyFont="0" applyFill="0" applyBorder="0" applyAlignment="0" applyProtection="0"/>
    <xf numFmtId="180" fontId="91" fillId="0" borderId="0" applyFont="0" applyFill="0" applyBorder="0" applyAlignment="0" applyProtection="0"/>
    <xf numFmtId="190" fontId="91" fillId="0" borderId="0" applyFont="0" applyFill="0" applyBorder="0" applyAlignment="0" applyProtection="0"/>
    <xf numFmtId="206" fontId="81" fillId="0" borderId="0" applyFont="0" applyFill="0" applyBorder="0" applyAlignment="0" applyProtection="0"/>
    <xf numFmtId="0" fontId="49" fillId="0" borderId="0"/>
    <xf numFmtId="225" fontId="91" fillId="0" borderId="0" applyFont="0" applyFill="0" applyBorder="0" applyAlignment="0" applyProtection="0"/>
    <xf numFmtId="323" fontId="66" fillId="0" borderId="0" applyFont="0" applyFill="0" applyBorder="0" applyAlignment="0" applyProtection="0"/>
    <xf numFmtId="206" fontId="91" fillId="0" borderId="0" applyFont="0" applyFill="0" applyBorder="0" applyAlignment="0" applyProtection="0"/>
    <xf numFmtId="41" fontId="91" fillId="0" borderId="0" applyFont="0" applyFill="0" applyBorder="0" applyAlignment="0" applyProtection="0"/>
    <xf numFmtId="180" fontId="91" fillId="0" borderId="0" applyFont="0" applyFill="0" applyBorder="0" applyAlignment="0" applyProtection="0"/>
    <xf numFmtId="200" fontId="62" fillId="0" borderId="0" applyFont="0" applyFill="0" applyBorder="0" applyAlignment="0" applyProtection="0"/>
    <xf numFmtId="206" fontId="91" fillId="0" borderId="0" applyFont="0" applyFill="0" applyBorder="0" applyAlignment="0" applyProtection="0"/>
    <xf numFmtId="173" fontId="15" fillId="0" borderId="0" applyFont="0" applyFill="0" applyBorder="0" applyAlignment="0" applyProtection="0"/>
    <xf numFmtId="206" fontId="91" fillId="0" borderId="0" applyFont="0" applyFill="0" applyBorder="0" applyAlignment="0" applyProtection="0"/>
    <xf numFmtId="173" fontId="15" fillId="0" borderId="0" applyFont="0" applyFill="0" applyBorder="0" applyAlignment="0" applyProtection="0"/>
    <xf numFmtId="222" fontId="91" fillId="0" borderId="0" applyFont="0" applyFill="0" applyBorder="0" applyAlignment="0" applyProtection="0"/>
    <xf numFmtId="173" fontId="15" fillId="0" borderId="0" applyFont="0" applyFill="0" applyBorder="0" applyAlignment="0" applyProtection="0"/>
    <xf numFmtId="222" fontId="91" fillId="0" borderId="0" applyFont="0" applyFill="0" applyBorder="0" applyAlignment="0" applyProtection="0"/>
    <xf numFmtId="200" fontId="62" fillId="0" borderId="0" applyFont="0" applyFill="0" applyBorder="0" applyAlignment="0" applyProtection="0"/>
    <xf numFmtId="206" fontId="91" fillId="0" borderId="0" applyFont="0" applyFill="0" applyBorder="0" applyAlignment="0" applyProtection="0"/>
    <xf numFmtId="200" fontId="62" fillId="0" borderId="0" applyFont="0" applyFill="0" applyBorder="0" applyAlignment="0" applyProtection="0"/>
    <xf numFmtId="222" fontId="91" fillId="0" borderId="0" applyFont="0" applyFill="0" applyBorder="0" applyAlignment="0" applyProtection="0"/>
    <xf numFmtId="206" fontId="91" fillId="0" borderId="0" applyFont="0" applyFill="0" applyBorder="0" applyAlignment="0" applyProtection="0"/>
    <xf numFmtId="173" fontId="91" fillId="0" borderId="0" applyFont="0" applyFill="0" applyBorder="0" applyAlignment="0" applyProtection="0"/>
    <xf numFmtId="226" fontId="91" fillId="0" borderId="0" applyFont="0" applyFill="0" applyBorder="0" applyAlignment="0" applyProtection="0"/>
    <xf numFmtId="41" fontId="91" fillId="0" borderId="0" applyFont="0" applyFill="0" applyBorder="0" applyAlignment="0" applyProtection="0"/>
    <xf numFmtId="207" fontId="91" fillId="0" borderId="0" applyFont="0" applyFill="0" applyBorder="0" applyAlignment="0" applyProtection="0"/>
    <xf numFmtId="41" fontId="91" fillId="0" borderId="0" applyFont="0" applyFill="0" applyBorder="0" applyAlignment="0" applyProtection="0"/>
    <xf numFmtId="190" fontId="81" fillId="0" borderId="0" applyFont="0" applyFill="0" applyBorder="0" applyAlignment="0" applyProtection="0"/>
    <xf numFmtId="41" fontId="91" fillId="0" borderId="0" applyFont="0" applyFill="0" applyBorder="0" applyAlignment="0" applyProtection="0"/>
    <xf numFmtId="222" fontId="91" fillId="0" borderId="0" applyFont="0" applyFill="0" applyBorder="0" applyAlignment="0" applyProtection="0"/>
    <xf numFmtId="167" fontId="91" fillId="0" borderId="0" applyFont="0" applyFill="0" applyBorder="0" applyAlignment="0" applyProtection="0"/>
    <xf numFmtId="207" fontId="91" fillId="0" borderId="0" applyFont="0" applyFill="0" applyBorder="0" applyAlignment="0" applyProtection="0"/>
    <xf numFmtId="173" fontId="91" fillId="0" borderId="0" applyFont="0" applyFill="0" applyBorder="0" applyAlignment="0" applyProtection="0"/>
    <xf numFmtId="207" fontId="91" fillId="0" borderId="0" applyFont="0" applyFill="0" applyBorder="0" applyAlignment="0" applyProtection="0"/>
    <xf numFmtId="173" fontId="91" fillId="0" borderId="0" applyFont="0" applyFill="0" applyBorder="0" applyAlignment="0" applyProtection="0"/>
    <xf numFmtId="190" fontId="91" fillId="0" borderId="0" applyFont="0" applyFill="0" applyBorder="0" applyAlignment="0" applyProtection="0"/>
    <xf numFmtId="173" fontId="91" fillId="0" borderId="0" applyFont="0" applyFill="0" applyBorder="0" applyAlignment="0" applyProtection="0"/>
    <xf numFmtId="218" fontId="94" fillId="0" borderId="0" applyFont="0" applyFill="0" applyBorder="0" applyAlignment="0" applyProtection="0"/>
    <xf numFmtId="173" fontId="91" fillId="0" borderId="0" applyFont="0" applyFill="0" applyBorder="0" applyAlignment="0" applyProtection="0"/>
    <xf numFmtId="219" fontId="91" fillId="0" borderId="0" applyFont="0" applyFill="0" applyBorder="0" applyAlignment="0" applyProtection="0"/>
    <xf numFmtId="167" fontId="91" fillId="0" borderId="0" applyFont="0" applyFill="0" applyBorder="0" applyAlignment="0" applyProtection="0"/>
    <xf numFmtId="190" fontId="91" fillId="0" borderId="0" applyFont="0" applyFill="0" applyBorder="0" applyAlignment="0" applyProtection="0"/>
    <xf numFmtId="41" fontId="91" fillId="0" borderId="0" applyFont="0" applyFill="0" applyBorder="0" applyAlignment="0" applyProtection="0"/>
    <xf numFmtId="220" fontId="91" fillId="0" borderId="0" applyFont="0" applyFill="0" applyBorder="0" applyAlignment="0" applyProtection="0"/>
    <xf numFmtId="41" fontId="91" fillId="0" borderId="0" applyFont="0" applyFill="0" applyBorder="0" applyAlignment="0" applyProtection="0"/>
    <xf numFmtId="207" fontId="91" fillId="0" borderId="0" applyFont="0" applyFill="0" applyBorder="0" applyAlignment="0" applyProtection="0"/>
    <xf numFmtId="206" fontId="91" fillId="0" borderId="0" applyFont="0" applyFill="0" applyBorder="0" applyAlignment="0" applyProtection="0"/>
    <xf numFmtId="190" fontId="81" fillId="0" borderId="0" applyFont="0" applyFill="0" applyBorder="0" applyAlignment="0" applyProtection="0"/>
    <xf numFmtId="173" fontId="91" fillId="0" borderId="0" applyFont="0" applyFill="0" applyBorder="0" applyAlignment="0" applyProtection="0"/>
    <xf numFmtId="207" fontId="91" fillId="0" borderId="0" applyFont="0" applyFill="0" applyBorder="0" applyAlignment="0" applyProtection="0"/>
    <xf numFmtId="206" fontId="91" fillId="0" borderId="0" applyFont="0" applyFill="0" applyBorder="0" applyAlignment="0" applyProtection="0"/>
    <xf numFmtId="173" fontId="91" fillId="0" borderId="0" applyFont="0" applyFill="0" applyBorder="0" applyAlignment="0" applyProtection="0"/>
    <xf numFmtId="207" fontId="91" fillId="0" borderId="0" applyFont="0" applyFill="0" applyBorder="0" applyAlignment="0" applyProtection="0"/>
    <xf numFmtId="206" fontId="91" fillId="0" borderId="0" applyFont="0" applyFill="0" applyBorder="0" applyAlignment="0" applyProtection="0"/>
    <xf numFmtId="190" fontId="91" fillId="0" borderId="0" applyFont="0" applyFill="0" applyBorder="0" applyAlignment="0" applyProtection="0"/>
    <xf numFmtId="206" fontId="91" fillId="0" borderId="0" applyFont="0" applyFill="0" applyBorder="0" applyAlignment="0" applyProtection="0"/>
    <xf numFmtId="218" fontId="94" fillId="0" borderId="0" applyFont="0" applyFill="0" applyBorder="0" applyAlignment="0" applyProtection="0"/>
    <xf numFmtId="41" fontId="91" fillId="0" borderId="0" applyFont="0" applyFill="0" applyBorder="0" applyAlignment="0" applyProtection="0"/>
    <xf numFmtId="219" fontId="91" fillId="0" borderId="0" applyFont="0" applyFill="0" applyBorder="0" applyAlignment="0" applyProtection="0"/>
    <xf numFmtId="167" fontId="91" fillId="0" borderId="0" applyFont="0" applyFill="0" applyBorder="0" applyAlignment="0" applyProtection="0"/>
    <xf numFmtId="190" fontId="91" fillId="0" borderId="0" applyFont="0" applyFill="0" applyBorder="0" applyAlignment="0" applyProtection="0"/>
    <xf numFmtId="173" fontId="91" fillId="0" borderId="0" applyFont="0" applyFill="0" applyBorder="0" applyAlignment="0" applyProtection="0"/>
    <xf numFmtId="220"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41" fontId="91" fillId="0" borderId="0" applyFont="0" applyFill="0" applyBorder="0" applyAlignment="0" applyProtection="0"/>
    <xf numFmtId="222"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226" fontId="91" fillId="0" borderId="0" applyFont="0" applyFill="0" applyBorder="0" applyAlignment="0" applyProtection="0"/>
    <xf numFmtId="227" fontId="91" fillId="0" borderId="0" applyFont="0" applyFill="0" applyBorder="0" applyAlignment="0" applyProtection="0"/>
    <xf numFmtId="167" fontId="91" fillId="0" borderId="0" applyFont="0" applyFill="0" applyBorder="0" applyAlignment="0" applyProtection="0"/>
    <xf numFmtId="166" fontId="91" fillId="0" borderId="0" applyFont="0" applyFill="0" applyBorder="0" applyAlignment="0" applyProtection="0"/>
    <xf numFmtId="166" fontId="91" fillId="0" borderId="0" applyFont="0" applyFill="0" applyBorder="0" applyAlignment="0" applyProtection="0"/>
    <xf numFmtId="190" fontId="91" fillId="0" borderId="0" applyFont="0" applyFill="0" applyBorder="0" applyAlignment="0" applyProtection="0"/>
    <xf numFmtId="217" fontId="91" fillId="0" borderId="0" applyFont="0" applyFill="0" applyBorder="0" applyAlignment="0" applyProtection="0"/>
    <xf numFmtId="190" fontId="81" fillId="0" borderId="0" applyFont="0" applyFill="0" applyBorder="0" applyAlignment="0" applyProtection="0"/>
    <xf numFmtId="41" fontId="91" fillId="0" borderId="0" applyFont="0" applyFill="0" applyBorder="0" applyAlignment="0" applyProtection="0"/>
    <xf numFmtId="222" fontId="91" fillId="0" borderId="0" applyFont="0" applyFill="0" applyBorder="0" applyAlignment="0" applyProtection="0"/>
    <xf numFmtId="217" fontId="91" fillId="0" borderId="0" applyFont="0" applyFill="0" applyBorder="0" applyAlignment="0" applyProtection="0"/>
    <xf numFmtId="190" fontId="91" fillId="0" borderId="0" applyFont="0" applyFill="0" applyBorder="0" applyAlignment="0" applyProtection="0"/>
    <xf numFmtId="220" fontId="91" fillId="0" borderId="0" applyFont="0" applyFill="0" applyBorder="0" applyAlignment="0" applyProtection="0"/>
    <xf numFmtId="0" fontId="49" fillId="0" borderId="0"/>
    <xf numFmtId="323" fontId="66" fillId="0" borderId="0" applyFont="0" applyFill="0" applyBorder="0" applyAlignment="0" applyProtection="0"/>
    <xf numFmtId="41" fontId="91" fillId="0" borderId="0" applyFont="0" applyFill="0" applyBorder="0" applyAlignment="0" applyProtection="0"/>
    <xf numFmtId="173" fontId="91" fillId="0" borderId="0" applyFont="0" applyFill="0" applyBorder="0" applyAlignment="0" applyProtection="0"/>
    <xf numFmtId="41" fontId="91" fillId="0" borderId="0" applyFont="0" applyFill="0" applyBorder="0" applyAlignment="0" applyProtection="0"/>
    <xf numFmtId="206"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180" fontId="91" fillId="0" borderId="0" applyFont="0" applyFill="0" applyBorder="0" applyAlignment="0" applyProtection="0"/>
    <xf numFmtId="173" fontId="91" fillId="0" borderId="0" applyFont="0" applyFill="0" applyBorder="0" applyAlignment="0" applyProtection="0"/>
    <xf numFmtId="173"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06" fontId="91" fillId="0" borderId="0" applyFont="0" applyFill="0" applyBorder="0" applyAlignment="0" applyProtection="0"/>
    <xf numFmtId="224" fontId="91" fillId="0" borderId="0" applyFont="0" applyFill="0" applyBorder="0" applyAlignment="0" applyProtection="0"/>
    <xf numFmtId="41"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206" fontId="81" fillId="0" borderId="0" applyFont="0" applyFill="0" applyBorder="0" applyAlignment="0" applyProtection="0"/>
    <xf numFmtId="173" fontId="91" fillId="0" borderId="0" applyFont="0" applyFill="0" applyBorder="0" applyAlignment="0" applyProtection="0"/>
    <xf numFmtId="206" fontId="91" fillId="0" borderId="0" applyFont="0" applyFill="0" applyBorder="0" applyAlignment="0" applyProtection="0"/>
    <xf numFmtId="173" fontId="91" fillId="0" borderId="0" applyFont="0" applyFill="0" applyBorder="0" applyAlignment="0" applyProtection="0"/>
    <xf numFmtId="167" fontId="91" fillId="0" borderId="0" applyFont="0" applyFill="0" applyBorder="0" applyAlignment="0" applyProtection="0"/>
    <xf numFmtId="173" fontId="91" fillId="0" borderId="0" applyFont="0" applyFill="0" applyBorder="0" applyAlignment="0" applyProtection="0"/>
    <xf numFmtId="224" fontId="91" fillId="0" borderId="0" applyFont="0" applyFill="0" applyBorder="0" applyAlignment="0" applyProtection="0"/>
    <xf numFmtId="41" fontId="91" fillId="0" borderId="0" applyFont="0" applyFill="0" applyBorder="0" applyAlignment="0" applyProtection="0"/>
    <xf numFmtId="224" fontId="91" fillId="0" borderId="0" applyFont="0" applyFill="0" applyBorder="0" applyAlignment="0" applyProtection="0"/>
    <xf numFmtId="206" fontId="91" fillId="0" borderId="0" applyFont="0" applyFill="0" applyBorder="0" applyAlignment="0" applyProtection="0"/>
    <xf numFmtId="167" fontId="91" fillId="0" borderId="0" applyFont="0" applyFill="0" applyBorder="0" applyAlignment="0" applyProtection="0"/>
    <xf numFmtId="14" fontId="207" fillId="0" borderId="0"/>
    <xf numFmtId="0" fontId="208" fillId="0" borderId="0"/>
    <xf numFmtId="0" fontId="61" fillId="0" borderId="0"/>
    <xf numFmtId="40" fontId="209" fillId="0" borderId="0" applyBorder="0">
      <alignment horizontal="right"/>
    </xf>
    <xf numFmtId="0" fontId="210" fillId="0" borderId="0"/>
    <xf numFmtId="189" fontId="66" fillId="0" borderId="5">
      <alignment horizontal="right" vertical="center"/>
    </xf>
    <xf numFmtId="189" fontId="66" fillId="0" borderId="5">
      <alignment horizontal="right" vertical="center"/>
    </xf>
    <xf numFmtId="305" fontId="211" fillId="0" borderId="5">
      <alignment horizontal="right" vertical="center"/>
    </xf>
    <xf numFmtId="305" fontId="211" fillId="0" borderId="5">
      <alignment horizontal="right" vertical="center"/>
    </xf>
    <xf numFmtId="189" fontId="66"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325" fontId="91" fillId="0" borderId="5">
      <alignment horizontal="right" vertical="center"/>
    </xf>
    <xf numFmtId="325" fontId="91"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326" fontId="62" fillId="0" borderId="5">
      <alignment horizontal="right" vertical="center"/>
    </xf>
    <xf numFmtId="326" fontId="62" fillId="0" borderId="5">
      <alignment horizontal="right" vertical="center"/>
    </xf>
    <xf numFmtId="327" fontId="77" fillId="0" borderId="5">
      <alignment horizontal="right" vertical="center"/>
    </xf>
    <xf numFmtId="328" fontId="106" fillId="0" borderId="5">
      <alignment horizontal="right" vertical="center"/>
    </xf>
    <xf numFmtId="328" fontId="106" fillId="0" borderId="5">
      <alignment horizontal="right" vertical="center"/>
    </xf>
    <xf numFmtId="325" fontId="91" fillId="0" borderId="5">
      <alignment horizontal="right" vertical="center"/>
    </xf>
    <xf numFmtId="325" fontId="91"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8" fontId="3" fillId="0" borderId="5">
      <alignment horizontal="right" vertical="center"/>
    </xf>
    <xf numFmtId="328" fontId="3" fillId="0" borderId="5">
      <alignment horizontal="right" vertical="center"/>
    </xf>
    <xf numFmtId="328" fontId="106" fillId="0" borderId="5">
      <alignment horizontal="right" vertical="center"/>
    </xf>
    <xf numFmtId="328" fontId="106" fillId="0" borderId="5">
      <alignment horizontal="right" vertical="center"/>
    </xf>
    <xf numFmtId="328" fontId="106" fillId="0" borderId="5">
      <alignment horizontal="right" vertical="center"/>
    </xf>
    <xf numFmtId="328" fontId="106"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5" fontId="91" fillId="0" borderId="5">
      <alignment horizontal="right" vertical="center"/>
    </xf>
    <xf numFmtId="325" fontId="91" fillId="0" borderId="5">
      <alignment horizontal="right" vertical="center"/>
    </xf>
    <xf numFmtId="328" fontId="3" fillId="0" borderId="5">
      <alignment horizontal="right" vertical="center"/>
    </xf>
    <xf numFmtId="328" fontId="3" fillId="0" borderId="5">
      <alignment horizontal="right" vertical="center"/>
    </xf>
    <xf numFmtId="328" fontId="106" fillId="0" borderId="5">
      <alignment horizontal="right" vertical="center"/>
    </xf>
    <xf numFmtId="328" fontId="106" fillId="0" borderId="5">
      <alignment horizontal="right" vertical="center"/>
    </xf>
    <xf numFmtId="328" fontId="106" fillId="0" borderId="5">
      <alignment horizontal="right" vertical="center"/>
    </xf>
    <xf numFmtId="328" fontId="106" fillId="0" borderId="5">
      <alignment horizontal="right" vertical="center"/>
    </xf>
    <xf numFmtId="328" fontId="106" fillId="0" borderId="5">
      <alignment horizontal="right" vertical="center"/>
    </xf>
    <xf numFmtId="328" fontId="106"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5" fontId="91" fillId="0" borderId="5">
      <alignment horizontal="right" vertical="center"/>
    </xf>
    <xf numFmtId="325" fontId="91" fillId="0" borderId="5">
      <alignment horizontal="right" vertical="center"/>
    </xf>
    <xf numFmtId="325" fontId="91" fillId="0" borderId="5">
      <alignment horizontal="right" vertical="center"/>
    </xf>
    <xf numFmtId="325" fontId="91"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5" fontId="91" fillId="0" borderId="5">
      <alignment horizontal="right" vertical="center"/>
    </xf>
    <xf numFmtId="325" fontId="91" fillId="0" borderId="5">
      <alignment horizontal="right" vertical="center"/>
    </xf>
    <xf numFmtId="330" fontId="3" fillId="0" borderId="5">
      <alignment horizontal="right" vertical="center"/>
    </xf>
    <xf numFmtId="330" fontId="3"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326" fontId="62" fillId="0" borderId="5">
      <alignment horizontal="right" vertical="center"/>
    </xf>
    <xf numFmtId="326" fontId="62" fillId="0" borderId="5">
      <alignment horizontal="right" vertical="center"/>
    </xf>
    <xf numFmtId="326" fontId="62" fillId="0" borderId="5">
      <alignment horizontal="right" vertical="center"/>
    </xf>
    <xf numFmtId="326" fontId="62" fillId="0" borderId="5">
      <alignment horizontal="right" vertical="center"/>
    </xf>
    <xf numFmtId="330" fontId="3" fillId="0" borderId="5">
      <alignment horizontal="right" vertical="center"/>
    </xf>
    <xf numFmtId="330" fontId="3"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26" fontId="62" fillId="0" borderId="5">
      <alignment horizontal="right" vertical="center"/>
    </xf>
    <xf numFmtId="326" fontId="62" fillId="0" borderId="5">
      <alignment horizontal="right" vertical="center"/>
    </xf>
    <xf numFmtId="326" fontId="62" fillId="0" borderId="5">
      <alignment horizontal="right" vertical="center"/>
    </xf>
    <xf numFmtId="326" fontId="62" fillId="0" borderId="5">
      <alignment horizontal="right" vertical="center"/>
    </xf>
    <xf numFmtId="326" fontId="62" fillId="0" borderId="5">
      <alignment horizontal="right" vertical="center"/>
    </xf>
    <xf numFmtId="326" fontId="62" fillId="0" borderId="5">
      <alignment horizontal="right" vertical="center"/>
    </xf>
    <xf numFmtId="326" fontId="62" fillId="0" borderId="5">
      <alignment horizontal="right" vertical="center"/>
    </xf>
    <xf numFmtId="326" fontId="62" fillId="0" borderId="5">
      <alignment horizontal="right" vertical="center"/>
    </xf>
    <xf numFmtId="325" fontId="91" fillId="0" borderId="5">
      <alignment horizontal="right" vertical="center"/>
    </xf>
    <xf numFmtId="325" fontId="91"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3" fillId="0" borderId="5">
      <alignment horizontal="right" vertical="center"/>
    </xf>
    <xf numFmtId="330" fontId="3" fillId="0" borderId="5">
      <alignment horizontal="right" vertical="center"/>
    </xf>
    <xf numFmtId="330" fontId="106" fillId="0" borderId="5">
      <alignment horizontal="right" vertical="center"/>
    </xf>
    <xf numFmtId="330" fontId="106" fillId="0" borderId="5">
      <alignment horizontal="right" vertical="center"/>
    </xf>
    <xf numFmtId="325" fontId="91" fillId="0" borderId="5">
      <alignment horizontal="right" vertical="center"/>
    </xf>
    <xf numFmtId="325" fontId="91" fillId="0" borderId="5">
      <alignment horizontal="right" vertical="center"/>
    </xf>
    <xf numFmtId="325" fontId="91" fillId="0" borderId="5">
      <alignment horizontal="right" vertical="center"/>
    </xf>
    <xf numFmtId="325" fontId="91" fillId="0" borderId="5">
      <alignment horizontal="right" vertical="center"/>
    </xf>
    <xf numFmtId="325" fontId="91" fillId="0" borderId="5">
      <alignment horizontal="right" vertical="center"/>
    </xf>
    <xf numFmtId="325" fontId="91"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325" fontId="91" fillId="0" borderId="5">
      <alignment horizontal="right" vertical="center"/>
    </xf>
    <xf numFmtId="325" fontId="91" fillId="0" borderId="5">
      <alignment horizontal="right" vertical="center"/>
    </xf>
    <xf numFmtId="331" fontId="212" fillId="3" borderId="41" applyFont="0" applyFill="0" applyBorder="0"/>
    <xf numFmtId="331" fontId="212" fillId="3" borderId="41" applyFont="0" applyFill="0" applyBorder="0"/>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328" fontId="106" fillId="0" borderId="5">
      <alignment horizontal="right" vertical="center"/>
    </xf>
    <xf numFmtId="328" fontId="106" fillId="0" borderId="5">
      <alignment horizontal="right" vertical="center"/>
    </xf>
    <xf numFmtId="325" fontId="91" fillId="0" borderId="5">
      <alignment horizontal="right" vertical="center"/>
    </xf>
    <xf numFmtId="325" fontId="91"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331" fontId="212" fillId="3" borderId="41" applyFont="0" applyFill="0" applyBorder="0"/>
    <xf numFmtId="331" fontId="212" fillId="3" borderId="41" applyFont="0" applyFill="0" applyBorder="0"/>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3" fillId="0" borderId="5">
      <alignment horizontal="right" vertical="center"/>
    </xf>
    <xf numFmtId="330" fontId="3"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3" fillId="0" borderId="5">
      <alignment horizontal="right" vertical="center"/>
    </xf>
    <xf numFmtId="330" fontId="3"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106" fillId="0" borderId="5">
      <alignment horizontal="right" vertical="center"/>
    </xf>
    <xf numFmtId="330" fontId="3" fillId="0" borderId="5">
      <alignment horizontal="right" vertical="center"/>
    </xf>
    <xf numFmtId="330" fontId="3" fillId="0" borderId="5">
      <alignment horizontal="right" vertical="center"/>
    </xf>
    <xf numFmtId="330" fontId="106" fillId="0" borderId="5">
      <alignment horizontal="right" vertical="center"/>
    </xf>
    <xf numFmtId="330" fontId="106" fillId="0" borderId="5">
      <alignment horizontal="right" vertical="center"/>
    </xf>
    <xf numFmtId="325" fontId="91" fillId="0" borderId="5">
      <alignment horizontal="right" vertical="center"/>
    </xf>
    <xf numFmtId="325" fontId="91"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9" fontId="15" fillId="0" borderId="5">
      <alignment horizontal="right" vertical="center"/>
    </xf>
    <xf numFmtId="328" fontId="3" fillId="0" borderId="5">
      <alignment horizontal="right" vertical="center"/>
    </xf>
    <xf numFmtId="328" fontId="3"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93" fontId="15" fillId="0" borderId="5">
      <alignment horizontal="right" vertical="center"/>
    </xf>
    <xf numFmtId="193" fontId="15" fillId="0" borderId="5">
      <alignment horizontal="right" vertical="center"/>
    </xf>
    <xf numFmtId="193" fontId="15" fillId="0" borderId="5">
      <alignment horizontal="right" vertical="center"/>
    </xf>
    <xf numFmtId="193" fontId="15" fillId="0" borderId="5">
      <alignment horizontal="right" vertical="center"/>
    </xf>
    <xf numFmtId="193" fontId="15" fillId="0" borderId="5">
      <alignment horizontal="right" vertical="center"/>
    </xf>
    <xf numFmtId="193" fontId="15"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5" fontId="91" fillId="0" borderId="5">
      <alignment horizontal="right" vertical="center"/>
    </xf>
    <xf numFmtId="325" fontId="91"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24" fontId="77" fillId="0" borderId="5">
      <alignment horizontal="right" vertical="center"/>
    </xf>
    <xf numFmtId="331" fontId="212" fillId="3" borderId="41" applyFont="0" applyFill="0" applyBorder="0"/>
    <xf numFmtId="331" fontId="212" fillId="3" borderId="41" applyFont="0" applyFill="0" applyBorder="0"/>
    <xf numFmtId="307" fontId="15" fillId="0" borderId="5">
      <alignment horizontal="right" vertical="center"/>
    </xf>
    <xf numFmtId="307" fontId="15" fillId="0" borderId="5">
      <alignment horizontal="right" vertical="center"/>
    </xf>
    <xf numFmtId="307" fontId="15" fillId="0" borderId="5">
      <alignment horizontal="right" vertical="center"/>
    </xf>
    <xf numFmtId="307" fontId="15" fillId="0" borderId="5">
      <alignment horizontal="right" vertical="center"/>
    </xf>
    <xf numFmtId="307" fontId="15" fillId="0" borderId="5">
      <alignment horizontal="right" vertical="center"/>
    </xf>
    <xf numFmtId="307" fontId="15" fillId="0" borderId="5">
      <alignment horizontal="right" vertical="center"/>
    </xf>
    <xf numFmtId="189" fontId="66"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05" fontId="211" fillId="0" borderId="5">
      <alignment horizontal="right" vertical="center"/>
    </xf>
    <xf numFmtId="331" fontId="212" fillId="3" borderId="41" applyFont="0" applyFill="0" applyBorder="0"/>
    <xf numFmtId="331" fontId="212" fillId="3" borderId="41" applyFont="0" applyFill="0" applyBorder="0"/>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171" fontId="15"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327" fontId="77"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189" fontId="66" fillId="0" borderId="5">
      <alignment horizontal="right" vertical="center"/>
    </xf>
    <xf numFmtId="332" fontId="213" fillId="0" borderId="5">
      <alignment horizontal="right" vertical="center"/>
    </xf>
    <xf numFmtId="332" fontId="213" fillId="0" borderId="5">
      <alignment horizontal="right" vertical="center"/>
    </xf>
    <xf numFmtId="189" fontId="66" fillId="0" borderId="5">
      <alignment horizontal="right" vertical="center"/>
    </xf>
    <xf numFmtId="189" fontId="66"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332" fontId="213" fillId="0" borderId="5">
      <alignment horizontal="right" vertical="center"/>
    </xf>
    <xf numFmtId="189" fontId="66" fillId="0" borderId="5">
      <alignment horizontal="right" vertical="center"/>
    </xf>
    <xf numFmtId="189" fontId="66" fillId="0" borderId="5">
      <alignment horizontal="right" vertical="center"/>
    </xf>
    <xf numFmtId="325" fontId="91" fillId="0" borderId="5">
      <alignment horizontal="right" vertical="center"/>
    </xf>
    <xf numFmtId="325" fontId="91" fillId="0" borderId="5">
      <alignment horizontal="right" vertical="center"/>
    </xf>
    <xf numFmtId="49" fontId="92" fillId="0" borderId="0" applyFill="0" applyBorder="0" applyAlignment="0"/>
    <xf numFmtId="0" fontId="106"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333" fontId="3" fillId="0" borderId="0" applyFill="0" applyBorder="0" applyAlignment="0"/>
    <xf numFmtId="193" fontId="106"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334" fontId="3" fillId="0" borderId="0" applyFill="0" applyBorder="0" applyAlignment="0"/>
    <xf numFmtId="0" fontId="214" fillId="0" borderId="0" applyFill="0" applyBorder="0" applyProtection="0">
      <alignment horizontal="left" vertical="top"/>
    </xf>
    <xf numFmtId="0" fontId="215" fillId="0" borderId="16">
      <alignment horizontal="center" vertical="center" wrapText="1"/>
    </xf>
    <xf numFmtId="0" fontId="216" fillId="0" borderId="0">
      <alignment horizontal="center"/>
    </xf>
    <xf numFmtId="40" fontId="151" fillId="0" borderId="0"/>
    <xf numFmtId="3" fontId="217" fillId="0" borderId="0" applyNumberFormat="0" applyFill="0" applyBorder="0" applyAlignment="0" applyProtection="0">
      <alignment horizontal="center" wrapText="1"/>
    </xf>
    <xf numFmtId="0" fontId="218" fillId="0" borderId="4" applyBorder="0" applyAlignment="0">
      <alignment horizontal="center" vertical="center"/>
    </xf>
    <xf numFmtId="0" fontId="218" fillId="0" borderId="4" applyBorder="0" applyAlignment="0">
      <alignment horizontal="center" vertical="center"/>
    </xf>
    <xf numFmtId="0" fontId="219" fillId="0" borderId="0" applyNumberFormat="0" applyFill="0" applyBorder="0" applyAlignment="0" applyProtection="0">
      <alignment horizontal="centerContinuous"/>
    </xf>
    <xf numFmtId="0" fontId="153" fillId="0" borderId="42" applyNumberFormat="0" applyFill="0" applyBorder="0" applyAlignment="0" applyProtection="0">
      <alignment horizontal="center" vertical="center" wrapText="1"/>
    </xf>
    <xf numFmtId="0" fontId="220" fillId="0" borderId="0" applyNumberFormat="0" applyFill="0" applyBorder="0" applyAlignment="0" applyProtection="0"/>
    <xf numFmtId="3" fontId="221" fillId="0" borderId="8" applyNumberFormat="0" applyAlignment="0">
      <alignment horizontal="center" vertical="center"/>
    </xf>
    <xf numFmtId="3" fontId="222" fillId="0" borderId="16" applyNumberFormat="0" applyAlignment="0">
      <alignment horizontal="left" wrapText="1"/>
    </xf>
    <xf numFmtId="3" fontId="221" fillId="0" borderId="8" applyNumberFormat="0" applyAlignment="0">
      <alignment horizontal="center" vertical="center"/>
    </xf>
    <xf numFmtId="0" fontId="223" fillId="0" borderId="43" applyNumberFormat="0" applyBorder="0" applyAlignment="0">
      <alignment vertical="center"/>
    </xf>
    <xf numFmtId="0" fontId="224" fillId="0" borderId="44" applyNumberFormat="0" applyFill="0" applyAlignment="0" applyProtection="0"/>
    <xf numFmtId="0" fontId="225" fillId="0" borderId="45">
      <alignment horizontal="center"/>
    </xf>
    <xf numFmtId="173" fontId="106" fillId="0" borderId="0" applyFont="0" applyFill="0" applyBorder="0" applyAlignment="0" applyProtection="0"/>
    <xf numFmtId="335" fontId="106" fillId="0" borderId="0" applyFont="0" applyFill="0" applyBorder="0" applyAlignment="0" applyProtection="0"/>
    <xf numFmtId="190" fontId="66" fillId="0" borderId="5">
      <alignment horizontal="center"/>
    </xf>
    <xf numFmtId="0" fontId="226" fillId="0" borderId="46" applyProtection="0"/>
    <xf numFmtId="0" fontId="66" fillId="0" borderId="0" applyProtection="0"/>
    <xf numFmtId="0" fontId="3" fillId="0" borderId="0" applyProtection="0"/>
    <xf numFmtId="0" fontId="121" fillId="0" borderId="0" applyProtection="0"/>
    <xf numFmtId="0" fontId="226" fillId="0" borderId="46" applyProtection="0"/>
    <xf numFmtId="0" fontId="66" fillId="0" borderId="0" applyProtection="0"/>
    <xf numFmtId="0" fontId="3" fillId="0" borderId="0" applyProtection="0"/>
    <xf numFmtId="0" fontId="121" fillId="0" borderId="0" applyProtection="0"/>
    <xf numFmtId="336" fontId="227" fillId="0" borderId="0" applyNumberFormat="0" applyFont="0" applyFill="0" applyBorder="0" applyAlignment="0">
      <alignment horizontal="centerContinuous"/>
    </xf>
    <xf numFmtId="0" fontId="87" fillId="0" borderId="0">
      <alignment vertical="center" wrapText="1"/>
      <protection locked="0"/>
    </xf>
    <xf numFmtId="0" fontId="226" fillId="0" borderId="47"/>
    <xf numFmtId="0" fontId="226" fillId="0" borderId="47"/>
    <xf numFmtId="0" fontId="66" fillId="0" borderId="0" applyNumberFormat="0" applyFill="0" applyBorder="0" applyAlignment="0" applyProtection="0"/>
    <xf numFmtId="0" fontId="106"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62" fillId="0" borderId="16" applyNumberFormat="0" applyBorder="0" applyAlignment="0"/>
    <xf numFmtId="0" fontId="228" fillId="0" borderId="19" applyNumberFormat="0" applyBorder="0" applyAlignment="0">
      <alignment horizontal="center"/>
    </xf>
    <xf numFmtId="0" fontId="228" fillId="0" borderId="19" applyNumberFormat="0" applyBorder="0" applyAlignment="0">
      <alignment horizontal="center"/>
    </xf>
    <xf numFmtId="3" fontId="229" fillId="0" borderId="29" applyNumberFormat="0" applyBorder="0" applyAlignment="0"/>
    <xf numFmtId="0" fontId="68" fillId="0" borderId="48" applyNumberFormat="0" applyAlignment="0">
      <alignment horizontal="center"/>
    </xf>
    <xf numFmtId="170" fontId="50" fillId="0" borderId="0" applyFont="0" applyFill="0" applyBorder="0" applyAlignment="0" applyProtection="0"/>
    <xf numFmtId="0" fontId="57" fillId="0" borderId="49">
      <alignment horizontal="center"/>
    </xf>
    <xf numFmtId="0" fontId="57" fillId="0" borderId="49">
      <alignment horizontal="center"/>
    </xf>
    <xf numFmtId="194" fontId="66" fillId="0" borderId="1"/>
    <xf numFmtId="0" fontId="230" fillId="0" borderId="0"/>
    <xf numFmtId="0" fontId="230" fillId="0" borderId="0" applyProtection="0"/>
    <xf numFmtId="0" fontId="231" fillId="0" borderId="0"/>
    <xf numFmtId="0" fontId="232" fillId="0" borderId="0"/>
    <xf numFmtId="0" fontId="231" fillId="0" borderId="0"/>
    <xf numFmtId="3" fontId="66" fillId="0" borderId="0" applyNumberFormat="0" applyBorder="0" applyAlignment="0" applyProtection="0">
      <alignment horizontal="centerContinuous"/>
      <protection locked="0"/>
    </xf>
    <xf numFmtId="3" fontId="233" fillId="0" borderId="0">
      <protection locked="0"/>
    </xf>
    <xf numFmtId="3" fontId="97" fillId="0" borderId="0">
      <protection locked="0"/>
    </xf>
    <xf numFmtId="3" fontId="97" fillId="0" borderId="0">
      <protection locked="0"/>
    </xf>
    <xf numFmtId="0" fontId="230" fillId="0" borderId="0"/>
    <xf numFmtId="0" fontId="230" fillId="0" borderId="0" applyProtection="0"/>
    <xf numFmtId="0" fontId="231" fillId="0" borderId="0"/>
    <xf numFmtId="0" fontId="232" fillId="0" borderId="0"/>
    <xf numFmtId="0" fontId="231" fillId="0" borderId="0"/>
    <xf numFmtId="0" fontId="234" fillId="0" borderId="50" applyFill="0" applyBorder="0" applyAlignment="0">
      <alignment horizontal="center"/>
    </xf>
    <xf numFmtId="164" fontId="235" fillId="47" borderId="4">
      <alignment vertical="top"/>
    </xf>
    <xf numFmtId="164" fontId="235" fillId="47" borderId="4">
      <alignment vertical="top"/>
    </xf>
    <xf numFmtId="303" fontId="235" fillId="47" borderId="4">
      <alignment vertical="top"/>
    </xf>
    <xf numFmtId="164" fontId="49" fillId="0" borderId="8">
      <alignment horizontal="left" vertical="top"/>
    </xf>
    <xf numFmtId="170" fontId="49" fillId="0" borderId="8">
      <alignment horizontal="left" vertical="top"/>
    </xf>
    <xf numFmtId="170" fontId="49" fillId="0" borderId="8">
      <alignment horizontal="left" vertical="top"/>
    </xf>
    <xf numFmtId="170" fontId="49" fillId="0" borderId="8">
      <alignment horizontal="left" vertical="top"/>
    </xf>
    <xf numFmtId="170" fontId="49" fillId="0" borderId="8">
      <alignment horizontal="left" vertical="top"/>
    </xf>
    <xf numFmtId="170" fontId="49" fillId="0" borderId="8">
      <alignment horizontal="left" vertical="top"/>
    </xf>
    <xf numFmtId="170" fontId="49" fillId="0" borderId="8">
      <alignment horizontal="left" vertical="top"/>
    </xf>
    <xf numFmtId="303" fontId="236" fillId="0" borderId="8">
      <alignment horizontal="left" vertical="top"/>
    </xf>
    <xf numFmtId="170" fontId="49" fillId="0" borderId="8">
      <alignment horizontal="left" vertical="top"/>
    </xf>
    <xf numFmtId="170" fontId="49" fillId="0" borderId="8">
      <alignment horizontal="left" vertical="top"/>
    </xf>
    <xf numFmtId="170" fontId="49" fillId="0" borderId="8">
      <alignment horizontal="left" vertical="top"/>
    </xf>
    <xf numFmtId="170" fontId="49" fillId="0" borderId="8">
      <alignment horizontal="left" vertical="top"/>
    </xf>
    <xf numFmtId="170" fontId="49" fillId="0" borderId="8">
      <alignment horizontal="left" vertical="top"/>
    </xf>
    <xf numFmtId="170" fontId="49" fillId="0" borderId="8">
      <alignment horizontal="left" vertical="top"/>
    </xf>
    <xf numFmtId="170" fontId="49" fillId="0" borderId="8">
      <alignment horizontal="left" vertical="top"/>
    </xf>
    <xf numFmtId="170" fontId="49" fillId="0" borderId="8">
      <alignment horizontal="left" vertical="top"/>
    </xf>
    <xf numFmtId="170" fontId="49" fillId="0" borderId="8">
      <alignment horizontal="left" vertical="top"/>
    </xf>
    <xf numFmtId="0" fontId="237" fillId="0" borderId="8">
      <alignment horizontal="left" vertical="center"/>
    </xf>
    <xf numFmtId="0" fontId="238" fillId="48" borderId="1">
      <alignment horizontal="left" vertical="center"/>
    </xf>
    <xf numFmtId="0" fontId="238" fillId="48" borderId="1">
      <alignment horizontal="left" vertical="center"/>
    </xf>
    <xf numFmtId="165" fontId="239" fillId="49" borderId="4"/>
    <xf numFmtId="165" fontId="239" fillId="49" borderId="4"/>
    <xf numFmtId="337" fontId="239" fillId="49" borderId="4"/>
    <xf numFmtId="164" fontId="161" fillId="0" borderId="4">
      <alignment horizontal="left" vertical="top"/>
    </xf>
    <xf numFmtId="164" fontId="161" fillId="0" borderId="4">
      <alignment horizontal="left" vertical="top"/>
    </xf>
    <xf numFmtId="303" fontId="240" fillId="0" borderId="4">
      <alignment horizontal="left" vertical="top"/>
    </xf>
    <xf numFmtId="0" fontId="241" fillId="50" borderId="0">
      <alignment horizontal="left" vertical="center"/>
    </xf>
    <xf numFmtId="0" fontId="3" fillId="0" borderId="0" applyFont="0" applyFill="0" applyBorder="0" applyAlignment="0" applyProtection="0"/>
    <xf numFmtId="0" fontId="3" fillId="0" borderId="0" applyFont="0" applyFill="0" applyBorder="0" applyAlignment="0" applyProtection="0"/>
    <xf numFmtId="195" fontId="3" fillId="0" borderId="0" applyFont="0" applyFill="0" applyBorder="0" applyAlignment="0" applyProtection="0"/>
    <xf numFmtId="196" fontId="3" fillId="0" borderId="0" applyFont="0" applyFill="0" applyBorder="0" applyAlignment="0" applyProtection="0"/>
    <xf numFmtId="166" fontId="137" fillId="0" borderId="0" applyFont="0" applyFill="0" applyBorder="0" applyAlignment="0" applyProtection="0"/>
    <xf numFmtId="168" fontId="137" fillId="0" borderId="0" applyFont="0" applyFill="0" applyBorder="0" applyAlignment="0" applyProtection="0"/>
    <xf numFmtId="0" fontId="242" fillId="0" borderId="0" applyNumberFormat="0" applyFill="0" applyBorder="0" applyAlignment="0" applyProtection="0"/>
    <xf numFmtId="0" fontId="243" fillId="0" borderId="0" applyNumberFormat="0" applyFont="0" applyFill="0" applyBorder="0" applyProtection="0">
      <alignment horizontal="center" vertical="center" wrapText="1"/>
    </xf>
    <xf numFmtId="0" fontId="3" fillId="0" borderId="0" applyFont="0" applyFill="0" applyBorder="0" applyAlignment="0" applyProtection="0"/>
    <xf numFmtId="0" fontId="3" fillId="0" borderId="0" applyFont="0" applyFill="0" applyBorder="0" applyAlignment="0" applyProtection="0"/>
    <xf numFmtId="0" fontId="244" fillId="0" borderId="51" applyNumberFormat="0" applyFont="0" applyAlignment="0">
      <alignment horizontal="center"/>
    </xf>
    <xf numFmtId="0" fontId="77" fillId="0" borderId="52" applyFont="0" applyBorder="0" applyAlignment="0">
      <alignment horizontal="center"/>
    </xf>
    <xf numFmtId="0" fontId="77" fillId="0" borderId="52" applyFont="0" applyBorder="0" applyAlignment="0">
      <alignment horizontal="center"/>
    </xf>
    <xf numFmtId="173" fontId="15" fillId="0" borderId="0" applyFont="0" applyFill="0" applyBorder="0" applyAlignment="0" applyProtection="0"/>
    <xf numFmtId="166" fontId="245" fillId="0" borderId="0" applyFont="0" applyFill="0" applyBorder="0" applyAlignment="0" applyProtection="0"/>
    <xf numFmtId="168" fontId="245" fillId="0" borderId="0" applyFont="0" applyFill="0" applyBorder="0" applyAlignment="0" applyProtection="0"/>
    <xf numFmtId="0" fontId="245" fillId="0" borderId="0"/>
    <xf numFmtId="9" fontId="246" fillId="0" borderId="0" applyBorder="0" applyAlignment="0" applyProtection="0"/>
    <xf numFmtId="181" fontId="39"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172" fontId="3" fillId="0" borderId="0" applyFont="0" applyFill="0" applyBorder="0" applyAlignment="0" applyProtection="0"/>
    <xf numFmtId="174" fontId="3" fillId="0" borderId="0" applyFont="0" applyFill="0" applyBorder="0" applyAlignment="0" applyProtection="0"/>
    <xf numFmtId="0" fontId="75" fillId="0" borderId="0"/>
    <xf numFmtId="0" fontId="75" fillId="0" borderId="0"/>
    <xf numFmtId="0" fontId="247" fillId="0" borderId="0"/>
    <xf numFmtId="169" fontId="3" fillId="0" borderId="0" applyFont="0" applyFill="0" applyBorder="0" applyAlignment="0" applyProtection="0"/>
    <xf numFmtId="167" fontId="3" fillId="0" borderId="0" applyFont="0" applyFill="0" applyBorder="0" applyAlignment="0" applyProtection="0"/>
    <xf numFmtId="0" fontId="3" fillId="0" borderId="0"/>
    <xf numFmtId="168" fontId="3" fillId="0" borderId="0" applyFont="0" applyFill="0" applyBorder="0" applyAlignment="0" applyProtection="0"/>
    <xf numFmtId="166" fontId="3" fillId="0" borderId="0" applyFont="0" applyFill="0" applyBorder="0" applyAlignment="0" applyProtection="0"/>
    <xf numFmtId="0" fontId="1" fillId="0" borderId="0"/>
    <xf numFmtId="169"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0" fontId="3" fillId="0" borderId="0"/>
    <xf numFmtId="0" fontId="82" fillId="0" borderId="0"/>
    <xf numFmtId="0" fontId="106" fillId="0" borderId="0"/>
    <xf numFmtId="0" fontId="3" fillId="0" borderId="0"/>
    <xf numFmtId="0" fontId="106" fillId="0" borderId="0"/>
    <xf numFmtId="169" fontId="2"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4" fontId="31" fillId="0" borderId="0" applyFont="0" applyFill="0" applyBorder="0" applyAlignment="0" applyProtection="0"/>
    <xf numFmtId="169" fontId="31" fillId="0" borderId="0" applyFont="0" applyFill="0" applyBorder="0" applyAlignment="0" applyProtection="0"/>
    <xf numFmtId="164" fontId="31" fillId="0" borderId="0" applyFont="0" applyFill="0" applyBorder="0" applyAlignment="0" applyProtection="0"/>
    <xf numFmtId="0" fontId="176" fillId="0" borderId="0"/>
    <xf numFmtId="0" fontId="268" fillId="0" borderId="0"/>
    <xf numFmtId="0" fontId="1" fillId="0" borderId="0"/>
    <xf numFmtId="0" fontId="1" fillId="0" borderId="0"/>
    <xf numFmtId="0" fontId="1" fillId="0" borderId="0"/>
    <xf numFmtId="0" fontId="31" fillId="0" borderId="0"/>
    <xf numFmtId="0" fontId="3" fillId="0" borderId="0"/>
    <xf numFmtId="0" fontId="1" fillId="0" borderId="0"/>
    <xf numFmtId="0" fontId="1" fillId="0" borderId="0"/>
    <xf numFmtId="0" fontId="15" fillId="0" borderId="0"/>
    <xf numFmtId="169" fontId="2" fillId="0" borderId="0" applyFont="0" applyFill="0" applyBorder="0" applyAlignment="0" applyProtection="0"/>
    <xf numFmtId="0" fontId="71" fillId="0" borderId="0"/>
    <xf numFmtId="0" fontId="106" fillId="0" borderId="0"/>
    <xf numFmtId="0" fontId="31" fillId="0" borderId="0"/>
    <xf numFmtId="0" fontId="64" fillId="0" borderId="0"/>
    <xf numFmtId="43" fontId="297" fillId="0" borderId="0" applyFont="0" applyFill="0" applyBorder="0" applyAlignment="0" applyProtection="0"/>
    <xf numFmtId="0" fontId="64" fillId="0" borderId="0"/>
    <xf numFmtId="43" fontId="297" fillId="0" borderId="0" applyFont="0" applyFill="0" applyBorder="0" applyAlignment="0" applyProtection="0"/>
    <xf numFmtId="43" fontId="297" fillId="0" borderId="0" applyFont="0" applyFill="0" applyBorder="0" applyAlignment="0" applyProtection="0"/>
    <xf numFmtId="0" fontId="64" fillId="0" borderId="0"/>
  </cellStyleXfs>
  <cellXfs count="708">
    <xf numFmtId="0" fontId="0" fillId="0" borderId="0" xfId="0"/>
    <xf numFmtId="1" fontId="4" fillId="0" borderId="0" xfId="20" applyNumberFormat="1" applyFont="1" applyFill="1" applyAlignment="1">
      <alignment vertical="center"/>
    </xf>
    <xf numFmtId="1" fontId="5" fillId="0" borderId="0" xfId="20" applyNumberFormat="1" applyFont="1" applyFill="1" applyAlignment="1">
      <alignment vertical="center"/>
    </xf>
    <xf numFmtId="1" fontId="6" fillId="0" borderId="0" xfId="20" applyNumberFormat="1" applyFont="1" applyFill="1" applyAlignment="1">
      <alignment vertical="center"/>
    </xf>
    <xf numFmtId="1" fontId="9" fillId="0" borderId="0" xfId="20" applyNumberFormat="1" applyFont="1" applyFill="1" applyAlignment="1">
      <alignment vertical="center"/>
    </xf>
    <xf numFmtId="3" fontId="9" fillId="0" borderId="0" xfId="20" applyNumberFormat="1" applyFont="1" applyBorder="1" applyAlignment="1">
      <alignment horizontal="center" vertical="center" wrapText="1"/>
    </xf>
    <xf numFmtId="3" fontId="9" fillId="0" borderId="1" xfId="20" quotePrefix="1" applyNumberFormat="1" applyFont="1" applyFill="1" applyBorder="1" applyAlignment="1">
      <alignment horizontal="center" vertical="center" wrapText="1"/>
    </xf>
    <xf numFmtId="3" fontId="9" fillId="0" borderId="0" xfId="20" applyNumberFormat="1" applyFont="1" applyFill="1" applyBorder="1" applyAlignment="1">
      <alignment vertical="center" wrapText="1"/>
    </xf>
    <xf numFmtId="1" fontId="9" fillId="0" borderId="0" xfId="20" applyNumberFormat="1" applyFont="1" applyFill="1" applyAlignment="1">
      <alignment horizontal="center" vertical="center"/>
    </xf>
    <xf numFmtId="1" fontId="9" fillId="0" borderId="0" xfId="20" applyNumberFormat="1" applyFont="1" applyFill="1" applyAlignment="1">
      <alignment horizontal="right" vertical="center"/>
    </xf>
    <xf numFmtId="1" fontId="9" fillId="0" borderId="0" xfId="20" applyNumberFormat="1" applyFont="1" applyFill="1" applyAlignment="1">
      <alignment vertical="center" wrapText="1"/>
    </xf>
    <xf numFmtId="1" fontId="9" fillId="0" borderId="0" xfId="20" applyNumberFormat="1" applyFont="1" applyFill="1" applyAlignment="1">
      <alignment horizontal="center" vertical="center" wrapText="1"/>
    </xf>
    <xf numFmtId="49" fontId="9" fillId="0" borderId="0" xfId="20" applyNumberFormat="1" applyFont="1" applyFill="1" applyAlignment="1">
      <alignment horizontal="center" vertical="center"/>
    </xf>
    <xf numFmtId="49" fontId="9" fillId="0" borderId="0" xfId="20" applyNumberFormat="1" applyFont="1" applyFill="1" applyAlignment="1">
      <alignment vertical="center"/>
    </xf>
    <xf numFmtId="3" fontId="5" fillId="0" borderId="1" xfId="20" applyNumberFormat="1" applyFont="1" applyFill="1" applyBorder="1" applyAlignment="1">
      <alignment horizontal="center" vertical="center" wrapText="1"/>
    </xf>
    <xf numFmtId="1" fontId="5" fillId="0" borderId="1" xfId="20" applyNumberFormat="1" applyFont="1" applyFill="1" applyBorder="1" applyAlignment="1">
      <alignment horizontal="center" vertical="center"/>
    </xf>
    <xf numFmtId="1" fontId="5" fillId="0" borderId="1" xfId="20" applyNumberFormat="1" applyFont="1" applyFill="1" applyBorder="1" applyAlignment="1">
      <alignment horizontal="left" vertical="center" wrapText="1"/>
    </xf>
    <xf numFmtId="1" fontId="9" fillId="0" borderId="1" xfId="20" applyNumberFormat="1" applyFont="1" applyFill="1" applyBorder="1" applyAlignment="1">
      <alignment horizontal="center" vertical="center" wrapText="1"/>
    </xf>
    <xf numFmtId="1" fontId="9" fillId="0" borderId="1" xfId="20" applyNumberFormat="1" applyFont="1" applyFill="1" applyBorder="1" applyAlignment="1">
      <alignment horizontal="right" vertical="center"/>
    </xf>
    <xf numFmtId="1" fontId="9" fillId="0" borderId="1" xfId="20" quotePrefix="1" applyNumberFormat="1" applyFont="1" applyFill="1" applyBorder="1" applyAlignment="1">
      <alignment horizontal="center" vertical="center"/>
    </xf>
    <xf numFmtId="1" fontId="9" fillId="0" borderId="1" xfId="20" applyNumberFormat="1" applyFont="1" applyFill="1" applyBorder="1" applyAlignment="1">
      <alignment vertical="center" wrapText="1"/>
    </xf>
    <xf numFmtId="1" fontId="9" fillId="0" borderId="1" xfId="20" applyNumberFormat="1" applyFont="1" applyFill="1" applyBorder="1" applyAlignment="1">
      <alignment horizontal="center" vertical="center"/>
    </xf>
    <xf numFmtId="1" fontId="9" fillId="0" borderId="1" xfId="20" quotePrefix="1" applyNumberFormat="1" applyFont="1" applyFill="1" applyBorder="1" applyAlignment="1">
      <alignment vertical="center" wrapText="1"/>
    </xf>
    <xf numFmtId="49" fontId="5" fillId="0" borderId="1" xfId="20" applyNumberFormat="1" applyFont="1" applyFill="1" applyBorder="1" applyAlignment="1">
      <alignment horizontal="center" vertical="center"/>
    </xf>
    <xf numFmtId="1" fontId="5" fillId="0" borderId="1" xfId="20" applyNumberFormat="1" applyFont="1" applyFill="1" applyBorder="1" applyAlignment="1">
      <alignment vertical="center" wrapText="1"/>
    </xf>
    <xf numFmtId="1" fontId="5" fillId="0" borderId="1" xfId="20" applyNumberFormat="1" applyFont="1" applyFill="1" applyBorder="1" applyAlignment="1">
      <alignment horizontal="center" vertical="center" wrapText="1"/>
    </xf>
    <xf numFmtId="1" fontId="5" fillId="0" borderId="1" xfId="20" applyNumberFormat="1" applyFont="1" applyFill="1" applyBorder="1" applyAlignment="1">
      <alignment horizontal="right" vertical="center"/>
    </xf>
    <xf numFmtId="49" fontId="6" fillId="0" borderId="1" xfId="20" applyNumberFormat="1" applyFont="1" applyFill="1" applyBorder="1" applyAlignment="1">
      <alignment horizontal="center" vertical="center"/>
    </xf>
    <xf numFmtId="1" fontId="6" fillId="0" borderId="1" xfId="20" applyNumberFormat="1" applyFont="1" applyFill="1" applyBorder="1" applyAlignment="1">
      <alignment vertical="center" wrapText="1"/>
    </xf>
    <xf numFmtId="1" fontId="6" fillId="0" borderId="1" xfId="20" applyNumberFormat="1" applyFont="1" applyFill="1" applyBorder="1" applyAlignment="1">
      <alignment horizontal="center" vertical="center" wrapText="1"/>
    </xf>
    <xf numFmtId="1" fontId="6" fillId="0" borderId="1" xfId="20" applyNumberFormat="1" applyFont="1" applyFill="1" applyBorder="1" applyAlignment="1">
      <alignment horizontal="right" vertical="center"/>
    </xf>
    <xf numFmtId="49" fontId="9" fillId="0" borderId="1" xfId="20" applyNumberFormat="1" applyFont="1" applyFill="1" applyBorder="1" applyAlignment="1">
      <alignment horizontal="center" vertical="center"/>
    </xf>
    <xf numFmtId="49" fontId="5" fillId="0" borderId="1" xfId="20" applyNumberFormat="1" applyFont="1" applyFill="1" applyBorder="1" applyAlignment="1">
      <alignment horizontal="center" vertical="center" wrapText="1"/>
    </xf>
    <xf numFmtId="3" fontId="5" fillId="0" borderId="1" xfId="20" applyNumberFormat="1" applyFont="1" applyFill="1" applyBorder="1" applyAlignment="1">
      <alignment horizontal="left" vertical="center" wrapText="1"/>
    </xf>
    <xf numFmtId="1" fontId="4" fillId="0" borderId="1" xfId="20" applyNumberFormat="1" applyFont="1" applyFill="1" applyBorder="1" applyAlignment="1">
      <alignment horizontal="center" vertical="center" wrapText="1"/>
    </xf>
    <xf numFmtId="1" fontId="4" fillId="0" borderId="1" xfId="20" applyNumberFormat="1" applyFont="1" applyFill="1" applyBorder="1" applyAlignment="1">
      <alignment horizontal="right" vertical="center"/>
    </xf>
    <xf numFmtId="1" fontId="4" fillId="0" borderId="0" xfId="21" applyNumberFormat="1" applyFont="1" applyFill="1" applyAlignment="1">
      <alignment vertical="center"/>
    </xf>
    <xf numFmtId="1" fontId="9" fillId="0" borderId="0" xfId="21" applyNumberFormat="1" applyFont="1" applyFill="1" applyAlignment="1">
      <alignment vertical="center"/>
    </xf>
    <xf numFmtId="3" fontId="9" fillId="0" borderId="0" xfId="21" applyNumberFormat="1" applyFont="1" applyBorder="1" applyAlignment="1">
      <alignment horizontal="center" vertical="center" wrapText="1"/>
    </xf>
    <xf numFmtId="3" fontId="9" fillId="0" borderId="2" xfId="21" applyNumberFormat="1" applyFont="1" applyFill="1" applyBorder="1" applyAlignment="1">
      <alignment horizontal="center" vertical="center" wrapText="1"/>
    </xf>
    <xf numFmtId="0" fontId="18" fillId="0" borderId="1" xfId="21" applyNumberFormat="1" applyFont="1" applyFill="1" applyBorder="1" applyAlignment="1">
      <alignment horizontal="center" vertical="center" wrapText="1"/>
    </xf>
    <xf numFmtId="3" fontId="18" fillId="0" borderId="1" xfId="21" quotePrefix="1" applyNumberFormat="1" applyFont="1" applyFill="1" applyBorder="1" applyAlignment="1">
      <alignment horizontal="center" vertical="center" wrapText="1"/>
    </xf>
    <xf numFmtId="49" fontId="9" fillId="0" borderId="1" xfId="21" quotePrefix="1" applyNumberFormat="1" applyFont="1" applyFill="1" applyBorder="1" applyAlignment="1">
      <alignment horizontal="center" vertical="center" wrapText="1"/>
    </xf>
    <xf numFmtId="3" fontId="5" fillId="0" borderId="1" xfId="21" applyNumberFormat="1" applyFont="1" applyFill="1" applyBorder="1" applyAlignment="1">
      <alignment horizontal="center" vertical="center" wrapText="1"/>
    </xf>
    <xf numFmtId="3" fontId="9" fillId="0" borderId="1" xfId="21" quotePrefix="1" applyNumberFormat="1" applyFont="1" applyFill="1" applyBorder="1" applyAlignment="1">
      <alignment horizontal="center" vertical="center" wrapText="1"/>
    </xf>
    <xf numFmtId="3" fontId="9" fillId="0" borderId="0" xfId="21" applyNumberFormat="1" applyFont="1" applyFill="1" applyBorder="1" applyAlignment="1">
      <alignment vertical="center" wrapText="1"/>
    </xf>
    <xf numFmtId="1" fontId="5" fillId="0" borderId="1" xfId="21" applyNumberFormat="1" applyFont="1" applyFill="1" applyBorder="1" applyAlignment="1">
      <alignment horizontal="left" vertical="center" wrapText="1"/>
    </xf>
    <xf numFmtId="1" fontId="9" fillId="0" borderId="1" xfId="21" quotePrefix="1" applyNumberFormat="1" applyFont="1" applyFill="1" applyBorder="1" applyAlignment="1">
      <alignment horizontal="center" vertical="center"/>
    </xf>
    <xf numFmtId="1" fontId="9" fillId="0" borderId="1" xfId="21" applyNumberFormat="1" applyFont="1" applyFill="1" applyBorder="1" applyAlignment="1">
      <alignment vertical="center" wrapText="1"/>
    </xf>
    <xf numFmtId="1" fontId="9" fillId="0" borderId="1" xfId="21" applyNumberFormat="1" applyFont="1" applyFill="1" applyBorder="1" applyAlignment="1">
      <alignment horizontal="center" vertical="center"/>
    </xf>
    <xf numFmtId="1" fontId="9" fillId="0" borderId="1" xfId="21" quotePrefix="1" applyNumberFormat="1" applyFont="1" applyFill="1" applyBorder="1" applyAlignment="1">
      <alignment vertical="center" wrapText="1"/>
    </xf>
    <xf numFmtId="49" fontId="5" fillId="0" borderId="1" xfId="21" applyNumberFormat="1" applyFont="1" applyFill="1" applyBorder="1" applyAlignment="1">
      <alignment horizontal="center" vertical="center"/>
    </xf>
    <xf numFmtId="1" fontId="9" fillId="0" borderId="1" xfId="21" applyNumberFormat="1" applyFont="1" applyFill="1" applyBorder="1" applyAlignment="1">
      <alignment horizontal="center" vertical="center" wrapText="1"/>
    </xf>
    <xf numFmtId="1" fontId="9" fillId="0" borderId="1" xfId="21" applyNumberFormat="1" applyFont="1" applyFill="1" applyBorder="1" applyAlignment="1">
      <alignment horizontal="right" vertical="center"/>
    </xf>
    <xf numFmtId="49" fontId="6" fillId="0" borderId="1" xfId="21" applyNumberFormat="1" applyFont="1" applyFill="1" applyBorder="1" applyAlignment="1">
      <alignment horizontal="center" vertical="center"/>
    </xf>
    <xf numFmtId="1" fontId="6" fillId="0" borderId="1" xfId="21" applyNumberFormat="1" applyFont="1" applyFill="1" applyBorder="1" applyAlignment="1">
      <alignment vertical="center" wrapText="1"/>
    </xf>
    <xf numFmtId="1" fontId="6" fillId="0" borderId="1" xfId="21" applyNumberFormat="1" applyFont="1" applyFill="1" applyBorder="1" applyAlignment="1">
      <alignment horizontal="center" vertical="center" wrapText="1"/>
    </xf>
    <xf numFmtId="1" fontId="6" fillId="0" borderId="1" xfId="21" applyNumberFormat="1" applyFont="1" applyFill="1" applyBorder="1" applyAlignment="1">
      <alignment horizontal="right" vertical="center"/>
    </xf>
    <xf numFmtId="1" fontId="6" fillId="0" borderId="0" xfId="21" applyNumberFormat="1" applyFont="1" applyFill="1" applyAlignment="1">
      <alignment vertical="center"/>
    </xf>
    <xf numFmtId="49" fontId="9" fillId="0" borderId="1" xfId="21" applyNumberFormat="1" applyFont="1" applyFill="1" applyBorder="1" applyAlignment="1">
      <alignment horizontal="center" vertical="center"/>
    </xf>
    <xf numFmtId="1" fontId="4" fillId="0" borderId="1" xfId="21" applyNumberFormat="1" applyFont="1" applyFill="1" applyBorder="1" applyAlignment="1">
      <alignment horizontal="center" vertical="center" wrapText="1"/>
    </xf>
    <xf numFmtId="1" fontId="4" fillId="0" borderId="1" xfId="21" applyNumberFormat="1" applyFont="1" applyFill="1" applyBorder="1" applyAlignment="1">
      <alignment horizontal="right" vertical="center"/>
    </xf>
    <xf numFmtId="49" fontId="9" fillId="0" borderId="2" xfId="21" applyNumberFormat="1" applyFont="1" applyFill="1" applyBorder="1" applyAlignment="1">
      <alignment horizontal="center" vertical="center"/>
    </xf>
    <xf numFmtId="1" fontId="9" fillId="0" borderId="2" xfId="21" applyNumberFormat="1" applyFont="1" applyFill="1" applyBorder="1" applyAlignment="1">
      <alignment vertical="center" wrapText="1"/>
    </xf>
    <xf numFmtId="1" fontId="9" fillId="0" borderId="2" xfId="21" applyNumberFormat="1" applyFont="1" applyFill="1" applyBorder="1" applyAlignment="1">
      <alignment horizontal="center" vertical="center" wrapText="1"/>
    </xf>
    <xf numFmtId="1" fontId="9" fillId="0" borderId="2" xfId="21" applyNumberFormat="1" applyFont="1" applyFill="1" applyBorder="1" applyAlignment="1">
      <alignment horizontal="right" vertical="center"/>
    </xf>
    <xf numFmtId="49" fontId="9" fillId="0" borderId="0" xfId="21" applyNumberFormat="1" applyFont="1" applyFill="1" applyAlignment="1">
      <alignment vertical="center"/>
    </xf>
    <xf numFmtId="49" fontId="9" fillId="0" borderId="0" xfId="21" applyNumberFormat="1" applyFont="1" applyFill="1" applyAlignment="1">
      <alignment horizontal="center" vertical="center"/>
    </xf>
    <xf numFmtId="1" fontId="9" fillId="0" borderId="0" xfId="21" applyNumberFormat="1" applyFont="1" applyFill="1" applyAlignment="1">
      <alignment vertical="center" wrapText="1"/>
    </xf>
    <xf numFmtId="1" fontId="9" fillId="0" borderId="0" xfId="21" applyNumberFormat="1" applyFont="1" applyFill="1" applyAlignment="1">
      <alignment horizontal="center" vertical="center" wrapText="1"/>
    </xf>
    <xf numFmtId="1" fontId="9" fillId="0" borderId="0" xfId="21" applyNumberFormat="1" applyFont="1" applyFill="1" applyAlignment="1">
      <alignment horizontal="right" vertical="center"/>
    </xf>
    <xf numFmtId="3" fontId="18" fillId="0" borderId="0" xfId="21" applyNumberFormat="1" applyFont="1" applyFill="1" applyBorder="1" applyAlignment="1">
      <alignment horizontal="center" vertical="center" wrapText="1"/>
    </xf>
    <xf numFmtId="1" fontId="23" fillId="0" borderId="0" xfId="20" applyNumberFormat="1" applyFont="1" applyFill="1" applyAlignment="1">
      <alignment vertical="center"/>
    </xf>
    <xf numFmtId="1" fontId="10" fillId="0" borderId="0" xfId="20" applyNumberFormat="1" applyFont="1" applyFill="1" applyAlignment="1">
      <alignment vertical="center" wrapText="1"/>
    </xf>
    <xf numFmtId="1" fontId="24" fillId="0" borderId="0" xfId="20" applyNumberFormat="1" applyFont="1" applyFill="1" applyAlignment="1">
      <alignment vertical="center"/>
    </xf>
    <xf numFmtId="1" fontId="10" fillId="0" borderId="0" xfId="20" applyNumberFormat="1" applyFont="1" applyFill="1" applyAlignment="1">
      <alignment vertical="center"/>
    </xf>
    <xf numFmtId="0" fontId="25" fillId="0" borderId="0" xfId="0" applyFont="1" applyFill="1" applyAlignment="1">
      <alignment vertical="center" wrapText="1"/>
    </xf>
    <xf numFmtId="1" fontId="9" fillId="0" borderId="1" xfId="20" applyNumberFormat="1" applyFont="1" applyFill="1" applyBorder="1" applyAlignment="1">
      <alignment vertical="center"/>
    </xf>
    <xf numFmtId="1" fontId="13" fillId="0" borderId="0" xfId="20" applyNumberFormat="1" applyFont="1" applyFill="1" applyAlignment="1">
      <alignment vertical="center"/>
    </xf>
    <xf numFmtId="0" fontId="9" fillId="0" borderId="1" xfId="20" applyNumberFormat="1" applyFont="1" applyFill="1" applyBorder="1" applyAlignment="1">
      <alignment horizontal="center" vertical="center" wrapText="1"/>
    </xf>
    <xf numFmtId="1" fontId="6" fillId="0" borderId="1" xfId="20" quotePrefix="1" applyNumberFormat="1" applyFont="1" applyFill="1" applyBorder="1" applyAlignment="1">
      <alignment vertical="center" wrapText="1"/>
    </xf>
    <xf numFmtId="1" fontId="6" fillId="0" borderId="1" xfId="20" applyNumberFormat="1" applyFont="1" applyFill="1" applyBorder="1" applyAlignment="1">
      <alignment vertical="center"/>
    </xf>
    <xf numFmtId="1" fontId="5" fillId="0" borderId="1" xfId="20" applyNumberFormat="1" applyFont="1" applyFill="1" applyBorder="1" applyAlignment="1">
      <alignment vertical="center"/>
    </xf>
    <xf numFmtId="1" fontId="4" fillId="0" borderId="1" xfId="20" applyNumberFormat="1" applyFont="1" applyFill="1" applyBorder="1" applyAlignment="1">
      <alignment vertical="center"/>
    </xf>
    <xf numFmtId="3" fontId="9" fillId="0" borderId="0" xfId="20" applyNumberFormat="1" applyFont="1" applyFill="1" applyBorder="1" applyAlignment="1">
      <alignment horizontal="center" vertical="center" wrapText="1"/>
    </xf>
    <xf numFmtId="49" fontId="9" fillId="0" borderId="2" xfId="20" quotePrefix="1" applyNumberFormat="1" applyFont="1" applyFill="1" applyBorder="1" applyAlignment="1">
      <alignment horizontal="center" vertical="center" wrapText="1"/>
    </xf>
    <xf numFmtId="3" fontId="5" fillId="0" borderId="2" xfId="20" applyNumberFormat="1" applyFont="1" applyFill="1" applyBorder="1" applyAlignment="1">
      <alignment horizontal="center" vertical="center" wrapText="1"/>
    </xf>
    <xf numFmtId="3" fontId="9" fillId="0" borderId="2" xfId="20" quotePrefix="1" applyNumberFormat="1" applyFont="1" applyFill="1" applyBorder="1" applyAlignment="1">
      <alignment horizontal="center" vertical="center" wrapText="1"/>
    </xf>
    <xf numFmtId="1" fontId="13" fillId="0" borderId="0" xfId="21" applyNumberFormat="1" applyFont="1" applyFill="1" applyAlignment="1">
      <alignment vertical="center"/>
    </xf>
    <xf numFmtId="1" fontId="8" fillId="0" borderId="0" xfId="21" applyNumberFormat="1" applyFont="1" applyFill="1" applyAlignment="1">
      <alignment vertical="center"/>
    </xf>
    <xf numFmtId="1" fontId="26" fillId="0" borderId="0" xfId="21" applyNumberFormat="1" applyFont="1" applyFill="1" applyAlignment="1">
      <alignment vertical="center"/>
    </xf>
    <xf numFmtId="49" fontId="5" fillId="0" borderId="1" xfId="21" applyNumberFormat="1" applyFont="1" applyFill="1" applyBorder="1" applyAlignment="1">
      <alignment horizontal="center" vertical="center" wrapText="1"/>
    </xf>
    <xf numFmtId="3" fontId="5" fillId="0" borderId="1" xfId="21" applyNumberFormat="1" applyFont="1" applyFill="1" applyBorder="1" applyAlignment="1">
      <alignment horizontal="left" vertical="center" wrapText="1"/>
    </xf>
    <xf numFmtId="49" fontId="5" fillId="0" borderId="2" xfId="21" applyNumberFormat="1" applyFont="1" applyFill="1" applyBorder="1" applyAlignment="1">
      <alignment horizontal="center" vertical="center"/>
    </xf>
    <xf numFmtId="1" fontId="5" fillId="0" borderId="2" xfId="21" applyNumberFormat="1" applyFont="1" applyFill="1" applyBorder="1" applyAlignment="1">
      <alignment vertical="center" wrapText="1"/>
    </xf>
    <xf numFmtId="1" fontId="5" fillId="0" borderId="2" xfId="21" applyNumberFormat="1" applyFont="1" applyFill="1" applyBorder="1" applyAlignment="1">
      <alignment horizontal="center" vertical="center" wrapText="1"/>
    </xf>
    <xf numFmtId="1" fontId="5" fillId="0" borderId="2" xfId="21" applyNumberFormat="1" applyFont="1" applyFill="1" applyBorder="1" applyAlignment="1">
      <alignment horizontal="right" vertical="center"/>
    </xf>
    <xf numFmtId="1" fontId="5" fillId="0" borderId="1" xfId="21" applyNumberFormat="1" applyFont="1" applyFill="1" applyBorder="1" applyAlignment="1">
      <alignment horizontal="right" vertical="center"/>
    </xf>
    <xf numFmtId="1" fontId="5" fillId="0" borderId="0" xfId="21" applyNumberFormat="1" applyFont="1" applyFill="1" applyAlignment="1">
      <alignment vertical="center"/>
    </xf>
    <xf numFmtId="1" fontId="13" fillId="0" borderId="0" xfId="20" applyNumberFormat="1" applyFont="1" applyFill="1" applyAlignment="1">
      <alignment horizontal="center" vertical="center"/>
    </xf>
    <xf numFmtId="1" fontId="9" fillId="0" borderId="1" xfId="20" applyNumberFormat="1" applyFont="1" applyFill="1" applyBorder="1" applyAlignment="1">
      <alignment horizontal="left" vertical="center" wrapText="1"/>
    </xf>
    <xf numFmtId="1" fontId="27" fillId="0" borderId="0" xfId="20" applyNumberFormat="1" applyFont="1" applyFill="1" applyAlignment="1">
      <alignment vertical="center"/>
    </xf>
    <xf numFmtId="1" fontId="28" fillId="0" borderId="0" xfId="20" applyNumberFormat="1" applyFont="1" applyFill="1" applyAlignment="1">
      <alignment vertical="center"/>
    </xf>
    <xf numFmtId="1" fontId="29" fillId="0" borderId="0" xfId="20" applyNumberFormat="1" applyFont="1" applyFill="1" applyAlignment="1">
      <alignment vertical="center"/>
    </xf>
    <xf numFmtId="1" fontId="13" fillId="0" borderId="0" xfId="20" applyNumberFormat="1" applyFont="1" applyFill="1" applyBorder="1" applyAlignment="1">
      <alignment horizontal="center" vertical="center"/>
    </xf>
    <xf numFmtId="3" fontId="9" fillId="0" borderId="1" xfId="20" applyNumberFormat="1" applyFont="1" applyBorder="1" applyAlignment="1">
      <alignment horizontal="center" vertical="center" wrapText="1"/>
    </xf>
    <xf numFmtId="1" fontId="4" fillId="0" borderId="0" xfId="20" applyNumberFormat="1" applyFont="1" applyFill="1" applyBorder="1" applyAlignment="1">
      <alignment vertical="center"/>
    </xf>
    <xf numFmtId="49" fontId="5" fillId="0" borderId="1" xfId="20" quotePrefix="1" applyNumberFormat="1" applyFont="1" applyFill="1" applyBorder="1" applyAlignment="1">
      <alignment horizontal="center" vertical="center"/>
    </xf>
    <xf numFmtId="1" fontId="13" fillId="0" borderId="0" xfId="20" applyNumberFormat="1" applyFont="1" applyFill="1" applyAlignment="1">
      <alignment horizontal="center" vertical="center"/>
    </xf>
    <xf numFmtId="1" fontId="9" fillId="0" borderId="1" xfId="20" applyNumberFormat="1" applyFont="1" applyFill="1" applyBorder="1" applyAlignment="1">
      <alignment horizontal="center" vertical="center"/>
    </xf>
    <xf numFmtId="1" fontId="21" fillId="0" borderId="0" xfId="20" applyNumberFormat="1" applyFont="1" applyFill="1" applyAlignment="1">
      <alignment vertical="center" wrapText="1"/>
    </xf>
    <xf numFmtId="1" fontId="22" fillId="0" borderId="0" xfId="20" applyNumberFormat="1" applyFont="1" applyFill="1" applyAlignment="1">
      <alignment vertical="center" wrapText="1"/>
    </xf>
    <xf numFmtId="1" fontId="22" fillId="0" borderId="0" xfId="20" applyNumberFormat="1" applyFont="1" applyFill="1" applyAlignment="1">
      <alignment horizontal="right" vertical="center" wrapText="1"/>
    </xf>
    <xf numFmtId="1" fontId="23" fillId="0" borderId="0" xfId="20" applyNumberFormat="1" applyFont="1" applyFill="1" applyAlignment="1">
      <alignment horizontal="right" vertical="center" wrapText="1"/>
    </xf>
    <xf numFmtId="1" fontId="23" fillId="0" borderId="0" xfId="20" applyNumberFormat="1" applyFont="1" applyFill="1" applyAlignment="1">
      <alignment vertical="center" wrapText="1"/>
    </xf>
    <xf numFmtId="1" fontId="10" fillId="0" borderId="7" xfId="20" applyNumberFormat="1" applyFont="1" applyFill="1" applyBorder="1" applyAlignment="1">
      <alignment vertical="center" wrapText="1"/>
    </xf>
    <xf numFmtId="1" fontId="24" fillId="0" borderId="0" xfId="20" applyNumberFormat="1" applyFont="1" applyFill="1" applyAlignment="1">
      <alignment vertical="center" wrapText="1"/>
    </xf>
    <xf numFmtId="1" fontId="10" fillId="0" borderId="0" xfId="20" applyNumberFormat="1" applyFont="1" applyFill="1" applyBorder="1" applyAlignment="1">
      <alignment vertical="center" wrapText="1"/>
    </xf>
    <xf numFmtId="1" fontId="9" fillId="2" borderId="1" xfId="20" applyNumberFormat="1" applyFont="1" applyFill="1" applyBorder="1" applyAlignment="1">
      <alignment horizontal="center" vertical="center" wrapText="1"/>
    </xf>
    <xf numFmtId="1" fontId="9" fillId="2" borderId="1" xfId="20" applyNumberFormat="1" applyFont="1" applyFill="1" applyBorder="1" applyAlignment="1">
      <alignment horizontal="right" vertical="center"/>
    </xf>
    <xf numFmtId="1" fontId="9" fillId="2" borderId="0" xfId="20" applyNumberFormat="1" applyFont="1" applyFill="1" applyAlignment="1">
      <alignment vertical="center"/>
    </xf>
    <xf numFmtId="1" fontId="33" fillId="0" borderId="0" xfId="20" applyNumberFormat="1" applyFont="1" applyFill="1" applyAlignment="1">
      <alignment vertical="center"/>
    </xf>
    <xf numFmtId="1" fontId="36" fillId="0" borderId="0" xfId="20" applyNumberFormat="1" applyFont="1" applyFill="1" applyAlignment="1">
      <alignment vertical="center"/>
    </xf>
    <xf numFmtId="1" fontId="37" fillId="0" borderId="0" xfId="20" applyNumberFormat="1" applyFont="1" applyFill="1" applyAlignment="1">
      <alignment vertical="center"/>
    </xf>
    <xf numFmtId="3" fontId="4" fillId="0" borderId="1" xfId="20" applyNumberFormat="1" applyFont="1" applyFill="1" applyBorder="1" applyAlignment="1">
      <alignment horizontal="center" vertical="center" wrapText="1"/>
    </xf>
    <xf numFmtId="1" fontId="13" fillId="0" borderId="0" xfId="20" quotePrefix="1" applyNumberFormat="1" applyFont="1" applyFill="1" applyAlignment="1">
      <alignment horizontal="left" vertical="center" wrapText="1"/>
    </xf>
    <xf numFmtId="49" fontId="13" fillId="0" borderId="0" xfId="20" applyNumberFormat="1" applyFont="1" applyFill="1" applyBorder="1" applyAlignment="1">
      <alignment horizontal="left" vertical="center"/>
    </xf>
    <xf numFmtId="0" fontId="13" fillId="0" borderId="0" xfId="20" quotePrefix="1" applyNumberFormat="1" applyFont="1" applyFill="1" applyBorder="1" applyAlignment="1">
      <alignment horizontal="left" vertical="center" wrapText="1"/>
    </xf>
    <xf numFmtId="0" fontId="13" fillId="0" borderId="0" xfId="20" applyNumberFormat="1" applyFont="1" applyFill="1" applyBorder="1" applyAlignment="1">
      <alignment horizontal="left" vertical="center"/>
    </xf>
    <xf numFmtId="49" fontId="9" fillId="0" borderId="0" xfId="20" quotePrefix="1" applyNumberFormat="1" applyFont="1" applyFill="1" applyBorder="1" applyAlignment="1">
      <alignment horizontal="left" vertical="center"/>
    </xf>
    <xf numFmtId="3" fontId="9" fillId="0" borderId="2" xfId="20" applyNumberFormat="1" applyFont="1" applyFill="1" applyBorder="1" applyAlignment="1">
      <alignment horizontal="center" vertical="center" wrapText="1"/>
    </xf>
    <xf numFmtId="3" fontId="9" fillId="0" borderId="1" xfId="20" applyNumberFormat="1" applyFont="1" applyBorder="1" applyAlignment="1">
      <alignment horizontal="center" vertical="center" wrapText="1"/>
    </xf>
    <xf numFmtId="49" fontId="4" fillId="0" borderId="1" xfId="20" applyNumberFormat="1" applyFont="1" applyFill="1" applyBorder="1" applyAlignment="1">
      <alignment horizontal="center" vertical="center"/>
    </xf>
    <xf numFmtId="1" fontId="4" fillId="0" borderId="1" xfId="20" applyNumberFormat="1" applyFont="1" applyFill="1" applyBorder="1" applyAlignment="1">
      <alignment horizontal="left" vertical="center" wrapText="1"/>
    </xf>
    <xf numFmtId="1" fontId="4" fillId="0" borderId="1" xfId="20" applyNumberFormat="1" applyFont="1" applyFill="1" applyBorder="1" applyAlignment="1">
      <alignment vertical="center" wrapText="1"/>
    </xf>
    <xf numFmtId="3" fontId="5" fillId="0" borderId="1" xfId="20" quotePrefix="1" applyNumberFormat="1" applyFont="1" applyFill="1" applyBorder="1" applyAlignment="1">
      <alignment horizontal="center" vertical="center" wrapText="1"/>
    </xf>
    <xf numFmtId="1" fontId="4" fillId="0" borderId="1" xfId="20" applyNumberFormat="1" applyFont="1" applyFill="1" applyBorder="1" applyAlignment="1">
      <alignment horizontal="center" vertical="center"/>
    </xf>
    <xf numFmtId="1" fontId="22" fillId="0" borderId="0" xfId="20" applyNumberFormat="1" applyFont="1" applyFill="1" applyAlignment="1">
      <alignment vertical="center"/>
    </xf>
    <xf numFmtId="1" fontId="21" fillId="0" borderId="0" xfId="20" applyNumberFormat="1" applyFont="1" applyFill="1" applyAlignment="1">
      <alignment vertical="center"/>
    </xf>
    <xf numFmtId="1" fontId="22" fillId="0" borderId="0" xfId="20" applyNumberFormat="1" applyFont="1" applyFill="1" applyAlignment="1">
      <alignment horizontal="right" vertical="center"/>
    </xf>
    <xf numFmtId="1" fontId="23" fillId="0" borderId="0" xfId="20" applyNumberFormat="1" applyFont="1" applyFill="1" applyAlignment="1">
      <alignment horizontal="right" vertical="center"/>
    </xf>
    <xf numFmtId="1" fontId="38" fillId="0" borderId="0" xfId="20" applyNumberFormat="1" applyFont="1" applyFill="1" applyAlignment="1">
      <alignment vertical="center"/>
    </xf>
    <xf numFmtId="1" fontId="5" fillId="0" borderId="16" xfId="20" applyNumberFormat="1" applyFont="1" applyFill="1" applyBorder="1" applyAlignment="1">
      <alignment horizontal="right" vertical="center"/>
    </xf>
    <xf numFmtId="1" fontId="6" fillId="0" borderId="16" xfId="20" applyNumberFormat="1" applyFont="1" applyFill="1" applyBorder="1" applyAlignment="1">
      <alignment horizontal="right" vertical="center"/>
    </xf>
    <xf numFmtId="1" fontId="9" fillId="0" borderId="16" xfId="20" applyNumberFormat="1" applyFont="1" applyFill="1" applyBorder="1" applyAlignment="1">
      <alignment horizontal="right" vertical="center"/>
    </xf>
    <xf numFmtId="1" fontId="8" fillId="0" borderId="1" xfId="20" applyNumberFormat="1" applyFont="1" applyFill="1" applyBorder="1" applyAlignment="1">
      <alignment vertical="center" wrapText="1"/>
    </xf>
    <xf numFmtId="3" fontId="9" fillId="0" borderId="1" xfId="20" applyNumberFormat="1" applyFont="1" applyFill="1" applyBorder="1" applyAlignment="1">
      <alignment horizontal="center" vertical="center" wrapText="1"/>
    </xf>
    <xf numFmtId="1" fontId="5" fillId="0" borderId="1" xfId="20" quotePrefix="1" applyNumberFormat="1" applyFont="1" applyFill="1" applyBorder="1" applyAlignment="1">
      <alignment horizontal="left" vertical="center" wrapText="1"/>
    </xf>
    <xf numFmtId="0" fontId="78" fillId="0" borderId="1" xfId="7" applyFont="1" applyBorder="1" applyAlignment="1">
      <alignment horizontal="center" vertical="center" wrapText="1"/>
    </xf>
    <xf numFmtId="1" fontId="8" fillId="0" borderId="0" xfId="20" applyNumberFormat="1" applyFont="1" applyFill="1" applyAlignment="1">
      <alignment vertical="center"/>
    </xf>
    <xf numFmtId="1" fontId="26" fillId="0" borderId="0" xfId="20" applyNumberFormat="1" applyFont="1" applyFill="1" applyBorder="1" applyAlignment="1">
      <alignment vertical="center"/>
    </xf>
    <xf numFmtId="1" fontId="26" fillId="0" borderId="0" xfId="20" applyNumberFormat="1" applyFont="1" applyFill="1" applyAlignment="1">
      <alignment vertical="center"/>
    </xf>
    <xf numFmtId="3" fontId="4" fillId="0" borderId="0" xfId="20" applyNumberFormat="1" applyFont="1" applyFill="1" applyBorder="1" applyAlignment="1">
      <alignment horizontal="center" vertical="center" wrapText="1"/>
    </xf>
    <xf numFmtId="49" fontId="9" fillId="0" borderId="1" xfId="20" quotePrefix="1" applyNumberFormat="1" applyFont="1" applyFill="1" applyBorder="1" applyAlignment="1">
      <alignment horizontal="center" vertical="center" wrapText="1"/>
    </xf>
    <xf numFmtId="1" fontId="9" fillId="0" borderId="0" xfId="20" applyNumberFormat="1" applyFont="1" applyFill="1" applyBorder="1" applyAlignment="1">
      <alignment vertical="center" wrapText="1"/>
    </xf>
    <xf numFmtId="1" fontId="38" fillId="0" borderId="0" xfId="20" applyNumberFormat="1" applyFont="1" applyFill="1" applyBorder="1" applyAlignment="1">
      <alignment vertical="center"/>
    </xf>
    <xf numFmtId="3" fontId="4" fillId="0" borderId="0" xfId="20" applyNumberFormat="1" applyFont="1" applyBorder="1" applyAlignment="1">
      <alignment horizontal="center" vertical="center" wrapText="1"/>
    </xf>
    <xf numFmtId="3" fontId="5" fillId="0" borderId="0" xfId="20" applyNumberFormat="1" applyFont="1" applyFill="1" applyBorder="1" applyAlignment="1">
      <alignment vertical="center" wrapText="1"/>
    </xf>
    <xf numFmtId="49" fontId="9" fillId="0" borderId="1" xfId="20" quotePrefix="1" applyNumberFormat="1" applyFont="1" applyFill="1" applyBorder="1" applyAlignment="1">
      <alignment horizontal="center" vertical="center"/>
    </xf>
    <xf numFmtId="1" fontId="9" fillId="0" borderId="1" xfId="20" quotePrefix="1" applyNumberFormat="1" applyFont="1" applyFill="1" applyBorder="1" applyAlignment="1">
      <alignment horizontal="center" vertical="center" wrapText="1"/>
    </xf>
    <xf numFmtId="0" fontId="78" fillId="0" borderId="1" xfId="0" applyFont="1" applyFill="1" applyBorder="1" applyAlignment="1">
      <alignment horizontal="center" vertical="center" wrapText="1"/>
    </xf>
    <xf numFmtId="0" fontId="4" fillId="0" borderId="1" xfId="0" applyFont="1" applyFill="1" applyBorder="1" applyAlignment="1">
      <alignment vertical="center" wrapText="1"/>
    </xf>
    <xf numFmtId="1" fontId="4" fillId="0" borderId="0" xfId="20" quotePrefix="1" applyNumberFormat="1" applyFont="1" applyFill="1" applyAlignment="1">
      <alignment vertical="center"/>
    </xf>
    <xf numFmtId="3" fontId="4" fillId="0" borderId="1" xfId="20" applyNumberFormat="1" applyFont="1" applyFill="1" applyBorder="1" applyAlignment="1">
      <alignment horizontal="center" vertical="center" wrapText="1"/>
    </xf>
    <xf numFmtId="3" fontId="4" fillId="0" borderId="1" xfId="20" applyNumberFormat="1" applyFont="1" applyBorder="1" applyAlignment="1">
      <alignment horizontal="center" vertical="center" wrapText="1"/>
    </xf>
    <xf numFmtId="3" fontId="4" fillId="0" borderId="2" xfId="20" applyNumberFormat="1" applyFont="1" applyFill="1" applyBorder="1" applyAlignment="1">
      <alignment horizontal="center" vertical="center" wrapText="1"/>
    </xf>
    <xf numFmtId="0" fontId="249" fillId="0" borderId="0" xfId="85" applyFont="1" applyFill="1" applyAlignment="1">
      <alignment vertical="center" wrapText="1"/>
    </xf>
    <xf numFmtId="0" fontId="117" fillId="0" borderId="0" xfId="85" applyFont="1" applyFill="1" applyAlignment="1">
      <alignment horizontal="center" vertical="center" wrapText="1"/>
    </xf>
    <xf numFmtId="1" fontId="117" fillId="0" borderId="1" xfId="85" applyNumberFormat="1" applyFont="1" applyFill="1" applyBorder="1" applyAlignment="1">
      <alignment horizontal="center" vertical="center" wrapText="1"/>
    </xf>
    <xf numFmtId="1" fontId="117" fillId="0" borderId="0" xfId="85" applyNumberFormat="1" applyFont="1" applyFill="1" applyAlignment="1">
      <alignment horizontal="center" vertical="center" wrapText="1"/>
    </xf>
    <xf numFmtId="0" fontId="254" fillId="0" borderId="1" xfId="85" applyNumberFormat="1" applyFont="1" applyFill="1" applyBorder="1" applyAlignment="1">
      <alignment horizontal="center" vertical="center" wrapText="1"/>
    </xf>
    <xf numFmtId="0" fontId="255" fillId="0" borderId="1" xfId="85" applyNumberFormat="1" applyFont="1" applyFill="1" applyBorder="1" applyAlignment="1">
      <alignment horizontal="center" vertical="center" wrapText="1"/>
    </xf>
    <xf numFmtId="3" fontId="255" fillId="0" borderId="1" xfId="85" applyNumberFormat="1" applyFont="1" applyFill="1" applyBorder="1" applyAlignment="1">
      <alignment horizontal="right" vertical="center" wrapText="1"/>
    </xf>
    <xf numFmtId="0" fontId="251" fillId="0" borderId="0" xfId="85" applyFont="1" applyFill="1" applyAlignment="1">
      <alignment vertical="center" wrapText="1"/>
    </xf>
    <xf numFmtId="0" fontId="112" fillId="0" borderId="1" xfId="85" applyNumberFormat="1" applyFont="1" applyFill="1" applyBorder="1" applyAlignment="1">
      <alignment horizontal="center" vertical="center" wrapText="1"/>
    </xf>
    <xf numFmtId="3" fontId="67" fillId="0" borderId="1" xfId="85" applyNumberFormat="1" applyFont="1" applyFill="1" applyBorder="1" applyAlignment="1">
      <alignment horizontal="right" vertical="center" wrapText="1"/>
    </xf>
    <xf numFmtId="0" fontId="67" fillId="0" borderId="1" xfId="85" applyNumberFormat="1" applyFont="1" applyFill="1" applyBorder="1" applyAlignment="1">
      <alignment horizontal="left" vertical="center" wrapText="1"/>
    </xf>
    <xf numFmtId="0" fontId="67" fillId="0" borderId="1" xfId="85" applyNumberFormat="1" applyFont="1" applyFill="1" applyBorder="1" applyAlignment="1">
      <alignment horizontal="center" vertical="center" wrapText="1"/>
    </xf>
    <xf numFmtId="0" fontId="111" fillId="0" borderId="1" xfId="85" applyFont="1" applyFill="1" applyBorder="1" applyAlignment="1">
      <alignment horizontal="center" vertical="center" wrapText="1"/>
    </xf>
    <xf numFmtId="0" fontId="111" fillId="0" borderId="0" xfId="85" applyFont="1" applyFill="1" applyAlignment="1">
      <alignment horizontal="center" vertical="center" wrapText="1"/>
    </xf>
    <xf numFmtId="0" fontId="249" fillId="0" borderId="0" xfId="85" applyFont="1" applyFill="1" applyAlignment="1">
      <alignment wrapText="1"/>
    </xf>
    <xf numFmtId="3" fontId="117" fillId="0" borderId="0" xfId="85" applyNumberFormat="1" applyFont="1" applyFill="1" applyAlignment="1">
      <alignment horizontal="right" wrapText="1"/>
    </xf>
    <xf numFmtId="0" fontId="111" fillId="0" borderId="0" xfId="85" applyNumberFormat="1" applyFont="1" applyFill="1" applyAlignment="1">
      <alignment horizontal="center" wrapText="1"/>
    </xf>
    <xf numFmtId="0" fontId="256" fillId="0" borderId="1" xfId="85" applyNumberFormat="1" applyFont="1" applyFill="1" applyBorder="1" applyAlignment="1">
      <alignment horizontal="center" vertical="center" wrapText="1"/>
    </xf>
    <xf numFmtId="0" fontId="256" fillId="0" borderId="1" xfId="85" applyNumberFormat="1" applyFont="1" applyFill="1" applyBorder="1" applyAlignment="1">
      <alignment horizontal="left" vertical="center" wrapText="1"/>
    </xf>
    <xf numFmtId="3" fontId="256" fillId="0" borderId="1" xfId="85" applyNumberFormat="1" applyFont="1" applyFill="1" applyBorder="1" applyAlignment="1">
      <alignment horizontal="right" vertical="center" wrapText="1"/>
    </xf>
    <xf numFmtId="0" fontId="256" fillId="0" borderId="0" xfId="85" applyFont="1" applyFill="1" applyAlignment="1">
      <alignment vertical="center" wrapText="1"/>
    </xf>
    <xf numFmtId="3" fontId="9" fillId="0" borderId="1" xfId="20" applyNumberFormat="1" applyFont="1" applyFill="1" applyBorder="1" applyAlignment="1">
      <alignment vertical="center" wrapText="1"/>
    </xf>
    <xf numFmtId="1" fontId="9" fillId="0" borderId="1" xfId="0" quotePrefix="1"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3" fontId="9" fillId="0" borderId="1" xfId="0" applyNumberFormat="1" applyFont="1" applyFill="1" applyBorder="1" applyAlignment="1">
      <alignment horizontal="right" vertical="center" shrinkToFit="1"/>
    </xf>
    <xf numFmtId="3" fontId="6" fillId="0" borderId="1" xfId="0" applyNumberFormat="1" applyFont="1" applyFill="1" applyBorder="1" applyAlignment="1">
      <alignment horizontal="right" vertical="center" shrinkToFit="1"/>
    </xf>
    <xf numFmtId="49" fontId="257" fillId="0" borderId="1" xfId="20" applyNumberFormat="1" applyFont="1" applyFill="1" applyBorder="1" applyAlignment="1">
      <alignment horizontal="center" vertical="center"/>
    </xf>
    <xf numFmtId="49" fontId="250" fillId="0" borderId="1" xfId="20" applyNumberFormat="1" applyFont="1" applyFill="1" applyBorder="1" applyAlignment="1">
      <alignment horizontal="center" vertical="center"/>
    </xf>
    <xf numFmtId="0" fontId="250" fillId="0" borderId="1" xfId="0" applyFont="1" applyFill="1" applyBorder="1" applyAlignment="1">
      <alignment horizontal="left" vertical="center" wrapText="1"/>
    </xf>
    <xf numFmtId="1" fontId="257" fillId="0" borderId="1" xfId="20" applyNumberFormat="1" applyFont="1" applyFill="1" applyBorder="1" applyAlignment="1">
      <alignment horizontal="center" vertical="center" wrapText="1"/>
    </xf>
    <xf numFmtId="1" fontId="250" fillId="0" borderId="1" xfId="20" applyNumberFormat="1" applyFont="1" applyFill="1" applyBorder="1" applyAlignment="1">
      <alignment horizontal="center" vertical="center" wrapText="1"/>
    </xf>
    <xf numFmtId="3" fontId="250" fillId="0" borderId="1" xfId="0" applyNumberFormat="1" applyFont="1" applyFill="1" applyBorder="1" applyAlignment="1">
      <alignment horizontal="right" vertical="center" shrinkToFit="1"/>
    </xf>
    <xf numFmtId="3" fontId="9" fillId="0" borderId="1" xfId="0" applyNumberFormat="1" applyFont="1" applyFill="1" applyBorder="1" applyAlignment="1">
      <alignment horizontal="center" vertical="center" wrapText="1"/>
    </xf>
    <xf numFmtId="3" fontId="258" fillId="0" borderId="1" xfId="0" applyNumberFormat="1" applyFont="1" applyFill="1" applyBorder="1" applyAlignment="1">
      <alignment horizontal="right" vertical="center" shrinkToFit="1"/>
    </xf>
    <xf numFmtId="338" fontId="259" fillId="0" borderId="1" xfId="20" applyNumberFormat="1" applyFont="1" applyFill="1" applyBorder="1" applyAlignment="1">
      <alignment horizontal="right" vertical="center"/>
    </xf>
    <xf numFmtId="3" fontId="5" fillId="0" borderId="1" xfId="0" applyNumberFormat="1" applyFont="1" applyFill="1" applyBorder="1" applyAlignment="1">
      <alignment horizontal="right" vertical="center" shrinkToFit="1"/>
    </xf>
    <xf numFmtId="1" fontId="5" fillId="0" borderId="1" xfId="0" applyNumberFormat="1" applyFont="1" applyFill="1" applyBorder="1" applyAlignment="1">
      <alignment horizontal="left" vertical="center" wrapText="1"/>
    </xf>
    <xf numFmtId="49" fontId="248" fillId="0" borderId="1" xfId="20" applyNumberFormat="1" applyFont="1" applyFill="1" applyBorder="1" applyAlignment="1">
      <alignment horizontal="center" vertical="center"/>
    </xf>
    <xf numFmtId="1" fontId="248" fillId="0" borderId="1" xfId="0" applyNumberFormat="1" applyFont="1" applyFill="1" applyBorder="1" applyAlignment="1">
      <alignment horizontal="left" vertical="center" wrapText="1"/>
    </xf>
    <xf numFmtId="49" fontId="258" fillId="0" borderId="1" xfId="20" quotePrefix="1" applyNumberFormat="1" applyFont="1" applyFill="1" applyBorder="1" applyAlignment="1">
      <alignment horizontal="center" vertical="center"/>
    </xf>
    <xf numFmtId="1" fontId="258" fillId="0" borderId="1" xfId="0" applyNumberFormat="1" applyFont="1" applyFill="1" applyBorder="1" applyAlignment="1">
      <alignment horizontal="left" vertical="center" wrapText="1"/>
    </xf>
    <xf numFmtId="49" fontId="248" fillId="0" borderId="1" xfId="20" quotePrefix="1" applyNumberFormat="1" applyFont="1" applyFill="1" applyBorder="1" applyAlignment="1">
      <alignment horizontal="center" vertical="center"/>
    </xf>
    <xf numFmtId="0" fontId="248" fillId="0" borderId="1" xfId="0" applyFont="1" applyFill="1" applyBorder="1" applyAlignment="1">
      <alignment horizontal="left" vertical="center" wrapText="1"/>
    </xf>
    <xf numFmtId="3" fontId="250" fillId="0" borderId="1" xfId="0" quotePrefix="1" applyNumberFormat="1" applyFont="1" applyFill="1" applyBorder="1" applyAlignment="1">
      <alignment horizontal="left" vertical="center" wrapText="1"/>
    </xf>
    <xf numFmtId="3" fontId="9" fillId="0" borderId="1" xfId="0" quotePrefix="1" applyNumberFormat="1" applyFont="1" applyFill="1" applyBorder="1" applyAlignment="1">
      <alignment horizontal="left" vertical="center" wrapText="1"/>
    </xf>
    <xf numFmtId="1" fontId="9" fillId="0" borderId="1" xfId="0" applyNumberFormat="1" applyFont="1" applyFill="1" applyBorder="1" applyAlignment="1">
      <alignment horizontal="left" vertical="center" wrapText="1"/>
    </xf>
    <xf numFmtId="3" fontId="250" fillId="0" borderId="1" xfId="0" applyNumberFormat="1"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49" fontId="258" fillId="0" borderId="1" xfId="20" applyNumberFormat="1" applyFont="1" applyFill="1" applyBorder="1" applyAlignment="1">
      <alignment horizontal="center" vertical="center"/>
    </xf>
    <xf numFmtId="1" fontId="258" fillId="0" borderId="1" xfId="20" applyNumberFormat="1" applyFont="1" applyFill="1" applyBorder="1" applyAlignment="1">
      <alignment vertical="center" wrapText="1"/>
    </xf>
    <xf numFmtId="3" fontId="257" fillId="0" borderId="1" xfId="0" applyNumberFormat="1" applyFont="1" applyFill="1" applyBorder="1" applyAlignment="1">
      <alignment horizontal="left" vertical="center" wrapText="1"/>
    </xf>
    <xf numFmtId="1" fontId="248" fillId="0" borderId="1" xfId="20" applyNumberFormat="1" applyFont="1" applyFill="1" applyBorder="1" applyAlignment="1">
      <alignment horizontal="center" vertical="center" wrapText="1"/>
    </xf>
    <xf numFmtId="3" fontId="248" fillId="0" borderId="1" xfId="0" applyNumberFormat="1" applyFont="1" applyFill="1" applyBorder="1" applyAlignment="1">
      <alignment horizontal="right" vertical="center" shrinkToFit="1"/>
    </xf>
    <xf numFmtId="1" fontId="252" fillId="0" borderId="1" xfId="20" applyNumberFormat="1" applyFont="1" applyFill="1" applyBorder="1" applyAlignment="1">
      <alignment horizontal="center" vertical="center" wrapText="1"/>
    </xf>
    <xf numFmtId="1" fontId="117" fillId="0" borderId="1" xfId="20" applyNumberFormat="1" applyFont="1" applyFill="1" applyBorder="1" applyAlignment="1">
      <alignment horizontal="center" vertical="center" wrapText="1"/>
    </xf>
    <xf numFmtId="3" fontId="71"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right" vertical="center" wrapText="1" shrinkToFit="1"/>
    </xf>
    <xf numFmtId="3" fontId="260" fillId="0" borderId="1" xfId="0" applyNumberFormat="1" applyFont="1" applyFill="1" applyBorder="1" applyAlignment="1">
      <alignment horizontal="center" vertical="center" wrapText="1"/>
    </xf>
    <xf numFmtId="3" fontId="250" fillId="0" borderId="1" xfId="0" applyNumberFormat="1" applyFont="1" applyFill="1" applyBorder="1" applyAlignment="1">
      <alignment horizontal="right" vertical="center" wrapText="1" shrinkToFit="1"/>
    </xf>
    <xf numFmtId="3" fontId="257" fillId="0" borderId="1" xfId="0" applyNumberFormat="1" applyFont="1" applyFill="1" applyBorder="1" applyAlignment="1">
      <alignment horizontal="right" vertical="center" shrinkToFit="1"/>
    </xf>
    <xf numFmtId="3" fontId="249" fillId="0" borderId="1" xfId="0" applyNumberFormat="1" applyFont="1" applyFill="1" applyBorder="1" applyAlignment="1">
      <alignment horizontal="center" vertical="center" wrapText="1"/>
    </xf>
    <xf numFmtId="3" fontId="257" fillId="0" borderId="1" xfId="0" applyNumberFormat="1" applyFont="1" applyFill="1" applyBorder="1" applyAlignment="1">
      <alignment horizontal="right" vertical="center" wrapText="1" shrinkToFit="1"/>
    </xf>
    <xf numFmtId="3" fontId="250" fillId="0" borderId="1" xfId="0" applyNumberFormat="1" applyFont="1" applyFill="1" applyBorder="1" applyAlignment="1">
      <alignment horizontal="right" vertical="center" wrapText="1"/>
    </xf>
    <xf numFmtId="3" fontId="257" fillId="0" borderId="1" xfId="0" applyNumberFormat="1" applyFont="1" applyFill="1" applyBorder="1" applyAlignment="1">
      <alignment horizontal="right" vertical="center" wrapText="1"/>
    </xf>
    <xf numFmtId="0" fontId="5" fillId="0" borderId="1" xfId="0" applyNumberFormat="1" applyFont="1" applyFill="1" applyBorder="1" applyAlignment="1">
      <alignment horizontal="left" vertical="center" wrapText="1"/>
    </xf>
    <xf numFmtId="3" fontId="248" fillId="0" borderId="1" xfId="0" quotePrefix="1" applyNumberFormat="1" applyFont="1" applyFill="1" applyBorder="1" applyAlignment="1">
      <alignment horizontal="left" vertical="center" wrapText="1"/>
    </xf>
    <xf numFmtId="3" fontId="248"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1" fontId="258" fillId="0" borderId="1" xfId="20" applyNumberFormat="1" applyFont="1" applyFill="1" applyBorder="1" applyAlignment="1">
      <alignment horizontal="center" vertical="center" wrapText="1"/>
    </xf>
    <xf numFmtId="1" fontId="67" fillId="0" borderId="1" xfId="0" applyNumberFormat="1" applyFont="1" applyFill="1" applyBorder="1" applyAlignment="1">
      <alignment horizontal="center" vertical="center" wrapText="1"/>
    </xf>
    <xf numFmtId="1" fontId="71" fillId="0" borderId="1" xfId="0" applyNumberFormat="1" applyFont="1" applyFill="1" applyBorder="1" applyAlignment="1">
      <alignment horizontal="center" vertical="center" wrapText="1"/>
    </xf>
    <xf numFmtId="3" fontId="71" fillId="0" borderId="1" xfId="0" quotePrefix="1" applyNumberFormat="1" applyFont="1" applyFill="1" applyBorder="1" applyAlignment="1">
      <alignment horizontal="center" vertical="center" wrapText="1"/>
    </xf>
    <xf numFmtId="0" fontId="71"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right" vertical="center"/>
    </xf>
    <xf numFmtId="200" fontId="71"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right" vertical="center" wrapText="1"/>
    </xf>
    <xf numFmtId="3" fontId="5" fillId="0" borderId="1" xfId="20" quotePrefix="1" applyNumberFormat="1" applyFont="1" applyFill="1" applyBorder="1" applyAlignment="1">
      <alignment vertical="center" wrapText="1"/>
    </xf>
    <xf numFmtId="3" fontId="5" fillId="0" borderId="0" xfId="20" quotePrefix="1" applyNumberFormat="1" applyFont="1" applyFill="1" applyBorder="1" applyAlignment="1">
      <alignment horizontal="center" vertical="center" wrapText="1"/>
    </xf>
    <xf numFmtId="3" fontId="4" fillId="0" borderId="1" xfId="0" applyNumberFormat="1" applyFont="1" applyFill="1" applyBorder="1" applyAlignment="1">
      <alignment horizontal="right" vertical="center" shrinkToFit="1"/>
    </xf>
    <xf numFmtId="3" fontId="5" fillId="0" borderId="1" xfId="20" quotePrefix="1" applyNumberFormat="1" applyFont="1" applyFill="1" applyBorder="1" applyAlignment="1">
      <alignment horizontal="right" vertical="center" wrapText="1"/>
    </xf>
    <xf numFmtId="200" fontId="9" fillId="0" borderId="1" xfId="4276" applyNumberFormat="1" applyFont="1" applyFill="1" applyBorder="1" applyAlignment="1">
      <alignment horizontal="right" vertical="center"/>
    </xf>
    <xf numFmtId="1" fontId="257" fillId="0" borderId="1" xfId="0" quotePrefix="1" applyNumberFormat="1" applyFont="1" applyFill="1" applyBorder="1" applyAlignment="1">
      <alignment horizontal="left" vertical="center" wrapText="1"/>
    </xf>
    <xf numFmtId="1" fontId="257" fillId="0" borderId="1" xfId="20" applyNumberFormat="1" applyFont="1" applyFill="1" applyBorder="1" applyAlignment="1">
      <alignment horizontal="right" vertical="center"/>
    </xf>
    <xf numFmtId="338" fontId="257" fillId="0" borderId="1" xfId="20" applyNumberFormat="1" applyFont="1" applyFill="1" applyBorder="1" applyAlignment="1">
      <alignment horizontal="right" vertical="center"/>
    </xf>
    <xf numFmtId="1" fontId="257" fillId="0" borderId="0" xfId="20" applyNumberFormat="1" applyFont="1" applyFill="1" applyAlignment="1">
      <alignment vertical="center"/>
    </xf>
    <xf numFmtId="0" fontId="80" fillId="0" borderId="0" xfId="0" applyFont="1" applyAlignment="1">
      <alignment vertical="center" wrapText="1"/>
    </xf>
    <xf numFmtId="0" fontId="262" fillId="0" borderId="0" xfId="0" applyFont="1" applyAlignment="1">
      <alignment vertical="center" wrapText="1" readingOrder="1"/>
    </xf>
    <xf numFmtId="0" fontId="79" fillId="0" borderId="0" xfId="0" applyFont="1" applyAlignment="1">
      <alignment vertical="center" wrapText="1"/>
    </xf>
    <xf numFmtId="0" fontId="263" fillId="0" borderId="0" xfId="0" applyFont="1" applyAlignment="1">
      <alignment vertical="center" wrapText="1"/>
    </xf>
    <xf numFmtId="0" fontId="80" fillId="0" borderId="0" xfId="0" applyFont="1" applyBorder="1" applyAlignment="1">
      <alignment vertical="center" wrapText="1"/>
    </xf>
    <xf numFmtId="0" fontId="80" fillId="0" borderId="0" xfId="0" applyFont="1" applyAlignment="1">
      <alignment horizontal="center" vertical="center" wrapText="1"/>
    </xf>
    <xf numFmtId="0" fontId="80" fillId="0" borderId="2" xfId="0" applyFont="1" applyBorder="1" applyAlignment="1">
      <alignment horizontal="center" vertical="center" wrapText="1"/>
    </xf>
    <xf numFmtId="0" fontId="80" fillId="0" borderId="8" xfId="0" applyFont="1" applyBorder="1" applyAlignment="1">
      <alignment horizontal="center" vertical="center" wrapText="1"/>
    </xf>
    <xf numFmtId="0" fontId="80" fillId="0" borderId="1" xfId="0" applyFont="1" applyBorder="1" applyAlignment="1">
      <alignment horizontal="center" vertical="center" wrapText="1"/>
    </xf>
    <xf numFmtId="0" fontId="265" fillId="0" borderId="1" xfId="0" applyFont="1" applyBorder="1" applyAlignment="1">
      <alignment horizontal="center" vertical="center" wrapText="1"/>
    </xf>
    <xf numFmtId="0" fontId="266" fillId="0" borderId="0" xfId="0" applyFont="1" applyAlignment="1">
      <alignment vertical="center" wrapText="1" readingOrder="1"/>
    </xf>
    <xf numFmtId="0" fontId="265" fillId="0" borderId="0" xfId="0" applyFont="1" applyAlignment="1">
      <alignment vertical="center" wrapText="1"/>
    </xf>
    <xf numFmtId="0" fontId="257" fillId="0" borderId="0" xfId="0" applyFont="1" applyAlignment="1">
      <alignment vertical="center" wrapText="1"/>
    </xf>
    <xf numFmtId="0" fontId="266" fillId="0" borderId="0" xfId="0" quotePrefix="1" applyFont="1" applyAlignment="1">
      <alignment vertical="center"/>
    </xf>
    <xf numFmtId="0" fontId="269" fillId="2" borderId="1" xfId="2741" applyNumberFormat="1" applyFont="1" applyFill="1" applyBorder="1" applyAlignment="1">
      <alignment vertical="center" wrapText="1"/>
    </xf>
    <xf numFmtId="3" fontId="270" fillId="2" borderId="1" xfId="4279" quotePrefix="1" applyNumberFormat="1" applyFont="1" applyFill="1" applyBorder="1" applyAlignment="1">
      <alignment horizontal="right" vertical="center" wrapText="1"/>
    </xf>
    <xf numFmtId="0" fontId="271" fillId="2" borderId="1" xfId="4299" applyFont="1" applyFill="1" applyBorder="1" applyAlignment="1">
      <alignment horizontal="left" vertical="center" wrapText="1"/>
    </xf>
    <xf numFmtId="0" fontId="272" fillId="0" borderId="1" xfId="0" applyFont="1" applyBorder="1" applyAlignment="1">
      <alignment horizontal="center" vertical="center" wrapText="1"/>
    </xf>
    <xf numFmtId="0" fontId="273" fillId="0" borderId="1" xfId="0" applyFont="1" applyBorder="1" applyAlignment="1">
      <alignment horizontal="center" vertical="center" wrapText="1"/>
    </xf>
    <xf numFmtId="3" fontId="274" fillId="0" borderId="1" xfId="0" applyNumberFormat="1" applyFont="1" applyFill="1" applyBorder="1" applyAlignment="1">
      <alignment horizontal="right" vertical="center" shrinkToFit="1"/>
    </xf>
    <xf numFmtId="3" fontId="271" fillId="0" borderId="1" xfId="0" applyNumberFormat="1" applyFont="1" applyFill="1" applyBorder="1" applyAlignment="1">
      <alignment horizontal="right" vertical="center" shrinkToFit="1"/>
    </xf>
    <xf numFmtId="3" fontId="275" fillId="0" borderId="1" xfId="0" applyNumberFormat="1" applyFont="1" applyBorder="1" applyAlignment="1">
      <alignment vertical="center" wrapText="1"/>
    </xf>
    <xf numFmtId="259" fontId="272" fillId="0" borderId="0" xfId="4277" applyNumberFormat="1" applyFont="1" applyAlignment="1">
      <alignment vertical="center" wrapText="1"/>
    </xf>
    <xf numFmtId="3" fontId="276" fillId="0" borderId="0" xfId="0" applyNumberFormat="1" applyFont="1" applyAlignment="1">
      <alignment vertical="center" wrapText="1"/>
    </xf>
    <xf numFmtId="338" fontId="272" fillId="0" borderId="0" xfId="0" applyNumberFormat="1" applyFont="1" applyAlignment="1">
      <alignment vertical="center" wrapText="1"/>
    </xf>
    <xf numFmtId="0" fontId="272" fillId="0" borderId="0" xfId="0" applyFont="1" applyAlignment="1">
      <alignment vertical="center" wrapText="1"/>
    </xf>
    <xf numFmtId="0" fontId="273" fillId="0" borderId="1" xfId="0" applyFont="1" applyBorder="1" applyAlignment="1">
      <alignment horizontal="left" vertical="center" wrapText="1"/>
    </xf>
    <xf numFmtId="3" fontId="273" fillId="0" borderId="1" xfId="0" applyNumberFormat="1" applyFont="1" applyBorder="1" applyAlignment="1">
      <alignment vertical="center" wrapText="1"/>
    </xf>
    <xf numFmtId="3" fontId="273" fillId="0" borderId="0" xfId="0" applyNumberFormat="1" applyFont="1" applyAlignment="1">
      <alignment vertical="center" wrapText="1"/>
    </xf>
    <xf numFmtId="0" fontId="273" fillId="0" borderId="0" xfId="0" applyFont="1" applyAlignment="1">
      <alignment vertical="center" wrapText="1"/>
    </xf>
    <xf numFmtId="0" fontId="277" fillId="0" borderId="1" xfId="0" applyFont="1" applyBorder="1" applyAlignment="1">
      <alignment horizontal="left" vertical="center" wrapText="1"/>
    </xf>
    <xf numFmtId="3" fontId="278" fillId="0" borderId="1" xfId="0" applyNumberFormat="1" applyFont="1" applyFill="1" applyBorder="1" applyAlignment="1">
      <alignment horizontal="right" vertical="center" shrinkToFit="1"/>
    </xf>
    <xf numFmtId="3" fontId="269" fillId="0" borderId="1" xfId="0" applyNumberFormat="1" applyFont="1" applyFill="1" applyBorder="1" applyAlignment="1">
      <alignment horizontal="right" vertical="center" shrinkToFit="1"/>
    </xf>
    <xf numFmtId="0" fontId="273" fillId="0" borderId="1" xfId="0" applyFont="1" applyBorder="1" applyAlignment="1">
      <alignment vertical="center" wrapText="1"/>
    </xf>
    <xf numFmtId="0" fontId="276" fillId="0" borderId="1" xfId="0" applyFont="1" applyBorder="1" applyAlignment="1">
      <alignment horizontal="center" vertical="center" wrapText="1"/>
    </xf>
    <xf numFmtId="49" fontId="276" fillId="0" borderId="1" xfId="0" applyNumberFormat="1" applyFont="1" applyBorder="1" applyAlignment="1">
      <alignment vertical="center" wrapText="1"/>
    </xf>
    <xf numFmtId="0" fontId="276" fillId="0" borderId="1" xfId="0" applyFont="1" applyBorder="1" applyAlignment="1">
      <alignment vertical="center" wrapText="1"/>
    </xf>
    <xf numFmtId="0" fontId="276" fillId="0" borderId="0" xfId="0" applyFont="1" applyAlignment="1">
      <alignment vertical="center" wrapText="1"/>
    </xf>
    <xf numFmtId="49" fontId="279" fillId="0" borderId="1" xfId="0" quotePrefix="1" applyNumberFormat="1" applyFont="1" applyBorder="1" applyAlignment="1">
      <alignment vertical="center" wrapText="1"/>
    </xf>
    <xf numFmtId="259" fontId="276" fillId="0" borderId="0" xfId="4277" applyNumberFormat="1" applyFont="1" applyAlignment="1">
      <alignment vertical="center" wrapText="1"/>
    </xf>
    <xf numFmtId="49" fontId="273" fillId="0" borderId="1" xfId="0" applyNumberFormat="1" applyFont="1" applyBorder="1" applyAlignment="1">
      <alignment vertical="center" wrapText="1"/>
    </xf>
    <xf numFmtId="49" fontId="279" fillId="0" borderId="1" xfId="0" applyNumberFormat="1" applyFont="1" applyBorder="1" applyAlignment="1">
      <alignment vertical="center" wrapText="1"/>
    </xf>
    <xf numFmtId="49" fontId="276" fillId="0" borderId="0" xfId="0" applyNumberFormat="1" applyFont="1" applyBorder="1" applyAlignment="1">
      <alignment vertical="center" wrapText="1"/>
    </xf>
    <xf numFmtId="0" fontId="276" fillId="0" borderId="0" xfId="0" applyFont="1" applyBorder="1" applyAlignment="1">
      <alignment vertical="center" wrapText="1"/>
    </xf>
    <xf numFmtId="3" fontId="276" fillId="0" borderId="1" xfId="0" applyNumberFormat="1" applyFont="1" applyBorder="1" applyAlignment="1">
      <alignment vertical="center" wrapText="1"/>
    </xf>
    <xf numFmtId="0" fontId="279" fillId="0" borderId="1" xfId="0" applyFont="1" applyBorder="1" applyAlignment="1">
      <alignment horizontal="center" vertical="center" wrapText="1"/>
    </xf>
    <xf numFmtId="3" fontId="269" fillId="0" borderId="1" xfId="4278" applyNumberFormat="1" applyFont="1" applyFill="1" applyBorder="1" applyAlignment="1">
      <alignment horizontal="right" vertical="center"/>
    </xf>
    <xf numFmtId="0" fontId="278" fillId="0" borderId="1" xfId="2619" applyFont="1" applyBorder="1" applyAlignment="1">
      <alignment vertical="center" wrapText="1" readingOrder="1"/>
    </xf>
    <xf numFmtId="0" fontId="280" fillId="0" borderId="1" xfId="0" applyFont="1" applyBorder="1" applyAlignment="1">
      <alignment horizontal="center" vertical="center" wrapText="1"/>
    </xf>
    <xf numFmtId="0" fontId="281" fillId="0" borderId="1" xfId="2619" applyFont="1" applyBorder="1" applyAlignment="1">
      <alignment vertical="center" wrapText="1" readingOrder="1"/>
    </xf>
    <xf numFmtId="49" fontId="282" fillId="0" borderId="1" xfId="0" applyNumberFormat="1" applyFont="1" applyBorder="1" applyAlignment="1">
      <alignment vertical="center" wrapText="1"/>
    </xf>
    <xf numFmtId="3" fontId="281" fillId="0" borderId="1" xfId="0" applyNumberFormat="1" applyFont="1" applyFill="1" applyBorder="1" applyAlignment="1">
      <alignment horizontal="right" vertical="center" shrinkToFit="1"/>
    </xf>
    <xf numFmtId="3" fontId="283" fillId="0" borderId="1" xfId="0" applyNumberFormat="1" applyFont="1" applyFill="1" applyBorder="1" applyAlignment="1">
      <alignment horizontal="right" vertical="center" shrinkToFit="1"/>
    </xf>
    <xf numFmtId="3" fontId="282" fillId="0" borderId="1" xfId="0" applyNumberFormat="1" applyFont="1" applyBorder="1" applyAlignment="1">
      <alignment vertical="center" wrapText="1"/>
    </xf>
    <xf numFmtId="0" fontId="282" fillId="0" borderId="0" xfId="0" applyFont="1" applyAlignment="1">
      <alignment vertical="center" wrapText="1"/>
    </xf>
    <xf numFmtId="0" fontId="281" fillId="0" borderId="1" xfId="2619" quotePrefix="1" applyFont="1" applyBorder="1" applyAlignment="1">
      <alignment vertical="center" wrapText="1" readingOrder="1"/>
    </xf>
    <xf numFmtId="0" fontId="282" fillId="0" borderId="1" xfId="0" applyFont="1" applyBorder="1" applyAlignment="1">
      <alignment vertical="center" wrapText="1"/>
    </xf>
    <xf numFmtId="3" fontId="283" fillId="0" borderId="1" xfId="0" quotePrefix="1" applyNumberFormat="1" applyFont="1" applyFill="1" applyBorder="1" applyAlignment="1">
      <alignment horizontal="right" vertical="center" wrapText="1"/>
    </xf>
    <xf numFmtId="3" fontId="284" fillId="0" borderId="1" xfId="0" applyNumberFormat="1" applyFont="1" applyFill="1" applyBorder="1" applyAlignment="1">
      <alignment horizontal="right" vertical="center" shrinkToFit="1"/>
    </xf>
    <xf numFmtId="3" fontId="285" fillId="0" borderId="1" xfId="0" applyNumberFormat="1" applyFont="1" applyFill="1" applyBorder="1" applyAlignment="1">
      <alignment horizontal="right" vertical="center" shrinkToFit="1"/>
    </xf>
    <xf numFmtId="3" fontId="271" fillId="2" borderId="1" xfId="4279" quotePrefix="1" applyNumberFormat="1" applyFont="1" applyFill="1" applyBorder="1" applyAlignment="1">
      <alignment horizontal="right" vertical="center" wrapText="1"/>
    </xf>
    <xf numFmtId="0" fontId="276" fillId="0" borderId="1" xfId="0" quotePrefix="1" applyFont="1" applyBorder="1" applyAlignment="1">
      <alignment horizontal="center" vertical="center" wrapText="1"/>
    </xf>
    <xf numFmtId="3" fontId="180" fillId="2" borderId="1" xfId="4279" quotePrefix="1" applyNumberFormat="1" applyFont="1" applyFill="1" applyBorder="1" applyAlignment="1">
      <alignment horizontal="right" vertical="center" wrapText="1"/>
    </xf>
    <xf numFmtId="3" fontId="269" fillId="2" borderId="1" xfId="4279" quotePrefix="1" applyNumberFormat="1" applyFont="1" applyFill="1" applyBorder="1" applyAlignment="1">
      <alignment horizontal="right" vertical="center" wrapText="1"/>
    </xf>
    <xf numFmtId="3" fontId="67" fillId="0" borderId="1" xfId="85" applyNumberFormat="1" applyFont="1" applyFill="1" applyBorder="1" applyAlignment="1">
      <alignment horizontal="center" vertical="center" wrapText="1"/>
    </xf>
    <xf numFmtId="3" fontId="9" fillId="0" borderId="1" xfId="20" applyNumberFormat="1" applyFont="1" applyFill="1" applyBorder="1" applyAlignment="1">
      <alignment horizontal="right" vertical="center"/>
    </xf>
    <xf numFmtId="3" fontId="5" fillId="0" borderId="1" xfId="20" applyNumberFormat="1" applyFont="1" applyFill="1" applyBorder="1" applyAlignment="1">
      <alignment horizontal="right" vertical="center"/>
    </xf>
    <xf numFmtId="1" fontId="9" fillId="2" borderId="1" xfId="0" applyNumberFormat="1" applyFont="1" applyFill="1" applyBorder="1" applyAlignment="1">
      <alignment horizontal="center" vertical="center" wrapText="1"/>
    </xf>
    <xf numFmtId="3" fontId="287" fillId="0" borderId="1" xfId="0" applyNumberFormat="1" applyFont="1" applyFill="1" applyBorder="1" applyAlignment="1">
      <alignment horizontal="right" vertical="center" wrapText="1" shrinkToFit="1"/>
    </xf>
    <xf numFmtId="3" fontId="287" fillId="0" borderId="1" xfId="0" applyNumberFormat="1" applyFont="1" applyFill="1" applyBorder="1" applyAlignment="1">
      <alignment horizontal="center" vertical="center" wrapText="1" shrinkToFit="1"/>
    </xf>
    <xf numFmtId="3" fontId="287" fillId="0" borderId="1" xfId="0" applyNumberFormat="1" applyFont="1" applyFill="1" applyBorder="1" applyAlignment="1">
      <alignment horizontal="left" vertical="center" wrapText="1"/>
    </xf>
    <xf numFmtId="3" fontId="287" fillId="0" borderId="1" xfId="0" applyNumberFormat="1" applyFont="1" applyFill="1" applyBorder="1" applyAlignment="1">
      <alignment horizontal="center" vertical="center" wrapText="1"/>
    </xf>
    <xf numFmtId="3" fontId="288" fillId="0" borderId="1" xfId="0" applyNumberFormat="1" applyFont="1" applyFill="1" applyBorder="1" applyAlignment="1">
      <alignment horizontal="right" vertical="center" wrapText="1" shrinkToFit="1"/>
    </xf>
    <xf numFmtId="3" fontId="287" fillId="0" borderId="1" xfId="0" quotePrefix="1" applyNumberFormat="1" applyFont="1" applyFill="1" applyBorder="1" applyAlignment="1">
      <alignment horizontal="center" vertical="center" wrapText="1"/>
    </xf>
    <xf numFmtId="3" fontId="67" fillId="0" borderId="1" xfId="20" quotePrefix="1" applyNumberFormat="1" applyFont="1" applyFill="1" applyBorder="1" applyAlignment="1">
      <alignment horizontal="center" vertical="center" wrapText="1"/>
    </xf>
    <xf numFmtId="3" fontId="67" fillId="0" borderId="0" xfId="20" applyNumberFormat="1" applyFont="1" applyFill="1" applyBorder="1" applyAlignment="1">
      <alignment vertical="center" wrapText="1"/>
    </xf>
    <xf numFmtId="3" fontId="9" fillId="0" borderId="1" xfId="20" quotePrefix="1" applyNumberFormat="1" applyFont="1" applyFill="1" applyBorder="1" applyAlignment="1">
      <alignment horizontal="right" vertical="center" wrapText="1"/>
    </xf>
    <xf numFmtId="1" fontId="5" fillId="0" borderId="0" xfId="20" applyNumberFormat="1" applyFont="1" applyFill="1" applyBorder="1" applyAlignment="1">
      <alignment horizontal="right" vertical="center"/>
    </xf>
    <xf numFmtId="3" fontId="9" fillId="0" borderId="1" xfId="20" quotePrefix="1" applyNumberFormat="1" applyFont="1" applyFill="1" applyBorder="1" applyAlignment="1">
      <alignment vertical="center" wrapText="1"/>
    </xf>
    <xf numFmtId="3" fontId="257" fillId="0" borderId="1" xfId="20" quotePrefix="1" applyNumberFormat="1" applyFont="1" applyFill="1" applyBorder="1" applyAlignment="1">
      <alignment horizontal="center" vertical="center" wrapText="1"/>
    </xf>
    <xf numFmtId="3" fontId="257" fillId="0" borderId="1" xfId="20" applyNumberFormat="1" applyFont="1" applyFill="1" applyBorder="1" applyAlignment="1">
      <alignment horizontal="left" vertical="center" wrapText="1"/>
    </xf>
    <xf numFmtId="3" fontId="257" fillId="0" borderId="1" xfId="20" quotePrefix="1" applyNumberFormat="1" applyFont="1" applyFill="1" applyBorder="1" applyAlignment="1">
      <alignment horizontal="right" vertical="center" wrapText="1"/>
    </xf>
    <xf numFmtId="3" fontId="257" fillId="0" borderId="0" xfId="20" quotePrefix="1" applyNumberFormat="1" applyFont="1" applyFill="1" applyBorder="1" applyAlignment="1">
      <alignment horizontal="center" vertical="center" wrapText="1"/>
    </xf>
    <xf numFmtId="3" fontId="257" fillId="0" borderId="0" xfId="20" applyNumberFormat="1" applyFont="1" applyFill="1" applyBorder="1" applyAlignment="1">
      <alignment vertical="center" wrapText="1"/>
    </xf>
    <xf numFmtId="3" fontId="258" fillId="0" borderId="1" xfId="20" quotePrefix="1" applyNumberFormat="1" applyFont="1" applyFill="1" applyBorder="1" applyAlignment="1">
      <alignment horizontal="right" vertical="center" wrapText="1"/>
    </xf>
    <xf numFmtId="3" fontId="248" fillId="0" borderId="1" xfId="20" quotePrefix="1" applyNumberFormat="1" applyFont="1" applyFill="1" applyBorder="1" applyAlignment="1">
      <alignment horizontal="right" vertical="center" wrapText="1"/>
    </xf>
    <xf numFmtId="339" fontId="5" fillId="0" borderId="1" xfId="20" quotePrefix="1" applyNumberFormat="1" applyFont="1" applyFill="1" applyBorder="1" applyAlignment="1">
      <alignment horizontal="right" vertical="center" wrapText="1"/>
    </xf>
    <xf numFmtId="339" fontId="257" fillId="0" borderId="1" xfId="20" quotePrefix="1" applyNumberFormat="1" applyFont="1" applyFill="1" applyBorder="1" applyAlignment="1">
      <alignment horizontal="right" vertical="center" wrapText="1"/>
    </xf>
    <xf numFmtId="339" fontId="257" fillId="0" borderId="0" xfId="20" applyNumberFormat="1" applyFont="1" applyFill="1" applyBorder="1" applyAlignment="1">
      <alignment vertical="center" wrapText="1"/>
    </xf>
    <xf numFmtId="167" fontId="257" fillId="0" borderId="1" xfId="20" quotePrefix="1" applyNumberFormat="1" applyFont="1" applyFill="1" applyBorder="1" applyAlignment="1">
      <alignment horizontal="right" vertical="center" wrapText="1"/>
    </xf>
    <xf numFmtId="3" fontId="5" fillId="0" borderId="0" xfId="20" applyNumberFormat="1" applyFont="1" applyFill="1" applyBorder="1" applyAlignment="1">
      <alignment horizontal="left" vertical="center" wrapText="1"/>
    </xf>
    <xf numFmtId="3" fontId="289" fillId="0" borderId="0" xfId="20" quotePrefix="1" applyNumberFormat="1" applyFont="1" applyFill="1" applyBorder="1" applyAlignment="1">
      <alignment horizontal="center" vertical="center" wrapText="1"/>
    </xf>
    <xf numFmtId="3" fontId="5" fillId="0" borderId="0" xfId="20" quotePrefix="1" applyNumberFormat="1" applyFont="1" applyFill="1" applyBorder="1" applyAlignment="1">
      <alignment horizontal="right" vertical="center" wrapText="1"/>
    </xf>
    <xf numFmtId="339" fontId="5" fillId="0" borderId="0" xfId="20" quotePrefix="1" applyNumberFormat="1" applyFont="1" applyFill="1" applyBorder="1" applyAlignment="1">
      <alignment horizontal="right" vertical="center" wrapText="1"/>
    </xf>
    <xf numFmtId="339" fontId="9" fillId="0" borderId="0" xfId="20" applyNumberFormat="1" applyFont="1" applyFill="1" applyAlignment="1">
      <alignment vertical="center"/>
    </xf>
    <xf numFmtId="0" fontId="9" fillId="0" borderId="1" xfId="0" applyFont="1" applyFill="1" applyBorder="1" applyAlignment="1">
      <alignment vertical="center"/>
    </xf>
    <xf numFmtId="0" fontId="9" fillId="0" borderId="1" xfId="2621" applyNumberFormat="1" applyFont="1" applyFill="1" applyBorder="1" applyAlignment="1">
      <alignment horizontal="justify" vertical="center" wrapText="1"/>
    </xf>
    <xf numFmtId="1" fontId="9" fillId="0" borderId="0" xfId="20" applyNumberFormat="1" applyFont="1" applyFill="1" applyBorder="1" applyAlignment="1">
      <alignment vertical="center"/>
    </xf>
    <xf numFmtId="3" fontId="258" fillId="0" borderId="1" xfId="20" quotePrefix="1" applyNumberFormat="1" applyFont="1" applyFill="1" applyBorder="1" applyAlignment="1">
      <alignment horizontal="center" vertical="center" wrapText="1"/>
    </xf>
    <xf numFmtId="3" fontId="258" fillId="0" borderId="1" xfId="20" quotePrefix="1" applyNumberFormat="1" applyFont="1" applyFill="1" applyBorder="1" applyAlignment="1">
      <alignment horizontal="left" vertical="center" wrapText="1"/>
    </xf>
    <xf numFmtId="339" fontId="258" fillId="0" borderId="1" xfId="20" quotePrefix="1" applyNumberFormat="1" applyFont="1" applyFill="1" applyBorder="1" applyAlignment="1">
      <alignment horizontal="right" vertical="center" wrapText="1"/>
    </xf>
    <xf numFmtId="339" fontId="258" fillId="0" borderId="1" xfId="20" applyNumberFormat="1" applyFont="1" applyFill="1" applyBorder="1" applyAlignment="1">
      <alignment horizontal="right" vertical="center"/>
    </xf>
    <xf numFmtId="3" fontId="258" fillId="0" borderId="1" xfId="20" applyNumberFormat="1" applyFont="1" applyFill="1" applyBorder="1" applyAlignment="1">
      <alignment horizontal="right" vertical="center"/>
    </xf>
    <xf numFmtId="3" fontId="258" fillId="0" borderId="0" xfId="20" quotePrefix="1" applyNumberFormat="1" applyFont="1" applyFill="1" applyBorder="1" applyAlignment="1">
      <alignment horizontal="center" vertical="center" wrapText="1"/>
    </xf>
    <xf numFmtId="3" fontId="258" fillId="0" borderId="0" xfId="20" applyNumberFormat="1" applyFont="1" applyFill="1" applyBorder="1" applyAlignment="1">
      <alignment vertical="center" wrapText="1"/>
    </xf>
    <xf numFmtId="0" fontId="9" fillId="0" borderId="1" xfId="0" applyFont="1" applyFill="1" applyBorder="1" applyAlignment="1">
      <alignment vertical="center" wrapText="1"/>
    </xf>
    <xf numFmtId="339" fontId="248" fillId="0" borderId="16" xfId="1642" applyNumberFormat="1" applyFont="1" applyFill="1" applyBorder="1" applyAlignment="1">
      <alignment horizontal="right" vertical="center" wrapText="1"/>
    </xf>
    <xf numFmtId="3" fontId="248" fillId="0" borderId="1" xfId="20" quotePrefix="1" applyNumberFormat="1" applyFont="1" applyFill="1" applyBorder="1" applyAlignment="1">
      <alignment horizontal="center" vertical="center" wrapText="1"/>
    </xf>
    <xf numFmtId="3" fontId="248" fillId="0" borderId="0" xfId="20" quotePrefix="1" applyNumberFormat="1" applyFont="1" applyFill="1" applyBorder="1" applyAlignment="1">
      <alignment horizontal="center" vertical="center" wrapText="1"/>
    </xf>
    <xf numFmtId="3" fontId="248" fillId="0" borderId="0" xfId="20" applyNumberFormat="1" applyFont="1" applyFill="1" applyBorder="1" applyAlignment="1">
      <alignment vertical="center" wrapText="1"/>
    </xf>
    <xf numFmtId="167" fontId="9" fillId="0" borderId="1" xfId="20" quotePrefix="1" applyNumberFormat="1" applyFont="1" applyFill="1" applyBorder="1" applyAlignment="1">
      <alignment horizontal="right" vertical="center" wrapText="1"/>
    </xf>
    <xf numFmtId="3" fontId="257" fillId="0" borderId="1" xfId="20" quotePrefix="1"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4301" applyFont="1" applyFill="1" applyBorder="1" applyAlignment="1">
      <alignment horizontal="center" vertical="center" wrapText="1"/>
    </xf>
    <xf numFmtId="0" fontId="9" fillId="0" borderId="1" xfId="0" applyFont="1" applyFill="1" applyBorder="1" applyAlignment="1">
      <alignment horizontal="center" vertical="center"/>
    </xf>
    <xf numFmtId="3" fontId="9" fillId="0" borderId="1" xfId="2619" applyNumberFormat="1" applyFont="1" applyFill="1" applyBorder="1" applyAlignment="1">
      <alignment horizontal="center" vertical="center" wrapText="1"/>
    </xf>
    <xf numFmtId="0" fontId="9" fillId="0" borderId="1" xfId="4301" quotePrefix="1" applyFont="1" applyFill="1" applyBorder="1" applyAlignment="1">
      <alignment horizontal="center" vertical="center" wrapText="1"/>
    </xf>
    <xf numFmtId="0" fontId="9" fillId="0" borderId="1" xfId="10" applyFont="1" applyFill="1" applyBorder="1" applyAlignment="1">
      <alignment horizontal="center" vertical="center" wrapText="1"/>
    </xf>
    <xf numFmtId="3" fontId="9" fillId="0" borderId="1" xfId="10" applyNumberFormat="1" applyFont="1" applyFill="1" applyBorder="1" applyAlignment="1">
      <alignment horizontal="center" vertical="center" wrapText="1"/>
    </xf>
    <xf numFmtId="0" fontId="9" fillId="0" borderId="1" xfId="2619" applyFont="1" applyFill="1" applyBorder="1" applyAlignment="1">
      <alignment horizontal="center" vertical="center" wrapText="1"/>
    </xf>
    <xf numFmtId="167" fontId="9" fillId="0" borderId="1" xfId="2619" applyNumberFormat="1" applyFont="1" applyFill="1" applyBorder="1" applyAlignment="1">
      <alignment horizontal="center" vertical="center" wrapText="1"/>
    </xf>
    <xf numFmtId="3" fontId="257" fillId="0" borderId="1" xfId="20" applyNumberFormat="1" applyFont="1" applyFill="1" applyBorder="1" applyAlignment="1">
      <alignment horizontal="right" vertical="center"/>
    </xf>
    <xf numFmtId="3" fontId="9" fillId="0" borderId="1" xfId="4302" applyNumberFormat="1" applyFont="1" applyFill="1" applyBorder="1" applyAlignment="1">
      <alignment horizontal="right" vertical="center" wrapText="1"/>
    </xf>
    <xf numFmtId="3" fontId="248" fillId="0" borderId="1" xfId="20" applyNumberFormat="1" applyFont="1" applyFill="1" applyBorder="1" applyAlignment="1">
      <alignment horizontal="left" vertical="center" wrapText="1"/>
    </xf>
    <xf numFmtId="0" fontId="6" fillId="0" borderId="1" xfId="0" applyFont="1" applyFill="1" applyBorder="1" applyAlignment="1">
      <alignment vertical="center" wrapText="1"/>
    </xf>
    <xf numFmtId="339" fontId="4" fillId="0" borderId="1" xfId="20" applyNumberFormat="1" applyFont="1" applyFill="1" applyBorder="1" applyAlignment="1">
      <alignment horizontal="right" vertical="center"/>
    </xf>
    <xf numFmtId="3" fontId="4" fillId="0" borderId="1" xfId="20" applyNumberFormat="1" applyFont="1" applyFill="1" applyBorder="1" applyAlignment="1">
      <alignment horizontal="right" vertical="center"/>
    </xf>
    <xf numFmtId="3" fontId="6" fillId="0" borderId="1" xfId="20" quotePrefix="1" applyNumberFormat="1" applyFont="1" applyFill="1" applyBorder="1" applyAlignment="1">
      <alignment horizontal="right" vertical="center" wrapText="1"/>
    </xf>
    <xf numFmtId="3" fontId="9" fillId="0" borderId="0" xfId="20" quotePrefix="1" applyNumberFormat="1" applyFont="1" applyFill="1" applyBorder="1" applyAlignment="1">
      <alignment horizontal="center" vertical="center" wrapText="1"/>
    </xf>
    <xf numFmtId="3" fontId="9" fillId="0" borderId="1" xfId="0" applyNumberFormat="1" applyFont="1" applyFill="1" applyBorder="1" applyAlignment="1">
      <alignment vertical="center"/>
    </xf>
    <xf numFmtId="3" fontId="4" fillId="0" borderId="1" xfId="20" applyNumberFormat="1" applyFont="1" applyFill="1" applyBorder="1" applyAlignment="1">
      <alignment horizontal="center" vertical="center" wrapText="1"/>
    </xf>
    <xf numFmtId="3" fontId="9" fillId="0" borderId="0" xfId="20" applyNumberFormat="1" applyFont="1" applyBorder="1" applyAlignment="1">
      <alignment horizontal="center" vertical="center" wrapText="1"/>
    </xf>
    <xf numFmtId="3" fontId="4" fillId="0" borderId="0" xfId="20" applyNumberFormat="1" applyFont="1" applyFill="1" applyBorder="1" applyAlignment="1">
      <alignment horizontal="center" vertical="center" wrapText="1"/>
    </xf>
    <xf numFmtId="0" fontId="248" fillId="0" borderId="1" xfId="85" applyNumberFormat="1" applyFont="1" applyFill="1" applyBorder="1" applyAlignment="1">
      <alignment horizontal="left" vertical="center" wrapText="1"/>
    </xf>
    <xf numFmtId="1" fontId="258" fillId="0" borderId="1" xfId="20" applyNumberFormat="1" applyFont="1" applyFill="1" applyBorder="1" applyAlignment="1">
      <alignment horizontal="right" vertical="center"/>
    </xf>
    <xf numFmtId="1" fontId="258" fillId="0" borderId="0" xfId="20" applyNumberFormat="1" applyFont="1" applyFill="1" applyAlignment="1">
      <alignment vertical="center"/>
    </xf>
    <xf numFmtId="0" fontId="257" fillId="0" borderId="1" xfId="85" applyNumberFormat="1" applyFont="1" applyFill="1" applyBorder="1" applyAlignment="1">
      <alignment horizontal="center" vertical="center" wrapText="1"/>
    </xf>
    <xf numFmtId="0" fontId="257" fillId="0" borderId="1" xfId="85" applyNumberFormat="1" applyFont="1" applyFill="1" applyBorder="1" applyAlignment="1">
      <alignment horizontal="left" vertical="center" wrapText="1"/>
    </xf>
    <xf numFmtId="1" fontId="71" fillId="0" borderId="1" xfId="20" applyNumberFormat="1" applyFont="1" applyFill="1" applyBorder="1" applyAlignment="1">
      <alignment horizontal="center" vertical="center" wrapText="1"/>
    </xf>
    <xf numFmtId="0" fontId="289" fillId="0" borderId="1" xfId="85" applyNumberFormat="1" applyFont="1" applyFill="1" applyBorder="1" applyAlignment="1">
      <alignment horizontal="center" vertical="center" wrapText="1"/>
    </xf>
    <xf numFmtId="1" fontId="289" fillId="0" borderId="1" xfId="20" applyNumberFormat="1" applyFont="1" applyFill="1" applyBorder="1" applyAlignment="1">
      <alignment vertical="center" wrapText="1"/>
    </xf>
    <xf numFmtId="3" fontId="251" fillId="0" borderId="1" xfId="85" applyNumberFormat="1" applyFont="1" applyFill="1" applyBorder="1" applyAlignment="1">
      <alignment horizontal="right" vertical="center" wrapText="1"/>
    </xf>
    <xf numFmtId="3" fontId="289" fillId="0" borderId="1" xfId="85" applyNumberFormat="1" applyFont="1" applyFill="1" applyBorder="1" applyAlignment="1">
      <alignment horizontal="right" vertical="center" wrapText="1"/>
    </xf>
    <xf numFmtId="0" fontId="291" fillId="0" borderId="1" xfId="85" quotePrefix="1" applyNumberFormat="1" applyFont="1" applyFill="1" applyBorder="1" applyAlignment="1">
      <alignment horizontal="center" vertical="center" wrapText="1"/>
    </xf>
    <xf numFmtId="1" fontId="291" fillId="0" borderId="1" xfId="20" applyNumberFormat="1" applyFont="1" applyFill="1" applyBorder="1" applyAlignment="1">
      <alignment vertical="center" wrapText="1"/>
    </xf>
    <xf numFmtId="0" fontId="292" fillId="0" borderId="1" xfId="85" applyNumberFormat="1" applyFont="1" applyFill="1" applyBorder="1" applyAlignment="1">
      <alignment horizontal="center" vertical="center" wrapText="1"/>
    </xf>
    <xf numFmtId="0" fontId="291" fillId="0" borderId="1" xfId="85" applyNumberFormat="1" applyFont="1" applyFill="1" applyBorder="1" applyAlignment="1">
      <alignment horizontal="center" vertical="center" wrapText="1"/>
    </xf>
    <xf numFmtId="3" fontId="291" fillId="0" borderId="1" xfId="85" applyNumberFormat="1" applyFont="1" applyFill="1" applyBorder="1" applyAlignment="1">
      <alignment horizontal="right" vertical="center" wrapText="1"/>
    </xf>
    <xf numFmtId="3" fontId="292" fillId="0" borderId="1" xfId="85" applyNumberFormat="1" applyFont="1" applyFill="1" applyBorder="1" applyAlignment="1">
      <alignment horizontal="right" vertical="center" wrapText="1"/>
    </xf>
    <xf numFmtId="0" fontId="292" fillId="0" borderId="0" xfId="85" applyFont="1" applyFill="1" applyAlignment="1">
      <alignment vertical="center" wrapText="1"/>
    </xf>
    <xf numFmtId="49" fontId="251" fillId="0" borderId="1" xfId="20" applyNumberFormat="1" applyFont="1" applyFill="1" applyBorder="1" applyAlignment="1">
      <alignment horizontal="center" vertical="center"/>
    </xf>
    <xf numFmtId="1" fontId="251" fillId="0" borderId="1" xfId="20" applyNumberFormat="1" applyFont="1" applyFill="1" applyBorder="1" applyAlignment="1">
      <alignment vertical="center" wrapText="1"/>
    </xf>
    <xf numFmtId="0" fontId="251" fillId="0" borderId="1" xfId="85" applyNumberFormat="1" applyFont="1" applyFill="1" applyBorder="1" applyAlignment="1">
      <alignment horizontal="center" vertical="center" wrapText="1"/>
    </xf>
    <xf numFmtId="3" fontId="251" fillId="0" borderId="1" xfId="20" applyNumberFormat="1" applyFont="1" applyFill="1" applyBorder="1" applyAlignment="1">
      <alignment horizontal="right" vertical="center"/>
    </xf>
    <xf numFmtId="49" fontId="71" fillId="0" borderId="1" xfId="20" applyNumberFormat="1" applyFont="1" applyFill="1" applyBorder="1" applyAlignment="1">
      <alignment horizontal="right" vertical="center"/>
    </xf>
    <xf numFmtId="0" fontId="293" fillId="0" borderId="1" xfId="0" applyFont="1" applyFill="1" applyBorder="1" applyAlignment="1">
      <alignment vertical="center" wrapText="1"/>
    </xf>
    <xf numFmtId="0" fontId="260" fillId="0" borderId="1" xfId="85" applyNumberFormat="1" applyFont="1" applyFill="1" applyBorder="1" applyAlignment="1">
      <alignment horizontal="center" vertical="center" wrapText="1"/>
    </xf>
    <xf numFmtId="0" fontId="249" fillId="0" borderId="1" xfId="85" applyFont="1" applyFill="1" applyBorder="1" applyAlignment="1">
      <alignment wrapText="1"/>
    </xf>
    <xf numFmtId="3" fontId="117" fillId="0" borderId="1" xfId="85" applyNumberFormat="1" applyFont="1" applyFill="1" applyBorder="1" applyAlignment="1">
      <alignment horizontal="right" wrapText="1"/>
    </xf>
    <xf numFmtId="0" fontId="111" fillId="0" borderId="1" xfId="85" applyNumberFormat="1" applyFont="1" applyFill="1" applyBorder="1" applyAlignment="1">
      <alignment horizontal="center" wrapText="1"/>
    </xf>
    <xf numFmtId="3" fontId="295" fillId="0" borderId="0" xfId="20" applyNumberFormat="1" applyFont="1" applyFill="1" applyBorder="1" applyAlignment="1">
      <alignment vertical="center" wrapText="1"/>
    </xf>
    <xf numFmtId="1" fontId="296" fillId="0" borderId="0" xfId="20" applyNumberFormat="1" applyFont="1" applyFill="1" applyAlignment="1">
      <alignment vertical="center"/>
    </xf>
    <xf numFmtId="259" fontId="294" fillId="0" borderId="1" xfId="1736" applyNumberFormat="1" applyFont="1" applyFill="1" applyBorder="1" applyAlignment="1">
      <alignment horizontal="center" vertical="center" wrapText="1"/>
    </xf>
    <xf numFmtId="1" fontId="289" fillId="0" borderId="1" xfId="20" applyNumberFormat="1" applyFont="1" applyFill="1" applyBorder="1" applyAlignment="1">
      <alignment horizontal="center" vertical="center" wrapText="1"/>
    </xf>
    <xf numFmtId="1" fontId="289" fillId="0" borderId="1" xfId="20" applyNumberFormat="1" applyFont="1" applyFill="1" applyBorder="1" applyAlignment="1">
      <alignment horizontal="right" vertical="center"/>
    </xf>
    <xf numFmtId="200" fontId="285" fillId="0" borderId="1" xfId="1736" applyNumberFormat="1" applyFont="1" applyFill="1" applyBorder="1" applyAlignment="1">
      <alignment horizontal="right" vertical="center"/>
    </xf>
    <xf numFmtId="1" fontId="285" fillId="0" borderId="1" xfId="20" applyNumberFormat="1" applyFont="1" applyFill="1" applyBorder="1" applyAlignment="1">
      <alignment horizontal="right" vertical="center"/>
    </xf>
    <xf numFmtId="259" fontId="294" fillId="0" borderId="1" xfId="1736" applyNumberFormat="1" applyFont="1" applyFill="1" applyBorder="1" applyAlignment="1">
      <alignment horizontal="left" vertical="center" wrapText="1"/>
    </xf>
    <xf numFmtId="3" fontId="180" fillId="0" borderId="1" xfId="20" quotePrefix="1" applyNumberFormat="1" applyFont="1" applyFill="1" applyBorder="1" applyAlignment="1">
      <alignment vertical="center" wrapText="1"/>
    </xf>
    <xf numFmtId="259" fontId="289" fillId="0" borderId="1" xfId="1736" applyNumberFormat="1" applyFont="1" applyFill="1" applyBorder="1" applyAlignment="1">
      <alignment horizontal="left" vertical="center" wrapText="1"/>
    </xf>
    <xf numFmtId="49" fontId="5" fillId="0" borderId="1" xfId="20" quotePrefix="1" applyNumberFormat="1" applyFont="1" applyFill="1" applyBorder="1" applyAlignment="1">
      <alignment horizontal="center" vertical="center" wrapText="1"/>
    </xf>
    <xf numFmtId="3" fontId="9" fillId="0" borderId="1" xfId="20" applyNumberFormat="1" applyFont="1" applyFill="1" applyBorder="1" applyAlignment="1">
      <alignment horizontal="left" vertical="center" wrapText="1"/>
    </xf>
    <xf numFmtId="1" fontId="9" fillId="2" borderId="16" xfId="20" applyNumberFormat="1" applyFont="1" applyFill="1" applyBorder="1" applyAlignment="1">
      <alignment horizontal="center" vertical="center" wrapText="1"/>
    </xf>
    <xf numFmtId="200" fontId="9" fillId="0" borderId="1" xfId="20" applyNumberFormat="1" applyFont="1" applyFill="1" applyBorder="1" applyAlignment="1">
      <alignment vertical="center"/>
    </xf>
    <xf numFmtId="3" fontId="71" fillId="0" borderId="1" xfId="20" quotePrefix="1" applyNumberFormat="1" applyFont="1" applyFill="1" applyBorder="1" applyAlignment="1">
      <alignment horizontal="center" vertical="center" wrapText="1"/>
    </xf>
    <xf numFmtId="200" fontId="285" fillId="0" borderId="1" xfId="1736" applyNumberFormat="1" applyFont="1" applyFill="1" applyBorder="1" applyAlignment="1">
      <alignment horizontal="right" vertical="center" wrapText="1"/>
    </xf>
    <xf numFmtId="3" fontId="9" fillId="0" borderId="1" xfId="20" applyNumberFormat="1" applyFont="1" applyFill="1" applyBorder="1" applyAlignment="1">
      <alignment horizontal="center" vertical="center" wrapText="1"/>
    </xf>
    <xf numFmtId="3" fontId="4" fillId="0" borderId="1" xfId="20" applyNumberFormat="1" applyFont="1" applyFill="1" applyBorder="1" applyAlignment="1">
      <alignment horizontal="center" vertical="center" wrapText="1"/>
    </xf>
    <xf numFmtId="3" fontId="9" fillId="0" borderId="0" xfId="20" applyNumberFormat="1" applyFont="1" applyFill="1" applyBorder="1" applyAlignment="1">
      <alignment horizontal="center" vertical="center" wrapText="1"/>
    </xf>
    <xf numFmtId="3" fontId="4" fillId="0" borderId="0" xfId="20" applyNumberFormat="1" applyFont="1" applyFill="1" applyBorder="1" applyAlignment="1">
      <alignment horizontal="center" vertical="center" wrapText="1"/>
    </xf>
    <xf numFmtId="3" fontId="4" fillId="0" borderId="2" xfId="20" applyNumberFormat="1" applyFont="1" applyFill="1" applyBorder="1" applyAlignment="1">
      <alignment horizontal="center" vertical="center" wrapText="1"/>
    </xf>
    <xf numFmtId="3" fontId="300" fillId="0" borderId="1" xfId="20" quotePrefix="1" applyNumberFormat="1" applyFont="1" applyFill="1" applyBorder="1" applyAlignment="1">
      <alignment horizontal="center" vertical="center" wrapText="1"/>
    </xf>
    <xf numFmtId="3" fontId="300" fillId="0" borderId="0" xfId="20" quotePrefix="1" applyNumberFormat="1" applyFont="1" applyFill="1" applyBorder="1" applyAlignment="1">
      <alignment horizontal="center" vertical="center" wrapText="1"/>
    </xf>
    <xf numFmtId="3" fontId="300" fillId="0" borderId="0" xfId="20" applyNumberFormat="1" applyFont="1" applyFill="1" applyBorder="1" applyAlignment="1">
      <alignment vertical="center" wrapText="1"/>
    </xf>
    <xf numFmtId="3" fontId="259" fillId="0" borderId="1" xfId="20" quotePrefix="1" applyNumberFormat="1" applyFont="1" applyFill="1" applyBorder="1" applyAlignment="1">
      <alignment horizontal="center" vertical="center" wrapText="1"/>
    </xf>
    <xf numFmtId="3" fontId="259" fillId="0" borderId="0" xfId="20" quotePrefix="1" applyNumberFormat="1" applyFont="1" applyFill="1" applyBorder="1" applyAlignment="1">
      <alignment horizontal="center" vertical="center" wrapText="1"/>
    </xf>
    <xf numFmtId="3" fontId="259" fillId="0" borderId="0" xfId="20" applyNumberFormat="1" applyFont="1" applyFill="1" applyBorder="1" applyAlignment="1">
      <alignment vertical="center" wrapText="1"/>
    </xf>
    <xf numFmtId="3" fontId="301" fillId="0" borderId="1" xfId="20" quotePrefix="1" applyNumberFormat="1" applyFont="1" applyFill="1" applyBorder="1" applyAlignment="1">
      <alignment horizontal="center" vertical="center" wrapText="1"/>
    </xf>
    <xf numFmtId="3" fontId="301" fillId="0" borderId="0" xfId="20" quotePrefix="1" applyNumberFormat="1" applyFont="1" applyFill="1" applyBorder="1" applyAlignment="1">
      <alignment horizontal="center" vertical="center" wrapText="1"/>
    </xf>
    <xf numFmtId="3" fontId="301" fillId="0" borderId="0" xfId="20" applyNumberFormat="1" applyFont="1" applyFill="1" applyBorder="1" applyAlignment="1">
      <alignment vertical="center" wrapText="1"/>
    </xf>
    <xf numFmtId="3" fontId="302" fillId="51" borderId="1" xfId="20" quotePrefix="1" applyNumberFormat="1" applyFont="1" applyFill="1" applyBorder="1" applyAlignment="1">
      <alignment horizontal="right" vertical="center" wrapText="1"/>
    </xf>
    <xf numFmtId="3" fontId="302" fillId="0" borderId="0" xfId="20" applyNumberFormat="1" applyFont="1" applyFill="1" applyBorder="1" applyAlignment="1">
      <alignment vertical="center" wrapText="1"/>
    </xf>
    <xf numFmtId="3" fontId="5" fillId="2" borderId="1" xfId="20" quotePrefix="1" applyNumberFormat="1" applyFont="1" applyFill="1" applyBorder="1" applyAlignment="1">
      <alignment horizontal="center" vertical="center" wrapText="1"/>
    </xf>
    <xf numFmtId="3" fontId="5" fillId="2" borderId="1" xfId="20" applyNumberFormat="1" applyFont="1" applyFill="1" applyBorder="1" applyAlignment="1">
      <alignment horizontal="left" vertical="center" wrapText="1"/>
    </xf>
    <xf numFmtId="3" fontId="5" fillId="2" borderId="1" xfId="20" quotePrefix="1" applyNumberFormat="1" applyFont="1" applyFill="1" applyBorder="1" applyAlignment="1">
      <alignment horizontal="right" vertical="center" wrapText="1"/>
    </xf>
    <xf numFmtId="3" fontId="9" fillId="2" borderId="1" xfId="20" quotePrefix="1" applyNumberFormat="1" applyFont="1" applyFill="1" applyBorder="1" applyAlignment="1">
      <alignment horizontal="right" vertical="center" wrapText="1"/>
    </xf>
    <xf numFmtId="3" fontId="5" fillId="2" borderId="0" xfId="20" quotePrefix="1" applyNumberFormat="1" applyFont="1" applyFill="1" applyBorder="1" applyAlignment="1">
      <alignment horizontal="center" vertical="center" wrapText="1"/>
    </xf>
    <xf numFmtId="3" fontId="5" fillId="2" borderId="0" xfId="20" applyNumberFormat="1" applyFont="1" applyFill="1" applyBorder="1" applyAlignment="1">
      <alignment vertical="center" wrapText="1"/>
    </xf>
    <xf numFmtId="3" fontId="303" fillId="51" borderId="1" xfId="20" quotePrefix="1" applyNumberFormat="1" applyFont="1" applyFill="1" applyBorder="1" applyAlignment="1">
      <alignment horizontal="center" vertical="center" wrapText="1"/>
    </xf>
    <xf numFmtId="3" fontId="304" fillId="51" borderId="1" xfId="20" quotePrefix="1" applyNumberFormat="1" applyFont="1" applyFill="1" applyBorder="1" applyAlignment="1">
      <alignment horizontal="right" vertical="center" wrapText="1"/>
    </xf>
    <xf numFmtId="3" fontId="305" fillId="0" borderId="0" xfId="20" applyNumberFormat="1" applyFont="1" applyFill="1" applyBorder="1" applyAlignment="1">
      <alignment vertical="center" wrapText="1"/>
    </xf>
    <xf numFmtId="3" fontId="306" fillId="51" borderId="1" xfId="20" quotePrefix="1" applyNumberFormat="1" applyFont="1" applyFill="1" applyBorder="1" applyAlignment="1">
      <alignment horizontal="center" vertical="center" wrapText="1"/>
    </xf>
    <xf numFmtId="3" fontId="307" fillId="0" borderId="1" xfId="20" quotePrefix="1" applyNumberFormat="1" applyFont="1" applyFill="1" applyBorder="1" applyAlignment="1">
      <alignment horizontal="center" vertical="center" wrapText="1"/>
    </xf>
    <xf numFmtId="3" fontId="303" fillId="51" borderId="1" xfId="20" quotePrefix="1" applyNumberFormat="1" applyFont="1" applyFill="1" applyBorder="1" applyAlignment="1">
      <alignment horizontal="right" vertical="center" wrapText="1"/>
    </xf>
    <xf numFmtId="339" fontId="5" fillId="2" borderId="1" xfId="20" quotePrefix="1" applyNumberFormat="1" applyFont="1" applyFill="1" applyBorder="1" applyAlignment="1">
      <alignment horizontal="right" vertical="center" wrapText="1"/>
    </xf>
    <xf numFmtId="3" fontId="303" fillId="51" borderId="1" xfId="4302" applyNumberFormat="1" applyFont="1" applyFill="1" applyBorder="1" applyAlignment="1">
      <alignment horizontal="center" vertical="center" wrapText="1"/>
    </xf>
    <xf numFmtId="3" fontId="304" fillId="0" borderId="1" xfId="20" quotePrefix="1" applyNumberFormat="1" applyFont="1" applyFill="1" applyBorder="1" applyAlignment="1">
      <alignment horizontal="right" vertical="center" wrapText="1"/>
    </xf>
    <xf numFmtId="3" fontId="305" fillId="51" borderId="1" xfId="20" quotePrefix="1" applyNumberFormat="1" applyFont="1" applyFill="1" applyBorder="1" applyAlignment="1">
      <alignment horizontal="right" vertical="center" wrapText="1"/>
    </xf>
    <xf numFmtId="3" fontId="9" fillId="0" borderId="1" xfId="20" applyNumberFormat="1" applyFont="1" applyBorder="1" applyAlignment="1">
      <alignment horizontal="center" vertical="center" wrapText="1"/>
    </xf>
    <xf numFmtId="3" fontId="308" fillId="0" borderId="1" xfId="20" quotePrefix="1" applyNumberFormat="1" applyFont="1" applyFill="1" applyBorder="1" applyAlignment="1">
      <alignment horizontal="center" vertical="center" wrapText="1"/>
    </xf>
    <xf numFmtId="3" fontId="308" fillId="0" borderId="1" xfId="20" applyNumberFormat="1" applyFont="1" applyFill="1" applyBorder="1" applyAlignment="1">
      <alignment horizontal="left" vertical="center" wrapText="1"/>
    </xf>
    <xf numFmtId="3" fontId="308" fillId="0" borderId="1" xfId="20" quotePrefix="1" applyNumberFormat="1" applyFont="1" applyFill="1" applyBorder="1" applyAlignment="1">
      <alignment horizontal="right" vertical="center" wrapText="1"/>
    </xf>
    <xf numFmtId="3" fontId="308" fillId="0" borderId="0" xfId="20" quotePrefix="1" applyNumberFormat="1" applyFont="1" applyFill="1" applyBorder="1" applyAlignment="1">
      <alignment horizontal="center" vertical="center" wrapText="1"/>
    </xf>
    <xf numFmtId="3" fontId="308" fillId="0" borderId="0" xfId="20" applyNumberFormat="1" applyFont="1" applyFill="1" applyBorder="1" applyAlignment="1">
      <alignment vertical="center" wrapText="1"/>
    </xf>
    <xf numFmtId="255" fontId="309" fillId="0" borderId="1" xfId="4276" quotePrefix="1" applyNumberFormat="1" applyFont="1" applyFill="1" applyBorder="1" applyAlignment="1">
      <alignment horizontal="center" vertical="center" wrapText="1"/>
    </xf>
    <xf numFmtId="255" fontId="309" fillId="0" borderId="1" xfId="4276" applyNumberFormat="1" applyFont="1" applyFill="1" applyBorder="1" applyAlignment="1">
      <alignment vertical="center" wrapText="1"/>
    </xf>
    <xf numFmtId="255" fontId="309" fillId="0" borderId="1" xfId="4276" quotePrefix="1" applyNumberFormat="1" applyFont="1" applyFill="1" applyBorder="1" applyAlignment="1">
      <alignment horizontal="right" vertical="center" wrapText="1"/>
    </xf>
    <xf numFmtId="255" fontId="309" fillId="0" borderId="0" xfId="4276" quotePrefix="1" applyNumberFormat="1" applyFont="1" applyFill="1" applyBorder="1" applyAlignment="1">
      <alignment horizontal="center" vertical="center" wrapText="1"/>
    </xf>
    <xf numFmtId="255" fontId="309" fillId="0" borderId="0" xfId="4276" applyNumberFormat="1" applyFont="1" applyFill="1" applyBorder="1" applyAlignment="1">
      <alignment vertical="center" wrapText="1"/>
    </xf>
    <xf numFmtId="255" fontId="309" fillId="0" borderId="1" xfId="4276" applyNumberFormat="1" applyFont="1" applyBorder="1" applyAlignment="1">
      <alignment horizontal="left" vertical="center" wrapText="1"/>
    </xf>
    <xf numFmtId="255" fontId="310" fillId="0" borderId="1" xfId="4276" quotePrefix="1" applyNumberFormat="1" applyFont="1" applyFill="1" applyBorder="1" applyAlignment="1">
      <alignment horizontal="center" vertical="center" wrapText="1"/>
    </xf>
    <xf numFmtId="255" fontId="310" fillId="0" borderId="1" xfId="4276" applyNumberFormat="1" applyFont="1" applyBorder="1" applyAlignment="1">
      <alignment horizontal="left" vertical="center" wrapText="1"/>
    </xf>
    <xf numFmtId="255" fontId="310" fillId="0" borderId="1" xfId="4276" applyNumberFormat="1" applyFont="1" applyBorder="1" applyAlignment="1">
      <alignment horizontal="center" wrapText="1"/>
    </xf>
    <xf numFmtId="255" fontId="310" fillId="0" borderId="1" xfId="4276" applyNumberFormat="1" applyFont="1" applyBorder="1" applyAlignment="1">
      <alignment horizontal="center" vertical="center"/>
    </xf>
    <xf numFmtId="255" fontId="310" fillId="0" borderId="1" xfId="4276" applyNumberFormat="1" applyFont="1" applyBorder="1" applyAlignment="1">
      <alignment horizontal="center" vertical="center" wrapText="1"/>
    </xf>
    <xf numFmtId="255" fontId="310" fillId="0" borderId="1" xfId="4276" applyNumberFormat="1" applyFont="1" applyFill="1" applyBorder="1" applyAlignment="1">
      <alignment horizontal="center" vertical="center" wrapText="1"/>
    </xf>
    <xf numFmtId="255" fontId="310" fillId="0" borderId="1" xfId="4276" applyNumberFormat="1" applyFont="1" applyBorder="1" applyAlignment="1">
      <alignment horizontal="right" vertical="center"/>
    </xf>
    <xf numFmtId="255" fontId="310" fillId="0" borderId="1" xfId="4276" quotePrefix="1" applyNumberFormat="1" applyFont="1" applyFill="1" applyBorder="1" applyAlignment="1">
      <alignment horizontal="right" vertical="center" wrapText="1"/>
    </xf>
    <xf numFmtId="255" fontId="310" fillId="0" borderId="0" xfId="4276" applyNumberFormat="1" applyFont="1" applyFill="1" applyBorder="1" applyAlignment="1">
      <alignment vertical="center" wrapText="1"/>
    </xf>
    <xf numFmtId="255" fontId="309" fillId="0" borderId="1" xfId="4276" applyNumberFormat="1" applyFont="1" applyBorder="1" applyAlignment="1">
      <alignment horizontal="center" wrapText="1"/>
    </xf>
    <xf numFmtId="255" fontId="309" fillId="0" borderId="1" xfId="4276" applyNumberFormat="1" applyFont="1" applyBorder="1" applyAlignment="1">
      <alignment horizontal="center"/>
    </xf>
    <xf numFmtId="255" fontId="309" fillId="0" borderId="1" xfId="4276" applyNumberFormat="1" applyFont="1" applyBorder="1" applyAlignment="1">
      <alignment horizontal="center" vertical="center" wrapText="1"/>
    </xf>
    <xf numFmtId="255" fontId="309" fillId="0" borderId="1" xfId="4276" applyNumberFormat="1" applyFont="1" applyBorder="1" applyAlignment="1">
      <alignment horizontal="right" vertical="center"/>
    </xf>
    <xf numFmtId="255" fontId="310" fillId="2" borderId="1" xfId="4276" applyNumberFormat="1" applyFont="1" applyFill="1" applyBorder="1" applyAlignment="1">
      <alignment horizontal="left" vertical="center" wrapText="1"/>
    </xf>
    <xf numFmtId="255" fontId="310" fillId="0" borderId="1" xfId="4276" applyNumberFormat="1" applyFont="1" applyBorder="1" applyAlignment="1">
      <alignment vertical="center" wrapText="1"/>
    </xf>
    <xf numFmtId="255" fontId="310" fillId="2" borderId="4" xfId="4276" applyNumberFormat="1" applyFont="1" applyFill="1" applyBorder="1" applyAlignment="1">
      <alignment horizontal="center" vertical="center" wrapText="1"/>
    </xf>
    <xf numFmtId="255" fontId="310" fillId="2" borderId="1" xfId="4276" applyNumberFormat="1" applyFont="1" applyFill="1" applyBorder="1" applyAlignment="1">
      <alignment horizontal="center" vertical="center" wrapText="1"/>
    </xf>
    <xf numFmtId="255" fontId="309" fillId="0" borderId="1" xfId="4276" applyNumberFormat="1" applyFont="1" applyBorder="1" applyAlignment="1">
      <alignment vertical="center" wrapText="1"/>
    </xf>
    <xf numFmtId="255" fontId="311" fillId="0" borderId="1" xfId="4276" applyNumberFormat="1" applyFont="1" applyFill="1" applyBorder="1" applyAlignment="1">
      <alignment horizontal="left" vertical="center" wrapText="1"/>
    </xf>
    <xf numFmtId="255" fontId="310" fillId="0" borderId="0" xfId="4276" quotePrefix="1" applyNumberFormat="1" applyFont="1" applyFill="1" applyBorder="1" applyAlignment="1">
      <alignment horizontal="center" vertical="center" wrapText="1"/>
    </xf>
    <xf numFmtId="255" fontId="310" fillId="0" borderId="1" xfId="4276" applyNumberFormat="1" applyFont="1" applyFill="1" applyBorder="1" applyAlignment="1">
      <alignment horizontal="justify" vertical="center" wrapText="1"/>
    </xf>
    <xf numFmtId="255" fontId="310" fillId="0" borderId="1" xfId="4276" applyNumberFormat="1" applyFont="1" applyFill="1" applyBorder="1" applyAlignment="1">
      <alignment vertical="center" wrapText="1"/>
    </xf>
    <xf numFmtId="255" fontId="310" fillId="0" borderId="1" xfId="4276" applyNumberFormat="1" applyFont="1" applyFill="1" applyBorder="1" applyAlignment="1">
      <alignment horizontal="right" vertical="center" wrapText="1"/>
    </xf>
    <xf numFmtId="255" fontId="310" fillId="0" borderId="1" xfId="4276" applyNumberFormat="1" applyFont="1" applyFill="1" applyBorder="1" applyAlignment="1">
      <alignment horizontal="right" vertical="center"/>
    </xf>
    <xf numFmtId="255" fontId="310" fillId="0" borderId="1" xfId="4276" applyNumberFormat="1" applyFont="1" applyFill="1" applyBorder="1" applyAlignment="1">
      <alignment vertical="center"/>
    </xf>
    <xf numFmtId="255" fontId="310" fillId="0" borderId="0" xfId="4276" applyNumberFormat="1" applyFont="1" applyFill="1" applyAlignment="1">
      <alignment vertical="center"/>
    </xf>
    <xf numFmtId="255" fontId="309" fillId="0" borderId="1" xfId="4276" applyNumberFormat="1" applyFont="1" applyFill="1" applyBorder="1" applyAlignment="1">
      <alignment vertical="center"/>
    </xf>
    <xf numFmtId="255" fontId="309" fillId="0" borderId="1" xfId="4276" applyNumberFormat="1" applyFont="1" applyFill="1" applyBorder="1" applyAlignment="1">
      <alignment horizontal="justify" vertical="center" wrapText="1"/>
    </xf>
    <xf numFmtId="255" fontId="309" fillId="0" borderId="1" xfId="4276" applyNumberFormat="1" applyFont="1" applyFill="1" applyBorder="1" applyAlignment="1">
      <alignment horizontal="center" vertical="center" wrapText="1"/>
    </xf>
    <xf numFmtId="255" fontId="309" fillId="0" borderId="1" xfId="4276" applyNumberFormat="1" applyFont="1" applyFill="1" applyBorder="1" applyAlignment="1">
      <alignment horizontal="right" vertical="center" wrapText="1"/>
    </xf>
    <xf numFmtId="255" fontId="309" fillId="0" borderId="0" xfId="4276" applyNumberFormat="1" applyFont="1" applyFill="1" applyAlignment="1">
      <alignment vertical="center"/>
    </xf>
    <xf numFmtId="3" fontId="300" fillId="0" borderId="1" xfId="20" quotePrefix="1" applyNumberFormat="1" applyFont="1" applyFill="1" applyBorder="1" applyAlignment="1">
      <alignment horizontal="left" vertical="center" wrapText="1"/>
    </xf>
    <xf numFmtId="3" fontId="300" fillId="0" borderId="1" xfId="20" quotePrefix="1" applyNumberFormat="1" applyFont="1" applyFill="1" applyBorder="1" applyAlignment="1">
      <alignment horizontal="right" vertical="center" wrapText="1"/>
    </xf>
    <xf numFmtId="339" fontId="300" fillId="0" borderId="1" xfId="20" quotePrefix="1" applyNumberFormat="1" applyFont="1" applyFill="1" applyBorder="1" applyAlignment="1">
      <alignment horizontal="right" vertical="center" wrapText="1"/>
    </xf>
    <xf numFmtId="339" fontId="259" fillId="0" borderId="1" xfId="20" quotePrefix="1" applyNumberFormat="1" applyFont="1" applyFill="1" applyBorder="1" applyAlignment="1">
      <alignment horizontal="right" vertical="center" wrapText="1"/>
    </xf>
    <xf numFmtId="3" fontId="301" fillId="0" borderId="1" xfId="20" quotePrefix="1" applyNumberFormat="1" applyFont="1" applyFill="1" applyBorder="1" applyAlignment="1">
      <alignment horizontal="left" vertical="center" wrapText="1"/>
    </xf>
    <xf numFmtId="0" fontId="259" fillId="2" borderId="1" xfId="0" applyFont="1" applyFill="1" applyBorder="1" applyAlignment="1">
      <alignment horizontal="left" vertical="center" wrapText="1"/>
    </xf>
    <xf numFmtId="0" fontId="312" fillId="2" borderId="1" xfId="4304" applyFont="1" applyFill="1" applyBorder="1" applyAlignment="1">
      <alignment horizontal="center" vertical="center" wrapText="1"/>
    </xf>
    <xf numFmtId="0" fontId="312" fillId="2" borderId="1" xfId="4304" quotePrefix="1" applyFont="1" applyFill="1" applyBorder="1" applyAlignment="1">
      <alignment horizontal="center" vertical="center" wrapText="1"/>
    </xf>
    <xf numFmtId="259" fontId="259" fillId="2" borderId="1" xfId="4276" applyNumberFormat="1" applyFont="1" applyFill="1" applyBorder="1" applyAlignment="1">
      <alignment horizontal="left" vertical="center" wrapText="1"/>
    </xf>
    <xf numFmtId="259" fontId="312" fillId="2" borderId="1" xfId="4305" applyNumberFormat="1" applyFont="1" applyFill="1" applyBorder="1" applyAlignment="1">
      <alignment horizontal="right" vertical="center" wrapText="1"/>
    </xf>
    <xf numFmtId="0" fontId="259" fillId="2" borderId="1" xfId="4306" applyFont="1" applyFill="1" applyBorder="1" applyAlignment="1">
      <alignment horizontal="left" vertical="center" wrapText="1"/>
    </xf>
    <xf numFmtId="0" fontId="259" fillId="2" borderId="1" xfId="4306" applyFont="1" applyFill="1" applyBorder="1" applyAlignment="1">
      <alignment horizontal="center" vertical="center" wrapText="1"/>
    </xf>
    <xf numFmtId="0" fontId="259" fillId="2" borderId="1" xfId="4306" quotePrefix="1" applyFont="1" applyFill="1" applyBorder="1" applyAlignment="1">
      <alignment horizontal="center" vertical="center" wrapText="1"/>
    </xf>
    <xf numFmtId="259" fontId="259" fillId="2" borderId="1" xfId="4307" applyNumberFormat="1" applyFont="1" applyFill="1" applyBorder="1" applyAlignment="1">
      <alignment horizontal="left" vertical="center" wrapText="1"/>
    </xf>
    <xf numFmtId="259" fontId="259" fillId="2" borderId="1" xfId="4308" applyNumberFormat="1" applyFont="1" applyFill="1" applyBorder="1" applyAlignment="1">
      <alignment horizontal="right" vertical="center" wrapText="1"/>
    </xf>
    <xf numFmtId="3" fontId="259" fillId="0" borderId="1" xfId="20" quotePrefix="1" applyNumberFormat="1" applyFont="1" applyFill="1" applyBorder="1" applyAlignment="1">
      <alignment horizontal="right" vertical="center" wrapText="1"/>
    </xf>
    <xf numFmtId="0" fontId="301" fillId="2" borderId="1" xfId="4306" applyFont="1" applyFill="1" applyBorder="1" applyAlignment="1">
      <alignment horizontal="left" vertical="center" wrapText="1"/>
    </xf>
    <xf numFmtId="0" fontId="301" fillId="2" borderId="1" xfId="4306" applyFont="1" applyFill="1" applyBorder="1" applyAlignment="1">
      <alignment horizontal="center" vertical="center" wrapText="1"/>
    </xf>
    <xf numFmtId="0" fontId="301" fillId="2" borderId="1" xfId="4306" quotePrefix="1" applyFont="1" applyFill="1" applyBorder="1" applyAlignment="1">
      <alignment horizontal="center" vertical="center" wrapText="1"/>
    </xf>
    <xf numFmtId="259" fontId="301" fillId="2" borderId="1" xfId="4307" applyNumberFormat="1" applyFont="1" applyFill="1" applyBorder="1" applyAlignment="1">
      <alignment horizontal="left" vertical="center" wrapText="1"/>
    </xf>
    <xf numFmtId="259" fontId="301" fillId="2" borderId="1" xfId="4308" applyNumberFormat="1" applyFont="1" applyFill="1" applyBorder="1" applyAlignment="1">
      <alignment horizontal="right" vertical="center" wrapText="1"/>
    </xf>
    <xf numFmtId="3" fontId="301" fillId="0" borderId="1" xfId="20" quotePrefix="1" applyNumberFormat="1" applyFont="1" applyFill="1" applyBorder="1" applyAlignment="1">
      <alignment horizontal="right" vertical="center" wrapText="1"/>
    </xf>
    <xf numFmtId="0" fontId="259" fillId="2" borderId="1" xfId="132" applyFont="1" applyFill="1" applyBorder="1" applyAlignment="1">
      <alignment horizontal="left" vertical="center" wrapText="1"/>
    </xf>
    <xf numFmtId="0" fontId="259" fillId="2" borderId="1" xfId="4309" applyFont="1" applyFill="1" applyBorder="1" applyAlignment="1">
      <alignment horizontal="center" vertical="center" wrapText="1"/>
    </xf>
    <xf numFmtId="0" fontId="259" fillId="2" borderId="1" xfId="4309" applyFont="1" applyFill="1" applyBorder="1" applyAlignment="1">
      <alignment horizontal="center" vertical="center"/>
    </xf>
    <xf numFmtId="0" fontId="259" fillId="2" borderId="1" xfId="132" applyFont="1" applyFill="1" applyBorder="1" applyAlignment="1">
      <alignment horizontal="center" vertical="center"/>
    </xf>
    <xf numFmtId="0" fontId="259" fillId="2" borderId="1" xfId="132" applyFont="1" applyFill="1" applyBorder="1" applyAlignment="1">
      <alignment horizontal="center" vertical="center" wrapText="1"/>
    </xf>
    <xf numFmtId="3" fontId="259" fillId="2" borderId="1" xfId="132" applyNumberFormat="1" applyFont="1" applyFill="1" applyBorder="1" applyAlignment="1">
      <alignment horizontal="right" vertical="center"/>
    </xf>
    <xf numFmtId="0" fontId="301" fillId="2" borderId="1" xfId="132" applyFont="1" applyFill="1" applyBorder="1" applyAlignment="1">
      <alignment horizontal="left" vertical="center" wrapText="1"/>
    </xf>
    <xf numFmtId="3" fontId="9" fillId="0" borderId="1" xfId="20" applyNumberFormat="1" applyFont="1" applyBorder="1" applyAlignment="1">
      <alignment horizontal="center" vertical="center" wrapText="1"/>
    </xf>
    <xf numFmtId="3" fontId="9" fillId="0" borderId="1" xfId="20" applyNumberFormat="1" applyFont="1" applyFill="1" applyBorder="1" applyAlignment="1">
      <alignment horizontal="center" vertical="center" wrapText="1"/>
    </xf>
    <xf numFmtId="3" fontId="4" fillId="0" borderId="1" xfId="20" applyNumberFormat="1" applyFont="1" applyFill="1" applyBorder="1" applyAlignment="1">
      <alignment horizontal="center" vertical="center" wrapText="1"/>
    </xf>
    <xf numFmtId="1" fontId="13" fillId="0" borderId="7" xfId="20" applyNumberFormat="1" applyFont="1" applyFill="1" applyBorder="1" applyAlignment="1">
      <alignment horizontal="right" vertical="center"/>
    </xf>
    <xf numFmtId="0" fontId="11" fillId="0" borderId="1" xfId="7" applyFont="1" applyBorder="1" applyAlignment="1">
      <alignment horizontal="center" vertical="center" wrapText="1"/>
    </xf>
    <xf numFmtId="1" fontId="9" fillId="0" borderId="0" xfId="20" applyNumberFormat="1" applyFont="1" applyFill="1" applyAlignment="1">
      <alignment horizontal="left" vertical="center" wrapText="1"/>
    </xf>
    <xf numFmtId="49" fontId="9" fillId="0" borderId="1" xfId="20" applyNumberFormat="1" applyFont="1" applyBorder="1" applyAlignment="1">
      <alignment horizontal="center" vertical="center" wrapText="1"/>
    </xf>
    <xf numFmtId="1" fontId="20" fillId="0" borderId="0" xfId="20" applyNumberFormat="1" applyFont="1" applyFill="1" applyAlignment="1">
      <alignment horizontal="right" vertical="center"/>
    </xf>
    <xf numFmtId="1" fontId="7" fillId="0" borderId="0" xfId="20" applyNumberFormat="1" applyFont="1" applyFill="1" applyAlignment="1">
      <alignment horizontal="center" vertical="center"/>
    </xf>
    <xf numFmtId="1" fontId="13" fillId="0" borderId="0" xfId="20" applyNumberFormat="1" applyFont="1" applyFill="1" applyAlignment="1">
      <alignment horizontal="center" vertical="center" wrapText="1"/>
    </xf>
    <xf numFmtId="1" fontId="7" fillId="0" borderId="0" xfId="20" applyNumberFormat="1" applyFont="1" applyFill="1" applyAlignment="1">
      <alignment horizontal="center" vertical="center" wrapText="1"/>
    </xf>
    <xf numFmtId="0" fontId="76" fillId="0" borderId="0" xfId="0" applyFont="1" applyFill="1" applyAlignment="1">
      <alignment horizontal="center" vertical="center" wrapText="1"/>
    </xf>
    <xf numFmtId="1" fontId="4" fillId="0" borderId="3" xfId="20" applyNumberFormat="1" applyFont="1" applyFill="1" applyBorder="1" applyAlignment="1">
      <alignment horizontal="left" vertical="center"/>
    </xf>
    <xf numFmtId="3" fontId="9" fillId="0" borderId="13" xfId="20" applyNumberFormat="1" applyFont="1" applyFill="1" applyBorder="1" applyAlignment="1">
      <alignment horizontal="center" vertical="center" wrapText="1"/>
    </xf>
    <xf numFmtId="3" fontId="9" fillId="0" borderId="15" xfId="20" applyNumberFormat="1" applyFont="1" applyFill="1" applyBorder="1" applyAlignment="1">
      <alignment horizontal="center" vertical="center" wrapText="1"/>
    </xf>
    <xf numFmtId="3" fontId="9" fillId="0" borderId="14" xfId="20" applyNumberFormat="1" applyFont="1" applyFill="1" applyBorder="1" applyAlignment="1">
      <alignment horizontal="center" vertical="center" wrapText="1"/>
    </xf>
    <xf numFmtId="1" fontId="21" fillId="0" borderId="0" xfId="20" applyNumberFormat="1" applyFont="1" applyFill="1" applyAlignment="1">
      <alignment horizontal="right" vertical="center"/>
    </xf>
    <xf numFmtId="1" fontId="22" fillId="0" borderId="0" xfId="20" applyNumberFormat="1" applyFont="1" applyFill="1" applyAlignment="1">
      <alignment horizontal="center" vertical="center" wrapText="1"/>
    </xf>
    <xf numFmtId="1" fontId="10" fillId="0" borderId="0" xfId="20" applyNumberFormat="1" applyFont="1" applyFill="1" applyAlignment="1">
      <alignment horizontal="center" vertical="center" wrapText="1"/>
    </xf>
    <xf numFmtId="1" fontId="10" fillId="0" borderId="7" xfId="20" applyNumberFormat="1" applyFont="1" applyFill="1" applyBorder="1" applyAlignment="1">
      <alignment horizontal="right" vertical="center"/>
    </xf>
    <xf numFmtId="3" fontId="4" fillId="0" borderId="9" xfId="20" applyNumberFormat="1" applyFont="1" applyFill="1" applyBorder="1" applyAlignment="1">
      <alignment horizontal="center" vertical="center" wrapText="1"/>
    </xf>
    <xf numFmtId="3" fontId="4" fillId="0" borderId="13" xfId="20" applyNumberFormat="1" applyFont="1" applyFill="1" applyBorder="1" applyAlignment="1">
      <alignment horizontal="center" vertical="center" wrapText="1"/>
    </xf>
    <xf numFmtId="3" fontId="4" fillId="0" borderId="10" xfId="20" applyNumberFormat="1" applyFont="1" applyFill="1" applyBorder="1" applyAlignment="1">
      <alignment horizontal="center" vertical="center" wrapText="1"/>
    </xf>
    <xf numFmtId="3" fontId="4" fillId="0" borderId="15" xfId="20" applyNumberFormat="1" applyFont="1" applyFill="1" applyBorder="1" applyAlignment="1">
      <alignment horizontal="center" vertical="center" wrapText="1"/>
    </xf>
    <xf numFmtId="3" fontId="4" fillId="0" borderId="11" xfId="20" applyNumberFormat="1" applyFont="1" applyFill="1" applyBorder="1" applyAlignment="1">
      <alignment horizontal="center" vertical="center" wrapText="1"/>
    </xf>
    <xf numFmtId="3" fontId="4" fillId="0" borderId="14" xfId="20" applyNumberFormat="1" applyFont="1" applyFill="1" applyBorder="1" applyAlignment="1">
      <alignment horizontal="center" vertical="center" wrapText="1"/>
    </xf>
    <xf numFmtId="3" fontId="9" fillId="0" borderId="5" xfId="20" applyNumberFormat="1" applyFont="1" applyBorder="1" applyAlignment="1">
      <alignment horizontal="center" vertical="center" wrapText="1"/>
    </xf>
    <xf numFmtId="3" fontId="9" fillId="0" borderId="12" xfId="20" applyNumberFormat="1" applyFont="1" applyBorder="1" applyAlignment="1">
      <alignment horizontal="center" vertical="center" wrapText="1"/>
    </xf>
    <xf numFmtId="3" fontId="9" fillId="0" borderId="6" xfId="20" applyNumberFormat="1" applyFont="1" applyBorder="1" applyAlignment="1">
      <alignment horizontal="center" vertical="center" wrapText="1"/>
    </xf>
    <xf numFmtId="3" fontId="9" fillId="0" borderId="5" xfId="20" applyNumberFormat="1" applyFont="1" applyFill="1" applyBorder="1" applyAlignment="1">
      <alignment horizontal="center" vertical="center" wrapText="1"/>
    </xf>
    <xf numFmtId="3" fontId="9" fillId="0" borderId="6" xfId="20" applyNumberFormat="1" applyFont="1" applyFill="1" applyBorder="1" applyAlignment="1">
      <alignment horizontal="center" vertical="center" wrapText="1"/>
    </xf>
    <xf numFmtId="3" fontId="9" fillId="0" borderId="4" xfId="20" applyNumberFormat="1" applyFont="1" applyFill="1" applyBorder="1" applyAlignment="1">
      <alignment horizontal="center" vertical="center" wrapText="1"/>
    </xf>
    <xf numFmtId="3" fontId="9" fillId="0" borderId="8" xfId="20" applyNumberFormat="1" applyFont="1" applyFill="1" applyBorder="1" applyAlignment="1">
      <alignment horizontal="center" vertical="center" wrapText="1"/>
    </xf>
    <xf numFmtId="3" fontId="9" fillId="0" borderId="2" xfId="20" applyNumberFormat="1" applyFont="1" applyFill="1" applyBorder="1" applyAlignment="1">
      <alignment horizontal="center" vertical="center" wrapText="1"/>
    </xf>
    <xf numFmtId="3" fontId="9" fillId="0" borderId="4" xfId="20" applyNumberFormat="1" applyFont="1" applyBorder="1" applyAlignment="1">
      <alignment horizontal="center" vertical="center" wrapText="1"/>
    </xf>
    <xf numFmtId="3" fontId="9" fillId="0" borderId="8" xfId="20" applyNumberFormat="1" applyFont="1" applyBorder="1" applyAlignment="1">
      <alignment horizontal="center" vertical="center" wrapText="1"/>
    </xf>
    <xf numFmtId="3" fontId="9" fillId="0" borderId="2" xfId="20" applyNumberFormat="1" applyFont="1" applyBorder="1" applyAlignment="1">
      <alignment horizontal="center" vertical="center" wrapText="1"/>
    </xf>
    <xf numFmtId="3" fontId="9" fillId="0" borderId="9" xfId="20" applyNumberFormat="1" applyFont="1" applyFill="1" applyBorder="1" applyAlignment="1">
      <alignment horizontal="center" vertical="center" wrapText="1"/>
    </xf>
    <xf numFmtId="1" fontId="13" fillId="0" borderId="0" xfId="20" applyNumberFormat="1" applyFont="1" applyFill="1" applyAlignment="1">
      <alignment horizontal="center" vertical="center"/>
    </xf>
    <xf numFmtId="49" fontId="13" fillId="0" borderId="0" xfId="20" quotePrefix="1" applyNumberFormat="1" applyFont="1" applyFill="1" applyBorder="1" applyAlignment="1">
      <alignment horizontal="left" vertical="center"/>
    </xf>
    <xf numFmtId="49" fontId="8" fillId="0" borderId="0" xfId="20" quotePrefix="1" applyNumberFormat="1" applyFont="1" applyFill="1" applyBorder="1" applyAlignment="1">
      <alignment horizontal="left" vertical="center"/>
    </xf>
    <xf numFmtId="1" fontId="13" fillId="0" borderId="0" xfId="20" quotePrefix="1" applyNumberFormat="1" applyFont="1" applyFill="1" applyAlignment="1">
      <alignment horizontal="left" vertical="center" wrapText="1"/>
    </xf>
    <xf numFmtId="0" fontId="13" fillId="0" borderId="3" xfId="20" applyNumberFormat="1" applyFont="1" applyFill="1" applyBorder="1" applyAlignment="1">
      <alignment horizontal="left" vertical="center"/>
    </xf>
    <xf numFmtId="49" fontId="13" fillId="0" borderId="0" xfId="20" applyNumberFormat="1" applyFont="1" applyFill="1" applyBorder="1" applyAlignment="1">
      <alignment horizontal="left" vertical="center"/>
    </xf>
    <xf numFmtId="0" fontId="13" fillId="0" borderId="0" xfId="20" quotePrefix="1" applyNumberFormat="1" applyFont="1" applyFill="1" applyBorder="1" applyAlignment="1">
      <alignment horizontal="left" vertical="center" wrapText="1"/>
    </xf>
    <xf numFmtId="0" fontId="11" fillId="0" borderId="1" xfId="0" applyFont="1" applyBorder="1"/>
    <xf numFmtId="3" fontId="4" fillId="0" borderId="1" xfId="20" applyNumberFormat="1" applyFont="1" applyFill="1" applyBorder="1" applyAlignment="1">
      <alignment horizontal="left" vertical="center" wrapText="1"/>
    </xf>
    <xf numFmtId="3" fontId="9" fillId="0" borderId="9" xfId="20" applyNumberFormat="1" applyFont="1" applyBorder="1" applyAlignment="1">
      <alignment horizontal="center" vertical="center" wrapText="1"/>
    </xf>
    <xf numFmtId="3" fontId="9" fillId="0" borderId="3" xfId="20" applyNumberFormat="1" applyFont="1" applyBorder="1" applyAlignment="1">
      <alignment horizontal="center" vertical="center" wrapText="1"/>
    </xf>
    <xf numFmtId="3" fontId="9" fillId="0" borderId="13" xfId="20" applyNumberFormat="1" applyFont="1" applyBorder="1" applyAlignment="1">
      <alignment horizontal="center" vertical="center" wrapText="1"/>
    </xf>
    <xf numFmtId="3" fontId="9" fillId="0" borderId="11" xfId="20" applyNumberFormat="1" applyFont="1" applyBorder="1" applyAlignment="1">
      <alignment horizontal="center" vertical="center" wrapText="1"/>
    </xf>
    <xf numFmtId="3" fontId="9" fillId="0" borderId="7" xfId="20" applyNumberFormat="1" applyFont="1" applyBorder="1" applyAlignment="1">
      <alignment horizontal="center" vertical="center" wrapText="1"/>
    </xf>
    <xf numFmtId="3" fontId="9" fillId="0" borderId="14" xfId="20" applyNumberFormat="1" applyFont="1" applyBorder="1" applyAlignment="1">
      <alignment horizontal="center" vertical="center" wrapText="1"/>
    </xf>
    <xf numFmtId="3" fontId="9" fillId="0" borderId="12" xfId="20" applyNumberFormat="1" applyFont="1" applyFill="1" applyBorder="1" applyAlignment="1">
      <alignment horizontal="center" vertical="center" wrapText="1"/>
    </xf>
    <xf numFmtId="1" fontId="22" fillId="0" borderId="0" xfId="20" applyNumberFormat="1" applyFont="1" applyFill="1" applyAlignment="1">
      <alignment horizontal="center" vertical="center"/>
    </xf>
    <xf numFmtId="1" fontId="10" fillId="0" borderId="0" xfId="20" applyNumberFormat="1" applyFont="1" applyFill="1" applyAlignment="1">
      <alignment horizontal="center" vertical="center"/>
    </xf>
    <xf numFmtId="0" fontId="78" fillId="0" borderId="4" xfId="7" applyFont="1" applyBorder="1" applyAlignment="1">
      <alignment horizontal="center" vertical="center" wrapText="1"/>
    </xf>
    <xf numFmtId="0" fontId="78" fillId="0" borderId="2" xfId="7" applyFont="1" applyBorder="1" applyAlignment="1">
      <alignment horizontal="center" vertical="center" wrapText="1"/>
    </xf>
    <xf numFmtId="0" fontId="78" fillId="0" borderId="1" xfId="7" applyFont="1" applyBorder="1" applyAlignment="1">
      <alignment horizontal="center" vertical="center" wrapText="1"/>
    </xf>
    <xf numFmtId="0" fontId="80" fillId="0" borderId="0" xfId="0" applyFont="1" applyBorder="1" applyAlignment="1">
      <alignment horizontal="center" vertical="center" wrapText="1"/>
    </xf>
    <xf numFmtId="0" fontId="267" fillId="0" borderId="0" xfId="0" quotePrefix="1" applyFont="1" applyAlignment="1">
      <alignment horizontal="left" vertical="center" wrapText="1"/>
    </xf>
    <xf numFmtId="0" fontId="267" fillId="0" borderId="0" xfId="0" applyFont="1" applyAlignment="1">
      <alignment horizontal="left" vertical="center" wrapText="1"/>
    </xf>
    <xf numFmtId="0" fontId="257" fillId="0" borderId="1" xfId="0" applyFont="1" applyBorder="1" applyAlignment="1">
      <alignment horizontal="center" vertical="center" wrapText="1"/>
    </xf>
    <xf numFmtId="0" fontId="257" fillId="0" borderId="4" xfId="0" applyFont="1" applyBorder="1" applyAlignment="1">
      <alignment horizontal="center" vertical="center" wrapText="1"/>
    </xf>
    <xf numFmtId="0" fontId="257" fillId="0" borderId="2" xfId="0" applyFont="1" applyBorder="1" applyAlignment="1">
      <alignment horizontal="center" vertical="center" wrapText="1"/>
    </xf>
    <xf numFmtId="0" fontId="80" fillId="0" borderId="1" xfId="0" applyFont="1" applyBorder="1" applyAlignment="1">
      <alignment horizontal="center" vertical="center" wrapText="1"/>
    </xf>
    <xf numFmtId="0" fontId="80" fillId="0" borderId="5" xfId="0" applyFont="1" applyBorder="1" applyAlignment="1">
      <alignment horizontal="center" vertical="center" wrapText="1"/>
    </xf>
    <xf numFmtId="0" fontId="80" fillId="0" borderId="12" xfId="0" applyFont="1" applyBorder="1" applyAlignment="1">
      <alignment horizontal="center" vertical="center" wrapText="1"/>
    </xf>
    <xf numFmtId="0" fontId="80" fillId="0" borderId="6" xfId="0" applyFont="1" applyBorder="1" applyAlignment="1">
      <alignment horizontal="center" vertical="center" wrapText="1"/>
    </xf>
    <xf numFmtId="0" fontId="265" fillId="0" borderId="4" xfId="0" applyFont="1" applyBorder="1" applyAlignment="1">
      <alignment horizontal="center" vertical="center" wrapText="1"/>
    </xf>
    <xf numFmtId="0" fontId="265" fillId="0" borderId="2" xfId="0" applyFont="1" applyBorder="1" applyAlignment="1">
      <alignment horizontal="center" vertical="center" wrapText="1"/>
    </xf>
    <xf numFmtId="0" fontId="257" fillId="0" borderId="5" xfId="0" applyFont="1" applyBorder="1" applyAlignment="1">
      <alignment horizontal="center" vertical="center" wrapText="1"/>
    </xf>
    <xf numFmtId="0" fontId="257" fillId="0" borderId="12" xfId="0" applyFont="1" applyBorder="1" applyAlignment="1">
      <alignment horizontal="center" vertical="center" wrapText="1"/>
    </xf>
    <xf numFmtId="0" fontId="257" fillId="0" borderId="6" xfId="0" applyFont="1" applyBorder="1" applyAlignment="1">
      <alignment horizontal="center" vertical="center" wrapText="1"/>
    </xf>
    <xf numFmtId="0" fontId="265" fillId="0" borderId="5" xfId="0" applyFont="1" applyBorder="1" applyAlignment="1">
      <alignment horizontal="center" vertical="center" wrapText="1"/>
    </xf>
    <xf numFmtId="0" fontId="265" fillId="0" borderId="12" xfId="0" applyFont="1" applyBorder="1" applyAlignment="1">
      <alignment horizontal="center" vertical="center" wrapText="1"/>
    </xf>
    <xf numFmtId="0" fontId="265" fillId="0" borderId="6" xfId="0" applyFont="1" applyBorder="1" applyAlignment="1">
      <alignment horizontal="center" vertical="center" wrapText="1"/>
    </xf>
    <xf numFmtId="0" fontId="261" fillId="0" borderId="0" xfId="0" applyFont="1" applyAlignment="1">
      <alignment horizontal="right" vertical="center" wrapText="1"/>
    </xf>
    <xf numFmtId="0" fontId="79" fillId="0" borderId="0" xfId="0" applyFont="1" applyAlignment="1">
      <alignment horizontal="center" vertical="center" wrapText="1"/>
    </xf>
    <xf numFmtId="0" fontId="263" fillId="0" borderId="0" xfId="0" applyFont="1" applyAlignment="1">
      <alignment horizontal="center" vertical="center" wrapText="1"/>
    </xf>
    <xf numFmtId="0" fontId="264" fillId="0" borderId="7" xfId="0" applyFont="1" applyBorder="1" applyAlignment="1">
      <alignment horizontal="right" vertical="center" wrapText="1"/>
    </xf>
    <xf numFmtId="3" fontId="4" fillId="0" borderId="1" xfId="20" applyNumberFormat="1" applyFont="1" applyBorder="1" applyAlignment="1">
      <alignment horizontal="center" vertical="center" wrapText="1"/>
    </xf>
    <xf numFmtId="3" fontId="4" fillId="0" borderId="0" xfId="20" applyNumberFormat="1" applyFont="1" applyBorder="1" applyAlignment="1">
      <alignment horizontal="center" vertical="center" wrapText="1"/>
    </xf>
    <xf numFmtId="3" fontId="9" fillId="0" borderId="0" xfId="20" applyNumberFormat="1" applyFont="1" applyFill="1" applyBorder="1" applyAlignment="1">
      <alignment horizontal="center" vertical="center" wrapText="1"/>
    </xf>
    <xf numFmtId="3" fontId="9" fillId="0" borderId="0" xfId="20" applyNumberFormat="1" applyFont="1" applyBorder="1" applyAlignment="1">
      <alignment horizontal="center" vertical="center" wrapText="1"/>
    </xf>
    <xf numFmtId="0" fontId="0" fillId="0" borderId="6" xfId="0" applyBorder="1" applyAlignment="1">
      <alignment horizontal="center" vertical="center" wrapText="1"/>
    </xf>
    <xf numFmtId="3" fontId="9" fillId="0" borderId="10" xfId="20" applyNumberFormat="1" applyFont="1" applyBorder="1" applyAlignment="1">
      <alignment horizontal="center" vertical="center" wrapText="1"/>
    </xf>
    <xf numFmtId="3" fontId="9" fillId="0" borderId="15" xfId="20" applyNumberFormat="1" applyFont="1" applyBorder="1" applyAlignment="1">
      <alignment horizontal="center" vertical="center" wrapText="1"/>
    </xf>
    <xf numFmtId="3" fontId="9" fillId="0" borderId="11" xfId="20" applyNumberFormat="1" applyFont="1" applyFill="1" applyBorder="1" applyAlignment="1">
      <alignment horizontal="center" vertical="center" wrapText="1"/>
    </xf>
    <xf numFmtId="3" fontId="9" fillId="0" borderId="3" xfId="20" applyNumberFormat="1" applyFont="1" applyFill="1" applyBorder="1" applyAlignment="1">
      <alignment horizontal="center" vertical="center" wrapText="1"/>
    </xf>
    <xf numFmtId="3" fontId="9" fillId="0" borderId="7" xfId="20" applyNumberFormat="1" applyFont="1" applyFill="1" applyBorder="1" applyAlignment="1">
      <alignment horizontal="center" vertical="center" wrapText="1"/>
    </xf>
    <xf numFmtId="3" fontId="257" fillId="0" borderId="4" xfId="20" quotePrefix="1" applyNumberFormat="1" applyFont="1" applyFill="1" applyBorder="1" applyAlignment="1">
      <alignment horizontal="center" vertical="center" wrapText="1"/>
    </xf>
    <xf numFmtId="3" fontId="257" fillId="0" borderId="8" xfId="20" quotePrefix="1" applyNumberFormat="1" applyFont="1" applyFill="1" applyBorder="1" applyAlignment="1">
      <alignment horizontal="center" vertical="center" wrapText="1"/>
    </xf>
    <xf numFmtId="3" fontId="257" fillId="0" borderId="2" xfId="20" quotePrefix="1" applyNumberFormat="1" applyFont="1" applyFill="1" applyBorder="1" applyAlignment="1">
      <alignment horizontal="center" vertical="center" wrapText="1"/>
    </xf>
    <xf numFmtId="3" fontId="257" fillId="0" borderId="0" xfId="20" applyNumberFormat="1" applyFont="1" applyFill="1" applyBorder="1" applyAlignment="1">
      <alignment horizontal="left" vertical="center" wrapText="1"/>
    </xf>
    <xf numFmtId="3" fontId="257" fillId="0" borderId="0" xfId="20" applyNumberFormat="1" applyFont="1" applyFill="1" applyBorder="1" applyAlignment="1">
      <alignment horizontal="center" vertical="center" wrapText="1"/>
    </xf>
    <xf numFmtId="0" fontId="290" fillId="0" borderId="6" xfId="0" applyFont="1" applyFill="1" applyBorder="1" applyAlignment="1">
      <alignment horizontal="center" vertical="center" wrapText="1"/>
    </xf>
    <xf numFmtId="3" fontId="4" fillId="0" borderId="0" xfId="20" applyNumberFormat="1" applyFont="1" applyFill="1" applyBorder="1" applyAlignment="1">
      <alignment horizontal="center" vertical="center" wrapText="1"/>
    </xf>
    <xf numFmtId="3" fontId="9" fillId="0" borderId="10" xfId="20" applyNumberFormat="1" applyFont="1" applyFill="1" applyBorder="1" applyAlignment="1">
      <alignment horizontal="center" vertical="center" wrapText="1"/>
    </xf>
    <xf numFmtId="1" fontId="6" fillId="0" borderId="0" xfId="20" applyNumberFormat="1" applyFont="1" applyFill="1" applyAlignment="1">
      <alignment horizontal="right" vertical="center"/>
    </xf>
    <xf numFmtId="1" fontId="5" fillId="0" borderId="0" xfId="20" applyNumberFormat="1" applyFont="1" applyFill="1" applyAlignment="1">
      <alignment horizontal="center" vertical="center"/>
    </xf>
    <xf numFmtId="1" fontId="5" fillId="0" borderId="0" xfId="20" applyNumberFormat="1" applyFont="1" applyFill="1" applyAlignment="1">
      <alignment horizontal="center" vertical="center" wrapText="1"/>
    </xf>
    <xf numFmtId="1" fontId="4" fillId="0" borderId="0" xfId="20" applyNumberFormat="1" applyFont="1" applyFill="1" applyAlignment="1">
      <alignment horizontal="center" vertical="center" wrapText="1"/>
    </xf>
    <xf numFmtId="1" fontId="4" fillId="0" borderId="7" xfId="20" applyNumberFormat="1" applyFont="1" applyFill="1" applyBorder="1" applyAlignment="1">
      <alignment horizontal="right" vertical="center"/>
    </xf>
    <xf numFmtId="3" fontId="4" fillId="0" borderId="4" xfId="20" applyNumberFormat="1" applyFont="1" applyFill="1" applyBorder="1" applyAlignment="1">
      <alignment horizontal="center" vertical="center" wrapText="1"/>
    </xf>
    <xf numFmtId="3" fontId="4" fillId="0" borderId="2" xfId="20" applyNumberFormat="1" applyFont="1" applyFill="1" applyBorder="1" applyAlignment="1">
      <alignment horizontal="center" vertical="center" wrapText="1"/>
    </xf>
    <xf numFmtId="3" fontId="252" fillId="0" borderId="4" xfId="85" applyNumberFormat="1" applyFont="1" applyFill="1" applyBorder="1" applyAlignment="1">
      <alignment horizontal="center" vertical="center" wrapText="1"/>
    </xf>
    <xf numFmtId="3" fontId="252" fillId="0" borderId="8" xfId="85" applyNumberFormat="1" applyFont="1" applyFill="1" applyBorder="1" applyAlignment="1">
      <alignment horizontal="center" vertical="center" wrapText="1"/>
    </xf>
    <xf numFmtId="3" fontId="252" fillId="0" borderId="2" xfId="85" applyNumberFormat="1" applyFont="1" applyFill="1" applyBorder="1" applyAlignment="1">
      <alignment horizontal="center" vertical="center" wrapText="1"/>
    </xf>
    <xf numFmtId="3" fontId="117" fillId="0" borderId="1" xfId="85" applyNumberFormat="1" applyFont="1" applyFill="1" applyBorder="1" applyAlignment="1">
      <alignment horizontal="center" vertical="center" wrapText="1"/>
    </xf>
    <xf numFmtId="3" fontId="253" fillId="0" borderId="1" xfId="85" applyNumberFormat="1" applyFont="1" applyFill="1" applyBorder="1" applyAlignment="1">
      <alignment horizontal="center" vertical="center" wrapText="1"/>
    </xf>
    <xf numFmtId="0" fontId="117" fillId="0" borderId="4" xfId="85" applyFont="1" applyFill="1" applyBorder="1" applyAlignment="1">
      <alignment horizontal="center" vertical="center" wrapText="1"/>
    </xf>
    <xf numFmtId="0" fontId="117" fillId="0" borderId="8" xfId="85" applyFont="1" applyFill="1" applyBorder="1" applyAlignment="1">
      <alignment horizontal="center" vertical="center" wrapText="1"/>
    </xf>
    <xf numFmtId="0" fontId="117" fillId="0" borderId="2" xfId="85" applyFont="1" applyFill="1" applyBorder="1" applyAlignment="1">
      <alignment horizontal="center" vertical="center" wrapText="1"/>
    </xf>
    <xf numFmtId="0" fontId="117" fillId="0" borderId="1" xfId="85" applyNumberFormat="1" applyFont="1" applyFill="1" applyBorder="1" applyAlignment="1">
      <alignment horizontal="center" vertical="center" wrapText="1"/>
    </xf>
    <xf numFmtId="0" fontId="117" fillId="0" borderId="1" xfId="85" applyFont="1" applyFill="1" applyBorder="1" applyAlignment="1">
      <alignment horizontal="center" vertical="center" wrapText="1"/>
    </xf>
    <xf numFmtId="0" fontId="117" fillId="0" borderId="5" xfId="85" applyFont="1" applyFill="1" applyBorder="1" applyAlignment="1">
      <alignment horizontal="center" vertical="center" wrapText="1"/>
    </xf>
    <xf numFmtId="0" fontId="117" fillId="0" borderId="12" xfId="85" applyFont="1" applyFill="1" applyBorder="1" applyAlignment="1">
      <alignment horizontal="center" vertical="center" wrapText="1"/>
    </xf>
    <xf numFmtId="0" fontId="117" fillId="0" borderId="6" xfId="85" applyFont="1" applyFill="1" applyBorder="1" applyAlignment="1">
      <alignment horizontal="center" vertical="center" wrapText="1"/>
    </xf>
    <xf numFmtId="3" fontId="117" fillId="0" borderId="4" xfId="85" applyNumberFormat="1" applyFont="1" applyFill="1" applyBorder="1" applyAlignment="1">
      <alignment horizontal="center" vertical="center" wrapText="1"/>
    </xf>
    <xf numFmtId="3" fontId="117" fillId="0" borderId="8" xfId="85" applyNumberFormat="1" applyFont="1" applyFill="1" applyBorder="1" applyAlignment="1">
      <alignment horizontal="center" vertical="center" wrapText="1"/>
    </xf>
    <xf numFmtId="3" fontId="117" fillId="0" borderId="2" xfId="85" applyNumberFormat="1" applyFont="1" applyFill="1" applyBorder="1" applyAlignment="1">
      <alignment horizontal="center" vertical="center" wrapText="1"/>
    </xf>
    <xf numFmtId="0" fontId="250" fillId="0" borderId="0" xfId="85" applyNumberFormat="1" applyFont="1" applyFill="1" applyBorder="1" applyAlignment="1">
      <alignment horizontal="center" vertical="center" wrapText="1"/>
    </xf>
    <xf numFmtId="0" fontId="286" fillId="0" borderId="0" xfId="85" applyNumberFormat="1" applyFont="1" applyFill="1" applyBorder="1" applyAlignment="1">
      <alignment horizontal="right" vertical="center" wrapText="1"/>
    </xf>
    <xf numFmtId="0" fontId="5" fillId="0" borderId="0" xfId="85" applyNumberFormat="1" applyFont="1" applyFill="1" applyBorder="1" applyAlignment="1">
      <alignment horizontal="center" vertical="center" wrapText="1"/>
    </xf>
    <xf numFmtId="0" fontId="251" fillId="0" borderId="0" xfId="85" applyNumberFormat="1" applyFont="1" applyFill="1" applyBorder="1" applyAlignment="1">
      <alignment horizontal="center" vertical="center" wrapText="1"/>
    </xf>
    <xf numFmtId="0" fontId="252" fillId="0" borderId="7" xfId="85" applyNumberFormat="1" applyFont="1" applyFill="1" applyBorder="1" applyAlignment="1">
      <alignment horizontal="right" vertical="center" wrapText="1"/>
    </xf>
    <xf numFmtId="3" fontId="4" fillId="0" borderId="5" xfId="20" applyNumberFormat="1" applyFont="1" applyFill="1" applyBorder="1" applyAlignment="1">
      <alignment horizontal="center" vertical="center" wrapText="1"/>
    </xf>
    <xf numFmtId="3" fontId="4" fillId="0" borderId="6" xfId="20" applyNumberFormat="1" applyFont="1" applyFill="1" applyBorder="1" applyAlignment="1">
      <alignment horizontal="center" vertical="center" wrapText="1"/>
    </xf>
    <xf numFmtId="1" fontId="32" fillId="0" borderId="0" xfId="20" applyNumberFormat="1" applyFont="1" applyFill="1" applyAlignment="1">
      <alignment horizontal="right" vertical="center"/>
    </xf>
    <xf numFmtId="1" fontId="34" fillId="0" borderId="0" xfId="20" applyNumberFormat="1" applyFont="1" applyFill="1" applyAlignment="1">
      <alignment horizontal="center" vertical="center"/>
    </xf>
    <xf numFmtId="1" fontId="33" fillId="0" borderId="0" xfId="20" applyNumberFormat="1" applyFont="1" applyFill="1" applyAlignment="1">
      <alignment horizontal="center" vertical="center"/>
    </xf>
    <xf numFmtId="1" fontId="35" fillId="0" borderId="0" xfId="20" applyNumberFormat="1" applyFont="1" applyFill="1" applyAlignment="1">
      <alignment horizontal="center" vertical="center" wrapText="1"/>
    </xf>
    <xf numFmtId="1" fontId="33" fillId="0" borderId="0" xfId="20" applyNumberFormat="1" applyFont="1" applyFill="1" applyAlignment="1">
      <alignment horizontal="center" vertical="center" wrapText="1"/>
    </xf>
    <xf numFmtId="1" fontId="33" fillId="0" borderId="7" xfId="20" applyNumberFormat="1" applyFont="1" applyFill="1" applyBorder="1" applyAlignment="1">
      <alignment horizontal="right" vertical="center"/>
    </xf>
    <xf numFmtId="0" fontId="13" fillId="0" borderId="0" xfId="20" applyNumberFormat="1" applyFont="1" applyFill="1" applyBorder="1" applyAlignment="1">
      <alignment horizontal="left" vertical="center"/>
    </xf>
    <xf numFmtId="49" fontId="9" fillId="0" borderId="0" xfId="20" quotePrefix="1" applyNumberFormat="1" applyFont="1" applyFill="1" applyBorder="1" applyAlignment="1">
      <alignment horizontal="left" vertical="center"/>
    </xf>
    <xf numFmtId="0" fontId="13" fillId="0" borderId="0" xfId="20" applyNumberFormat="1" applyFont="1" applyFill="1" applyBorder="1" applyAlignment="1">
      <alignment horizontal="left" vertical="center" wrapText="1"/>
    </xf>
    <xf numFmtId="1" fontId="13" fillId="0" borderId="0" xfId="20" applyNumberFormat="1" applyFont="1" applyFill="1" applyAlignment="1">
      <alignment horizontal="left" vertical="center" wrapText="1"/>
    </xf>
    <xf numFmtId="3" fontId="9" fillId="0" borderId="4" xfId="21" applyNumberFormat="1" applyFont="1" applyBorder="1" applyAlignment="1">
      <alignment horizontal="center" vertical="center" wrapText="1"/>
    </xf>
    <xf numFmtId="3" fontId="9" fillId="0" borderId="8" xfId="21" applyNumberFormat="1" applyFont="1" applyBorder="1" applyAlignment="1">
      <alignment horizontal="center" vertical="center" wrapText="1"/>
    </xf>
    <xf numFmtId="3" fontId="9" fillId="0" borderId="2" xfId="21" applyNumberFormat="1" applyFont="1" applyBorder="1" applyAlignment="1">
      <alignment horizontal="center" vertical="center" wrapText="1"/>
    </xf>
    <xf numFmtId="3" fontId="9" fillId="0" borderId="1" xfId="21" applyNumberFormat="1" applyFont="1" applyFill="1" applyBorder="1" applyAlignment="1">
      <alignment horizontal="center" vertical="center" wrapText="1"/>
    </xf>
    <xf numFmtId="0" fontId="11" fillId="0" borderId="1" xfId="9" applyFont="1" applyBorder="1" applyAlignment="1">
      <alignment horizontal="center" vertical="center" wrapText="1"/>
    </xf>
    <xf numFmtId="3" fontId="9" fillId="0" borderId="4" xfId="21" applyNumberFormat="1" applyFont="1" applyFill="1" applyBorder="1" applyAlignment="1">
      <alignment horizontal="center" vertical="center" wrapText="1"/>
    </xf>
    <xf numFmtId="3" fontId="9" fillId="0" borderId="2" xfId="21" applyNumberFormat="1" applyFont="1" applyFill="1" applyBorder="1" applyAlignment="1">
      <alignment horizontal="center" vertical="center" wrapText="1"/>
    </xf>
    <xf numFmtId="3" fontId="9" fillId="0" borderId="1" xfId="21" applyNumberFormat="1" applyFont="1" applyBorder="1" applyAlignment="1">
      <alignment horizontal="center" vertical="center" wrapText="1"/>
    </xf>
    <xf numFmtId="3" fontId="9" fillId="0" borderId="9" xfId="21" applyNumberFormat="1" applyFont="1" applyBorder="1" applyAlignment="1">
      <alignment horizontal="center" vertical="center" wrapText="1"/>
    </xf>
    <xf numFmtId="3" fontId="9" fillId="0" borderId="3" xfId="21" applyNumberFormat="1" applyFont="1" applyBorder="1" applyAlignment="1">
      <alignment horizontal="center" vertical="center" wrapText="1"/>
    </xf>
    <xf numFmtId="3" fontId="9" fillId="0" borderId="13" xfId="21" applyNumberFormat="1" applyFont="1" applyBorder="1" applyAlignment="1">
      <alignment horizontal="center" vertical="center" wrapText="1"/>
    </xf>
    <xf numFmtId="3" fontId="9" fillId="0" borderId="11" xfId="21" applyNumberFormat="1" applyFont="1" applyBorder="1" applyAlignment="1">
      <alignment horizontal="center" vertical="center" wrapText="1"/>
    </xf>
    <xf numFmtId="3" fontId="9" fillId="0" borderId="7" xfId="21" applyNumberFormat="1" applyFont="1" applyBorder="1" applyAlignment="1">
      <alignment horizontal="center" vertical="center" wrapText="1"/>
    </xf>
    <xf numFmtId="3" fontId="9" fillId="0" borderId="14" xfId="21" applyNumberFormat="1" applyFont="1" applyBorder="1" applyAlignment="1">
      <alignment horizontal="center" vertical="center" wrapText="1"/>
    </xf>
    <xf numFmtId="3" fontId="9" fillId="0" borderId="9" xfId="21" applyNumberFormat="1" applyFont="1" applyFill="1" applyBorder="1" applyAlignment="1">
      <alignment horizontal="center" vertical="center" wrapText="1"/>
    </xf>
    <xf numFmtId="3" fontId="9" fillId="0" borderId="3" xfId="21" applyNumberFormat="1" applyFont="1" applyFill="1" applyBorder="1" applyAlignment="1">
      <alignment horizontal="center" vertical="center" wrapText="1"/>
    </xf>
    <xf numFmtId="3" fontId="9" fillId="0" borderId="11" xfId="21" applyNumberFormat="1" applyFont="1" applyFill="1" applyBorder="1" applyAlignment="1">
      <alignment horizontal="center" vertical="center" wrapText="1"/>
    </xf>
    <xf numFmtId="3" fontId="9" fillId="0" borderId="7" xfId="21" applyNumberFormat="1" applyFont="1" applyFill="1" applyBorder="1" applyAlignment="1">
      <alignment horizontal="center" vertical="center" wrapText="1"/>
    </xf>
    <xf numFmtId="3" fontId="9" fillId="0" borderId="5" xfId="21" applyNumberFormat="1" applyFont="1" applyFill="1" applyBorder="1" applyAlignment="1">
      <alignment horizontal="center" vertical="center" wrapText="1"/>
    </xf>
    <xf numFmtId="3" fontId="9" fillId="0" borderId="6" xfId="21" applyNumberFormat="1" applyFont="1" applyFill="1" applyBorder="1" applyAlignment="1">
      <alignment horizontal="center" vertical="center" wrapText="1"/>
    </xf>
    <xf numFmtId="0" fontId="19" fillId="0" borderId="3" xfId="18" applyBorder="1" applyAlignment="1">
      <alignment horizontal="center" vertical="center"/>
    </xf>
    <xf numFmtId="0" fontId="19" fillId="0" borderId="13" xfId="18" applyBorder="1" applyAlignment="1">
      <alignment horizontal="center" vertical="center"/>
    </xf>
    <xf numFmtId="0" fontId="19" fillId="0" borderId="11" xfId="18" applyBorder="1" applyAlignment="1">
      <alignment horizontal="center" vertical="center"/>
    </xf>
    <xf numFmtId="0" fontId="19" fillId="0" borderId="7" xfId="18" applyBorder="1" applyAlignment="1">
      <alignment horizontal="center" vertical="center"/>
    </xf>
    <xf numFmtId="0" fontId="19" fillId="0" borderId="14" xfId="18" applyBorder="1" applyAlignment="1">
      <alignment horizontal="center" vertical="center"/>
    </xf>
    <xf numFmtId="1" fontId="20" fillId="0" borderId="0" xfId="21" applyNumberFormat="1" applyFont="1" applyFill="1" applyAlignment="1">
      <alignment horizontal="right" vertical="center"/>
    </xf>
    <xf numFmtId="1" fontId="7" fillId="0" borderId="0" xfId="21" applyNumberFormat="1" applyFont="1" applyFill="1" applyAlignment="1">
      <alignment horizontal="center" vertical="center"/>
    </xf>
    <xf numFmtId="1" fontId="13" fillId="0" borderId="0" xfId="21" applyNumberFormat="1" applyFont="1" applyFill="1" applyAlignment="1">
      <alignment horizontal="center" vertical="center" wrapText="1"/>
    </xf>
    <xf numFmtId="1" fontId="7" fillId="0" borderId="0" xfId="21" applyNumberFormat="1" applyFont="1" applyFill="1" applyAlignment="1">
      <alignment horizontal="center" vertical="center" wrapText="1"/>
    </xf>
    <xf numFmtId="1" fontId="13" fillId="0" borderId="7" xfId="21" applyNumberFormat="1" applyFont="1" applyFill="1" applyBorder="1" applyAlignment="1">
      <alignment horizontal="right" vertical="center"/>
    </xf>
    <xf numFmtId="49" fontId="9" fillId="0" borderId="4" xfId="21" applyNumberFormat="1" applyFont="1" applyBorder="1" applyAlignment="1">
      <alignment horizontal="center" vertical="center" wrapText="1"/>
    </xf>
    <xf numFmtId="49" fontId="9" fillId="0" borderId="8" xfId="21" applyNumberFormat="1" applyFont="1" applyBorder="1" applyAlignment="1">
      <alignment horizontal="center" vertical="center" wrapText="1"/>
    </xf>
    <xf numFmtId="49" fontId="9" fillId="0" borderId="2" xfId="21" applyNumberFormat="1" applyFont="1" applyBorder="1" applyAlignment="1">
      <alignment horizontal="center" vertical="center" wrapText="1"/>
    </xf>
    <xf numFmtId="3" fontId="9" fillId="0" borderId="12" xfId="21" applyNumberFormat="1" applyFont="1" applyFill="1" applyBorder="1" applyAlignment="1">
      <alignment horizontal="center" vertical="center" wrapText="1"/>
    </xf>
    <xf numFmtId="3" fontId="9" fillId="0" borderId="13" xfId="21" applyNumberFormat="1" applyFont="1" applyFill="1" applyBorder="1" applyAlignment="1">
      <alignment horizontal="center" vertical="center" wrapText="1"/>
    </xf>
    <xf numFmtId="3" fontId="9" fillId="0" borderId="14" xfId="21" applyNumberFormat="1" applyFont="1" applyFill="1" applyBorder="1" applyAlignment="1">
      <alignment horizontal="center" vertical="center" wrapText="1"/>
    </xf>
    <xf numFmtId="3" fontId="9" fillId="0" borderId="8" xfId="21" applyNumberFormat="1" applyFont="1" applyFill="1" applyBorder="1" applyAlignment="1">
      <alignment horizontal="center" vertical="center" wrapText="1"/>
    </xf>
  </cellXfs>
  <cellStyles count="4310">
    <cellStyle name="_x0001_" xfId="128"/>
    <cellStyle name="          _x000a__x000a_shell=progman.exe_x000a__x000a_m" xfId="129"/>
    <cellStyle name="          _x000d__x000a_shell=progman.exe_x000d__x000a_m" xfId="23"/>
    <cellStyle name="          _x005f_x000d__x005f_x000a_shell=progman.exe_x005f_x000d__x005f_x000a_m" xfId="130"/>
    <cellStyle name="_x000a__x000a_JournalTemplate=C:\COMFO\CTALK\JOURSTD.TPL_x000a__x000a_LbStateAddress=3 3 0 251 1 89 2 311_x000a__x000a_LbStateJou" xfId="131"/>
    <cellStyle name="_x000d__x000a_JournalTemplate=C:\COMFO\CTALK\JOURSTD.TPL_x000d__x000a_LbStateAddress=3 3 0 251 1 89 2 311_x000d__x000a_LbStateJou" xfId="132"/>
    <cellStyle name="_x000d__x000a_JournalTemplate=C:\COMFO\CTALK\JOURSTD.TPL_x000d__x000a_LbStateAddress=3 3 0 251 1 89 2 311_x000d__x000a_LbStateJou 2" xfId="4280"/>
    <cellStyle name="_x000d__x000a_JournalTemplate=C:\COMFO\CTALK\JOURSTD.TPL_x000d__x000a_LbStateAddress=3 3 0 251 1 89 2 311_x000d__x000a_LbStateJou 3" xfId="4281"/>
    <cellStyle name="_x000d__x000a_JournalTemplate=C:\COMFO\CTALK\JOURSTD.TPL_x000d__x000a_LbStateAddress=3 3 0 251 1 89 2 311_x000d__x000a_LbStateJou 3 2" xfId="4282"/>
    <cellStyle name="_x000d__x000a_JournalTemplate=C:\COMFO\CTALK\JOURSTD.TPL_x000d__x000a_LbStateAddress=3 3 0 251 1 89 2 311_x000d__x000a_LbStateJou_2_Mau Bieu De an 30a Nam Po (16-6-2014)" xfId="4283"/>
    <cellStyle name="#,##0" xfId="24"/>
    <cellStyle name="#,##0 2" xfId="133"/>
    <cellStyle name="." xfId="134"/>
    <cellStyle name=". 2" xfId="135"/>
    <cellStyle name=". 3" xfId="136"/>
    <cellStyle name=".d©y" xfId="137"/>
    <cellStyle name="??" xfId="25"/>
    <cellStyle name="?? [0.00]_ Att. 1- Cover" xfId="138"/>
    <cellStyle name="?? [0]" xfId="26"/>
    <cellStyle name="?? [0] 2" xfId="139"/>
    <cellStyle name="?? 2" xfId="140"/>
    <cellStyle name="?? 3" xfId="141"/>
    <cellStyle name="?? 4" xfId="142"/>
    <cellStyle name="?? 5" xfId="143"/>
    <cellStyle name="?? 6" xfId="144"/>
    <cellStyle name="?? 7" xfId="145"/>
    <cellStyle name="?_x001d_??%U©÷u&amp;H©÷9_x0008_? s_x000a__x0007__x0001__x0001_" xfId="146"/>
    <cellStyle name="?_x001d_??%U©÷u&amp;H©÷9_x0008_? s_x000a__x0007__x0001__x0001_ 10" xfId="147"/>
    <cellStyle name="?_x001d_??%U©÷u&amp;H©÷9_x0008_? s_x000a__x0007__x0001__x0001_ 11" xfId="148"/>
    <cellStyle name="?_x001d_??%U©÷u&amp;H©÷9_x0008_? s_x000a__x0007__x0001__x0001_ 12" xfId="149"/>
    <cellStyle name="?_x001d_??%U©÷u&amp;H©÷9_x0008_? s_x000a__x0007__x0001__x0001_ 13" xfId="150"/>
    <cellStyle name="?_x001d_??%U©÷u&amp;H©÷9_x0008_? s_x000a__x0007__x0001__x0001_ 14" xfId="151"/>
    <cellStyle name="?_x001d_??%U©÷u&amp;H©÷9_x0008_? s_x000a__x0007__x0001__x0001_ 15" xfId="152"/>
    <cellStyle name="?_x001d_??%U©÷u&amp;H©÷9_x0008_? s_x000a__x0007__x0001__x0001_ 2" xfId="153"/>
    <cellStyle name="?_x001d_??%U©÷u&amp;H©÷9_x0008_? s_x000a__x0007__x0001__x0001_ 3" xfId="154"/>
    <cellStyle name="?_x001d_??%U©÷u&amp;H©÷9_x0008_? s_x000a__x0007__x0001__x0001_ 4" xfId="155"/>
    <cellStyle name="?_x001d_??%U©÷u&amp;H©÷9_x0008_? s_x000a__x0007__x0001__x0001_ 5" xfId="156"/>
    <cellStyle name="?_x001d_??%U©÷u&amp;H©÷9_x0008_? s_x000a__x0007__x0001__x0001_ 6" xfId="157"/>
    <cellStyle name="?_x001d_??%U©÷u&amp;H©÷9_x0008_? s_x000a__x0007__x0001__x0001_ 7" xfId="158"/>
    <cellStyle name="?_x001d_??%U©÷u&amp;H©÷9_x0008_? s_x000a__x0007__x0001__x0001_ 8" xfId="159"/>
    <cellStyle name="?_x001d_??%U©÷u&amp;H©÷9_x0008_? s_x000a__x0007__x0001__x0001_ 9" xfId="160"/>
    <cellStyle name="?_x001d_??%U©÷u&amp;H©÷9_x0008_?_x0009_s_x000a__x0007__x0001__x0001_" xfId="27"/>
    <cellStyle name="???? [0.00]_      " xfId="161"/>
    <cellStyle name="??????" xfId="162"/>
    <cellStyle name="????_      " xfId="163"/>
    <cellStyle name="???[0]_?? DI" xfId="28"/>
    <cellStyle name="???_?? DI" xfId="29"/>
    <cellStyle name="??[0]_BRE" xfId="164"/>
    <cellStyle name="??_      " xfId="165"/>
    <cellStyle name="??A? [0]_laroux_1_¢¬???¢â? " xfId="166"/>
    <cellStyle name="??A?_laroux_1_¢¬???¢â? " xfId="167"/>
    <cellStyle name="?_x005f_x001d_??%U©÷u&amp;H©÷9_x005f_x0008_? s_x005f_x000a__x005f_x0007__x005f_x0001__x005f_x0001_" xfId="168"/>
    <cellStyle name="?_x005f_x001d_??%U©÷u&amp;H©÷9_x005f_x0008_?_x005f_x0009_s_x005f_x000a__x005f_x0007__x005f_x0001__x005f_x0001_" xfId="169"/>
    <cellStyle name="?_x005f_x005f_x005f_x001d_??%U©÷u&amp;H©÷9_x005f_x005f_x005f_x0008_? s_x005f_x005f_x005f_x000a__x005f_x005f_x005f_x0007__x005f_x005f_x005f_x0001__x005f_x005f_x005f_x0001_" xfId="170"/>
    <cellStyle name="?¡±¢¥?_?¨ù??¢´¢¥_¢¬???¢â? " xfId="30"/>
    <cellStyle name="?ðÇ%U?&amp;H?_x0008_?s_x000a__x0007__x0001__x0001_" xfId="31"/>
    <cellStyle name="?ðÇ%U?&amp;H?_x0008_?s_x000a__x0007__x0001__x0001_ 10" xfId="171"/>
    <cellStyle name="?ðÇ%U?&amp;H?_x0008_?s_x000a__x0007__x0001__x0001_ 11" xfId="172"/>
    <cellStyle name="?ðÇ%U?&amp;H?_x0008_?s_x000a__x0007__x0001__x0001_ 12" xfId="173"/>
    <cellStyle name="?ðÇ%U?&amp;H?_x0008_?s_x000a__x0007__x0001__x0001_ 13" xfId="174"/>
    <cellStyle name="?ðÇ%U?&amp;H?_x0008_?s_x000a__x0007__x0001__x0001_ 14" xfId="175"/>
    <cellStyle name="?ðÇ%U?&amp;H?_x0008_?s_x000a__x0007__x0001__x0001_ 15" xfId="176"/>
    <cellStyle name="?ðÇ%U?&amp;H?_x0008_?s_x000a__x0007__x0001__x0001_ 2" xfId="177"/>
    <cellStyle name="?ðÇ%U?&amp;H?_x0008_?s_x000a__x0007__x0001__x0001_ 3" xfId="178"/>
    <cellStyle name="?ðÇ%U?&amp;H?_x0008_?s_x000a__x0007__x0001__x0001_ 4" xfId="179"/>
    <cellStyle name="?ðÇ%U?&amp;H?_x0008_?s_x000a__x0007__x0001__x0001_ 5" xfId="180"/>
    <cellStyle name="?ðÇ%U?&amp;H?_x0008_?s_x000a__x0007__x0001__x0001_ 6" xfId="181"/>
    <cellStyle name="?ðÇ%U?&amp;H?_x0008_?s_x000a__x0007__x0001__x0001_ 7" xfId="182"/>
    <cellStyle name="?ðÇ%U?&amp;H?_x0008_?s_x000a__x0007__x0001__x0001_ 8" xfId="183"/>
    <cellStyle name="?ðÇ%U?&amp;H?_x0008_?s_x000a__x0007__x0001__x0001_ 9" xfId="184"/>
    <cellStyle name="?ðÇ%U?&amp;H?_x005f_x0008_?s_x005f_x000a__x005f_x0007__x005f_x0001__x005f_x0001_" xfId="185"/>
    <cellStyle name="@ET_Style?.font5" xfId="186"/>
    <cellStyle name="[0]_Chi phÝ kh¸c_V" xfId="187"/>
    <cellStyle name="_!1 1 bao cao giao KH ve HTCMT vung TNB   12-12-2011" xfId="188"/>
    <cellStyle name="_x0001__!1 1 bao cao giao KH ve HTCMT vung TNB   12-12-2011" xfId="189"/>
    <cellStyle name="_1 TONG HOP - CA NA" xfId="190"/>
    <cellStyle name="_123_DONG_THANH_Moi" xfId="191"/>
    <cellStyle name="_123_DONG_THANH_Moi_!1 1 bao cao giao KH ve HTCMT vung TNB   12-12-2011" xfId="192"/>
    <cellStyle name="_123_DONG_THANH_Moi_KH TPCP vung TNB (03-1-2012)" xfId="193"/>
    <cellStyle name="_Bang Chi tieu (2)" xfId="194"/>
    <cellStyle name="_BAO GIA NGAY 24-10-08 (co dam)" xfId="195"/>
    <cellStyle name="_BC  NAM 2007" xfId="196"/>
    <cellStyle name="_BC CV 6403 BKHĐT" xfId="197"/>
    <cellStyle name="_BC thuc hien KH 2009" xfId="198"/>
    <cellStyle name="_BC thuc hien KH 2009_15_10_2013 BC nhu cau von doi ung ODA (2014-2016) ngay 15102013 Sua" xfId="199"/>
    <cellStyle name="_BC thuc hien KH 2009_BC nhu cau von doi ung ODA nganh NN (BKH)" xfId="200"/>
    <cellStyle name="_BC thuc hien KH 2009_BC nhu cau von doi ung ODA nganh NN (BKH)_05-12  KH trung han 2016-2020 - Liem Thinh edited" xfId="201"/>
    <cellStyle name="_BC thuc hien KH 2009_BC nhu cau von doi ung ODA nganh NN (BKH)_Copy of 05-12  KH trung han 2016-2020 - Liem Thinh edited (1)" xfId="202"/>
    <cellStyle name="_BC thuc hien KH 2009_BC Tai co cau (bieu TH)" xfId="203"/>
    <cellStyle name="_BC thuc hien KH 2009_BC Tai co cau (bieu TH)_05-12  KH trung han 2016-2020 - Liem Thinh edited" xfId="204"/>
    <cellStyle name="_BC thuc hien KH 2009_BC Tai co cau (bieu TH)_Copy of 05-12  KH trung han 2016-2020 - Liem Thinh edited (1)" xfId="205"/>
    <cellStyle name="_BC thuc hien KH 2009_DK 2014-2015 final" xfId="206"/>
    <cellStyle name="_BC thuc hien KH 2009_DK 2014-2015 final_05-12  KH trung han 2016-2020 - Liem Thinh edited" xfId="207"/>
    <cellStyle name="_BC thuc hien KH 2009_DK 2014-2015 final_Copy of 05-12  KH trung han 2016-2020 - Liem Thinh edited (1)" xfId="208"/>
    <cellStyle name="_BC thuc hien KH 2009_DK 2014-2015 new" xfId="209"/>
    <cellStyle name="_BC thuc hien KH 2009_DK 2014-2015 new_05-12  KH trung han 2016-2020 - Liem Thinh edited" xfId="210"/>
    <cellStyle name="_BC thuc hien KH 2009_DK 2014-2015 new_Copy of 05-12  KH trung han 2016-2020 - Liem Thinh edited (1)" xfId="211"/>
    <cellStyle name="_BC thuc hien KH 2009_DK KH CBDT 2014 11-11-2013" xfId="212"/>
    <cellStyle name="_BC thuc hien KH 2009_DK KH CBDT 2014 11-11-2013(1)" xfId="213"/>
    <cellStyle name="_BC thuc hien KH 2009_DK KH CBDT 2014 11-11-2013(1)_05-12  KH trung han 2016-2020 - Liem Thinh edited" xfId="214"/>
    <cellStyle name="_BC thuc hien KH 2009_DK KH CBDT 2014 11-11-2013(1)_Copy of 05-12  KH trung han 2016-2020 - Liem Thinh edited (1)" xfId="215"/>
    <cellStyle name="_BC thuc hien KH 2009_DK KH CBDT 2014 11-11-2013_05-12  KH trung han 2016-2020 - Liem Thinh edited" xfId="216"/>
    <cellStyle name="_BC thuc hien KH 2009_DK KH CBDT 2014 11-11-2013_Copy of 05-12  KH trung han 2016-2020 - Liem Thinh edited (1)" xfId="217"/>
    <cellStyle name="_BC thuc hien KH 2009_KH 2011-2015" xfId="218"/>
    <cellStyle name="_BC thuc hien KH 2009_tai co cau dau tu (tong hop)1" xfId="219"/>
    <cellStyle name="_BEN TRE" xfId="220"/>
    <cellStyle name="_Bieu mau cong trinh khoi cong moi 3-4" xfId="221"/>
    <cellStyle name="_Bieu Tay Nam Bo 25-11" xfId="222"/>
    <cellStyle name="_Bieu3ODA" xfId="223"/>
    <cellStyle name="_Bieu3ODA_1" xfId="224"/>
    <cellStyle name="_Bieu4HTMT" xfId="225"/>
    <cellStyle name="_Bieu4HTMT_!1 1 bao cao giao KH ve HTCMT vung TNB   12-12-2011" xfId="226"/>
    <cellStyle name="_Bieu4HTMT_KH TPCP vung TNB (03-1-2012)" xfId="227"/>
    <cellStyle name="_Book1" xfId="228"/>
    <cellStyle name="_Book1 2" xfId="229"/>
    <cellStyle name="_Book1_!1 1 bao cao giao KH ve HTCMT vung TNB   12-12-2011" xfId="230"/>
    <cellStyle name="_Book1_1" xfId="231"/>
    <cellStyle name="_Book1_BC-QT-WB-dthao" xfId="232"/>
    <cellStyle name="_Book1_BC-QT-WB-dthao_05-12  KH trung han 2016-2020 - Liem Thinh edited" xfId="233"/>
    <cellStyle name="_Book1_BC-QT-WB-dthao_Copy of 05-12  KH trung han 2016-2020 - Liem Thinh edited (1)" xfId="234"/>
    <cellStyle name="_Book1_BC-QT-WB-dthao_KH TPCP 2016-2020 (tong hop)" xfId="235"/>
    <cellStyle name="_Book1_Bieu3ODA" xfId="236"/>
    <cellStyle name="_Book1_Bieu4HTMT" xfId="237"/>
    <cellStyle name="_Book1_Bieu4HTMT_!1 1 bao cao giao KH ve HTCMT vung TNB   12-12-2011" xfId="238"/>
    <cellStyle name="_Book1_Bieu4HTMT_KH TPCP vung TNB (03-1-2012)" xfId="239"/>
    <cellStyle name="_Book1_bo sung von KCH nam 2010 va Du an tre kho khan" xfId="240"/>
    <cellStyle name="_Book1_bo sung von KCH nam 2010 va Du an tre kho khan_!1 1 bao cao giao KH ve HTCMT vung TNB   12-12-2011" xfId="241"/>
    <cellStyle name="_Book1_bo sung von KCH nam 2010 va Du an tre kho khan_KH TPCP vung TNB (03-1-2012)" xfId="242"/>
    <cellStyle name="_Book1_cong hang rao" xfId="243"/>
    <cellStyle name="_Book1_cong hang rao_!1 1 bao cao giao KH ve HTCMT vung TNB   12-12-2011" xfId="244"/>
    <cellStyle name="_Book1_cong hang rao_KH TPCP vung TNB (03-1-2012)" xfId="245"/>
    <cellStyle name="_Book1_danh muc chuan bi dau tu 2011 ngay 07-6-2011" xfId="246"/>
    <cellStyle name="_Book1_danh muc chuan bi dau tu 2011 ngay 07-6-2011_!1 1 bao cao giao KH ve HTCMT vung TNB   12-12-2011" xfId="247"/>
    <cellStyle name="_Book1_danh muc chuan bi dau tu 2011 ngay 07-6-2011_KH TPCP vung TNB (03-1-2012)" xfId="248"/>
    <cellStyle name="_Book1_Danh muc pbo nguon von XSKT, XDCB nam 2009 chuyen qua nam 2010" xfId="249"/>
    <cellStyle name="_Book1_Danh muc pbo nguon von XSKT, XDCB nam 2009 chuyen qua nam 2010_!1 1 bao cao giao KH ve HTCMT vung TNB   12-12-2011" xfId="250"/>
    <cellStyle name="_Book1_Danh muc pbo nguon von XSKT, XDCB nam 2009 chuyen qua nam 2010_KH TPCP vung TNB (03-1-2012)" xfId="251"/>
    <cellStyle name="_Book1_dieu chinh KH 2011 ngay 26-5-2011111" xfId="252"/>
    <cellStyle name="_Book1_dieu chinh KH 2011 ngay 26-5-2011111_!1 1 bao cao giao KH ve HTCMT vung TNB   12-12-2011" xfId="253"/>
    <cellStyle name="_Book1_dieu chinh KH 2011 ngay 26-5-2011111_KH TPCP vung TNB (03-1-2012)" xfId="254"/>
    <cellStyle name="_Book1_DS KCH PHAN BO VON NSDP NAM 2010" xfId="255"/>
    <cellStyle name="_Book1_DS KCH PHAN BO VON NSDP NAM 2010_!1 1 bao cao giao KH ve HTCMT vung TNB   12-12-2011" xfId="256"/>
    <cellStyle name="_Book1_DS KCH PHAN BO VON NSDP NAM 2010_KH TPCP vung TNB (03-1-2012)" xfId="257"/>
    <cellStyle name="_Book1_giao KH 2011 ngay 10-12-2010" xfId="258"/>
    <cellStyle name="_Book1_giao KH 2011 ngay 10-12-2010_!1 1 bao cao giao KH ve HTCMT vung TNB   12-12-2011" xfId="259"/>
    <cellStyle name="_Book1_giao KH 2011 ngay 10-12-2010_KH TPCP vung TNB (03-1-2012)" xfId="260"/>
    <cellStyle name="_Book1_IN" xfId="261"/>
    <cellStyle name="_Book1_kien giang 2" xfId="262"/>
    <cellStyle name="_Book1_Kh ql62 (2010) 11-09" xfId="263"/>
    <cellStyle name="_Book1_KH TPCP vung TNB (03-1-2012)" xfId="264"/>
    <cellStyle name="_Book1_Khung 2012" xfId="265"/>
    <cellStyle name="_Book1_phu luc tong ket tinh hinh TH giai doan 03-10 (ngay 30)" xfId="266"/>
    <cellStyle name="_Book1_phu luc tong ket tinh hinh TH giai doan 03-10 (ngay 30)_!1 1 bao cao giao KH ve HTCMT vung TNB   12-12-2011" xfId="267"/>
    <cellStyle name="_Book1_phu luc tong ket tinh hinh TH giai doan 03-10 (ngay 30)_KH TPCP vung TNB (03-1-2012)" xfId="268"/>
    <cellStyle name="_C.cong+B.luong-Sanluong" xfId="269"/>
    <cellStyle name="_cong hang rao" xfId="270"/>
    <cellStyle name="_dien chieu sang" xfId="271"/>
    <cellStyle name="_DK KH 2009" xfId="272"/>
    <cellStyle name="_DK KH 2009_15_10_2013 BC nhu cau von doi ung ODA (2014-2016) ngay 15102013 Sua" xfId="273"/>
    <cellStyle name="_DK KH 2009_BC nhu cau von doi ung ODA nganh NN (BKH)" xfId="274"/>
    <cellStyle name="_DK KH 2009_BC nhu cau von doi ung ODA nganh NN (BKH)_05-12  KH trung han 2016-2020 - Liem Thinh edited" xfId="275"/>
    <cellStyle name="_DK KH 2009_BC nhu cau von doi ung ODA nganh NN (BKH)_Copy of 05-12  KH trung han 2016-2020 - Liem Thinh edited (1)" xfId="276"/>
    <cellStyle name="_DK KH 2009_BC Tai co cau (bieu TH)" xfId="277"/>
    <cellStyle name="_DK KH 2009_BC Tai co cau (bieu TH)_05-12  KH trung han 2016-2020 - Liem Thinh edited" xfId="278"/>
    <cellStyle name="_DK KH 2009_BC Tai co cau (bieu TH)_Copy of 05-12  KH trung han 2016-2020 - Liem Thinh edited (1)" xfId="279"/>
    <cellStyle name="_DK KH 2009_DK 2014-2015 final" xfId="280"/>
    <cellStyle name="_DK KH 2009_DK 2014-2015 final_05-12  KH trung han 2016-2020 - Liem Thinh edited" xfId="281"/>
    <cellStyle name="_DK KH 2009_DK 2014-2015 final_Copy of 05-12  KH trung han 2016-2020 - Liem Thinh edited (1)" xfId="282"/>
    <cellStyle name="_DK KH 2009_DK 2014-2015 new" xfId="283"/>
    <cellStyle name="_DK KH 2009_DK 2014-2015 new_05-12  KH trung han 2016-2020 - Liem Thinh edited" xfId="284"/>
    <cellStyle name="_DK KH 2009_DK 2014-2015 new_Copy of 05-12  KH trung han 2016-2020 - Liem Thinh edited (1)" xfId="285"/>
    <cellStyle name="_DK KH 2009_DK KH CBDT 2014 11-11-2013" xfId="286"/>
    <cellStyle name="_DK KH 2009_DK KH CBDT 2014 11-11-2013(1)" xfId="287"/>
    <cellStyle name="_DK KH 2009_DK KH CBDT 2014 11-11-2013(1)_05-12  KH trung han 2016-2020 - Liem Thinh edited" xfId="288"/>
    <cellStyle name="_DK KH 2009_DK KH CBDT 2014 11-11-2013(1)_Copy of 05-12  KH trung han 2016-2020 - Liem Thinh edited (1)" xfId="289"/>
    <cellStyle name="_DK KH 2009_DK KH CBDT 2014 11-11-2013_05-12  KH trung han 2016-2020 - Liem Thinh edited" xfId="290"/>
    <cellStyle name="_DK KH 2009_DK KH CBDT 2014 11-11-2013_Copy of 05-12  KH trung han 2016-2020 - Liem Thinh edited (1)" xfId="291"/>
    <cellStyle name="_DK KH 2009_KH 2011-2015" xfId="292"/>
    <cellStyle name="_DK KH 2009_tai co cau dau tu (tong hop)1" xfId="293"/>
    <cellStyle name="_DK KH 2010" xfId="294"/>
    <cellStyle name="_DK KH 2010 (BKH)" xfId="295"/>
    <cellStyle name="_DK KH 2010_15_10_2013 BC nhu cau von doi ung ODA (2014-2016) ngay 15102013 Sua" xfId="296"/>
    <cellStyle name="_DK KH 2010_BC nhu cau von doi ung ODA nganh NN (BKH)" xfId="297"/>
    <cellStyle name="_DK KH 2010_BC nhu cau von doi ung ODA nganh NN (BKH)_05-12  KH trung han 2016-2020 - Liem Thinh edited" xfId="298"/>
    <cellStyle name="_DK KH 2010_BC nhu cau von doi ung ODA nganh NN (BKH)_Copy of 05-12  KH trung han 2016-2020 - Liem Thinh edited (1)" xfId="299"/>
    <cellStyle name="_DK KH 2010_BC Tai co cau (bieu TH)" xfId="300"/>
    <cellStyle name="_DK KH 2010_BC Tai co cau (bieu TH)_05-12  KH trung han 2016-2020 - Liem Thinh edited" xfId="301"/>
    <cellStyle name="_DK KH 2010_BC Tai co cau (bieu TH)_Copy of 05-12  KH trung han 2016-2020 - Liem Thinh edited (1)" xfId="302"/>
    <cellStyle name="_DK KH 2010_DK 2014-2015 final" xfId="303"/>
    <cellStyle name="_DK KH 2010_DK 2014-2015 final_05-12  KH trung han 2016-2020 - Liem Thinh edited" xfId="304"/>
    <cellStyle name="_DK KH 2010_DK 2014-2015 final_Copy of 05-12  KH trung han 2016-2020 - Liem Thinh edited (1)" xfId="305"/>
    <cellStyle name="_DK KH 2010_DK 2014-2015 new" xfId="306"/>
    <cellStyle name="_DK KH 2010_DK 2014-2015 new_05-12  KH trung han 2016-2020 - Liem Thinh edited" xfId="307"/>
    <cellStyle name="_DK KH 2010_DK 2014-2015 new_Copy of 05-12  KH trung han 2016-2020 - Liem Thinh edited (1)" xfId="308"/>
    <cellStyle name="_DK KH 2010_DK KH CBDT 2014 11-11-2013" xfId="309"/>
    <cellStyle name="_DK KH 2010_DK KH CBDT 2014 11-11-2013(1)" xfId="310"/>
    <cellStyle name="_DK KH 2010_DK KH CBDT 2014 11-11-2013(1)_05-12  KH trung han 2016-2020 - Liem Thinh edited" xfId="311"/>
    <cellStyle name="_DK KH 2010_DK KH CBDT 2014 11-11-2013(1)_Copy of 05-12  KH trung han 2016-2020 - Liem Thinh edited (1)" xfId="312"/>
    <cellStyle name="_DK KH 2010_DK KH CBDT 2014 11-11-2013_05-12  KH trung han 2016-2020 - Liem Thinh edited" xfId="313"/>
    <cellStyle name="_DK KH 2010_DK KH CBDT 2014 11-11-2013_Copy of 05-12  KH trung han 2016-2020 - Liem Thinh edited (1)" xfId="314"/>
    <cellStyle name="_DK KH 2010_KH 2011-2015" xfId="315"/>
    <cellStyle name="_DK KH 2010_tai co cau dau tu (tong hop)1" xfId="316"/>
    <cellStyle name="_DK TPCP 2010" xfId="317"/>
    <cellStyle name="_DO-D1500-KHONG CO TRONG DT" xfId="318"/>
    <cellStyle name="_Dong Thap" xfId="319"/>
    <cellStyle name="_Duyet TK thay đôi" xfId="320"/>
    <cellStyle name="_Duyet TK thay đôi_!1 1 bao cao giao KH ve HTCMT vung TNB   12-12-2011" xfId="321"/>
    <cellStyle name="_Duyet TK thay đôi_Bieu4HTMT" xfId="322"/>
    <cellStyle name="_Duyet TK thay đôi_Bieu4HTMT_!1 1 bao cao giao KH ve HTCMT vung TNB   12-12-2011" xfId="323"/>
    <cellStyle name="_Duyet TK thay đôi_Bieu4HTMT_KH TPCP vung TNB (03-1-2012)" xfId="324"/>
    <cellStyle name="_Duyet TK thay đôi_KH TPCP vung TNB (03-1-2012)" xfId="325"/>
    <cellStyle name="_GOITHAUSO2" xfId="326"/>
    <cellStyle name="_GOITHAUSO3" xfId="327"/>
    <cellStyle name="_GOITHAUSO4" xfId="328"/>
    <cellStyle name="_GTGT 2003" xfId="329"/>
    <cellStyle name="_Gui VU KH 5-5-09" xfId="330"/>
    <cellStyle name="_Gui VU KH 5-5-09_05-12  KH trung han 2016-2020 - Liem Thinh edited" xfId="331"/>
    <cellStyle name="_Gui VU KH 5-5-09_Copy of 05-12  KH trung han 2016-2020 - Liem Thinh edited (1)" xfId="332"/>
    <cellStyle name="_Gui VU KH 5-5-09_KH TPCP 2016-2020 (tong hop)" xfId="333"/>
    <cellStyle name="_HaHoa_TDT_DienCSang" xfId="334"/>
    <cellStyle name="_HaHoa19-5-07" xfId="335"/>
    <cellStyle name="_Huong CHI tieu Nhiem vu CTMTQG 2014(1)" xfId="32"/>
    <cellStyle name="_IN" xfId="336"/>
    <cellStyle name="_IN_!1 1 bao cao giao KH ve HTCMT vung TNB   12-12-2011" xfId="337"/>
    <cellStyle name="_IN_KH TPCP vung TNB (03-1-2012)" xfId="338"/>
    <cellStyle name="_KE KHAI THUE GTGT 2004" xfId="339"/>
    <cellStyle name="_KE KHAI THUE GTGT 2004_BCTC2004" xfId="340"/>
    <cellStyle name="_x0001__kien giang 2" xfId="341"/>
    <cellStyle name="_KT (2)" xfId="342"/>
    <cellStyle name="_KT (2) 2" xfId="343"/>
    <cellStyle name="_KT (2)_05-12  KH trung han 2016-2020 - Liem Thinh edited" xfId="344"/>
    <cellStyle name="_KT (2)_1" xfId="345"/>
    <cellStyle name="_KT (2)_1 2" xfId="346"/>
    <cellStyle name="_KT (2)_1_05-12  KH trung han 2016-2020 - Liem Thinh edited" xfId="347"/>
    <cellStyle name="_KT (2)_1_Copy of 05-12  KH trung han 2016-2020 - Liem Thinh edited (1)" xfId="348"/>
    <cellStyle name="_KT (2)_1_KH TPCP 2016-2020 (tong hop)" xfId="349"/>
    <cellStyle name="_KT (2)_1_Lora-tungchau" xfId="350"/>
    <cellStyle name="_KT (2)_1_Lora-tungchau 2" xfId="351"/>
    <cellStyle name="_KT (2)_1_Lora-tungchau_05-12  KH trung han 2016-2020 - Liem Thinh edited" xfId="352"/>
    <cellStyle name="_KT (2)_1_Lora-tungchau_Copy of 05-12  KH trung han 2016-2020 - Liem Thinh edited (1)" xfId="353"/>
    <cellStyle name="_KT (2)_1_Lora-tungchau_KH TPCP 2016-2020 (tong hop)" xfId="354"/>
    <cellStyle name="_KT (2)_1_Qt-HT3PQ1(CauKho)" xfId="355"/>
    <cellStyle name="_KT (2)_2" xfId="356"/>
    <cellStyle name="_KT (2)_2_TG-TH" xfId="357"/>
    <cellStyle name="_KT (2)_2_TG-TH 2" xfId="358"/>
    <cellStyle name="_KT (2)_2_TG-TH_05-12  KH trung han 2016-2020 - Liem Thinh edited" xfId="359"/>
    <cellStyle name="_KT (2)_2_TG-TH_ApGiaVatTu_cayxanh_latgach" xfId="360"/>
    <cellStyle name="_KT (2)_2_TG-TH_BANG TONG HOP TINH HINH THANH QUYET TOAN (MOI I)" xfId="361"/>
    <cellStyle name="_KT (2)_2_TG-TH_BAO CAO KLCT PT2000" xfId="362"/>
    <cellStyle name="_KT (2)_2_TG-TH_BAO CAO PT2000" xfId="363"/>
    <cellStyle name="_KT (2)_2_TG-TH_BAO CAO PT2000_Book1" xfId="364"/>
    <cellStyle name="_KT (2)_2_TG-TH_Bao cao XDCB 2001 - T11 KH dieu chinh 20-11-THAI" xfId="365"/>
    <cellStyle name="_KT (2)_2_TG-TH_BAO GIA NGAY 24-10-08 (co dam)" xfId="366"/>
    <cellStyle name="_KT (2)_2_TG-TH_BC  NAM 2007" xfId="367"/>
    <cellStyle name="_KT (2)_2_TG-TH_BC CV 6403 BKHĐT" xfId="368"/>
    <cellStyle name="_KT (2)_2_TG-TH_BC NQ11-CP - chinh sua lai" xfId="369"/>
    <cellStyle name="_KT (2)_2_TG-TH_BC NQ11-CP-Quynh sau bieu so3" xfId="370"/>
    <cellStyle name="_KT (2)_2_TG-TH_BC_NQ11-CP_-_Thao_sua_lai" xfId="371"/>
    <cellStyle name="_KT (2)_2_TG-TH_Bieu mau cong trinh khoi cong moi 3-4" xfId="372"/>
    <cellStyle name="_KT (2)_2_TG-TH_Bieu3ODA" xfId="373"/>
    <cellStyle name="_KT (2)_2_TG-TH_Bieu3ODA_1" xfId="374"/>
    <cellStyle name="_KT (2)_2_TG-TH_Bieu4HTMT" xfId="375"/>
    <cellStyle name="_KT (2)_2_TG-TH_bo sung von KCH nam 2010 va Du an tre kho khan" xfId="376"/>
    <cellStyle name="_KT (2)_2_TG-TH_Book1" xfId="377"/>
    <cellStyle name="_KT (2)_2_TG-TH_Book1 2" xfId="378"/>
    <cellStyle name="_KT (2)_2_TG-TH_Book1_1" xfId="379"/>
    <cellStyle name="_KT (2)_2_TG-TH_Book1_1 2" xfId="380"/>
    <cellStyle name="_KT (2)_2_TG-TH_Book1_1_BC CV 6403 BKHĐT" xfId="381"/>
    <cellStyle name="_KT (2)_2_TG-TH_Book1_1_Bieu mau cong trinh khoi cong moi 3-4" xfId="382"/>
    <cellStyle name="_KT (2)_2_TG-TH_Book1_1_Bieu3ODA" xfId="383"/>
    <cellStyle name="_KT (2)_2_TG-TH_Book1_1_Bieu4HTMT" xfId="384"/>
    <cellStyle name="_KT (2)_2_TG-TH_Book1_1_Book1" xfId="385"/>
    <cellStyle name="_KT (2)_2_TG-TH_Book1_1_Luy ke von ung nam 2011 -Thoa gui ngay 12-8-2012" xfId="386"/>
    <cellStyle name="_KT (2)_2_TG-TH_Book1_2" xfId="387"/>
    <cellStyle name="_KT (2)_2_TG-TH_Book1_2 2" xfId="388"/>
    <cellStyle name="_KT (2)_2_TG-TH_Book1_2_BC CV 6403 BKHĐT" xfId="389"/>
    <cellStyle name="_KT (2)_2_TG-TH_Book1_2_Bieu3ODA" xfId="390"/>
    <cellStyle name="_KT (2)_2_TG-TH_Book1_2_Luy ke von ung nam 2011 -Thoa gui ngay 12-8-2012" xfId="391"/>
    <cellStyle name="_KT (2)_2_TG-TH_Book1_3" xfId="392"/>
    <cellStyle name="_KT (2)_2_TG-TH_Book1_3 2" xfId="393"/>
    <cellStyle name="_KT (2)_2_TG-TH_Book1_BC CV 6403 BKHĐT" xfId="394"/>
    <cellStyle name="_KT (2)_2_TG-TH_Book1_Bieu mau cong trinh khoi cong moi 3-4" xfId="395"/>
    <cellStyle name="_KT (2)_2_TG-TH_Book1_Bieu3ODA" xfId="396"/>
    <cellStyle name="_KT (2)_2_TG-TH_Book1_Bieu4HTMT" xfId="397"/>
    <cellStyle name="_KT (2)_2_TG-TH_Book1_bo sung von KCH nam 2010 va Du an tre kho khan" xfId="398"/>
    <cellStyle name="_KT (2)_2_TG-TH_Book1_Book1" xfId="399"/>
    <cellStyle name="_KT (2)_2_TG-TH_Book1_danh muc chuan bi dau tu 2011 ngay 07-6-2011" xfId="400"/>
    <cellStyle name="_KT (2)_2_TG-TH_Book1_Danh muc pbo nguon von XSKT, XDCB nam 2009 chuyen qua nam 2010" xfId="401"/>
    <cellStyle name="_KT (2)_2_TG-TH_Book1_dieu chinh KH 2011 ngay 26-5-2011111" xfId="402"/>
    <cellStyle name="_KT (2)_2_TG-TH_Book1_DS KCH PHAN BO VON NSDP NAM 2010" xfId="403"/>
    <cellStyle name="_KT (2)_2_TG-TH_Book1_giao KH 2011 ngay 10-12-2010" xfId="404"/>
    <cellStyle name="_KT (2)_2_TG-TH_Book1_Luy ke von ung nam 2011 -Thoa gui ngay 12-8-2012" xfId="405"/>
    <cellStyle name="_KT (2)_2_TG-TH_CAU Khanh Nam(Thi Cong)" xfId="406"/>
    <cellStyle name="_KT (2)_2_TG-TH_CoCauPhi (version 1)" xfId="407"/>
    <cellStyle name="_KT (2)_2_TG-TH_Copy of 05-12  KH trung han 2016-2020 - Liem Thinh edited (1)" xfId="408"/>
    <cellStyle name="_KT (2)_2_TG-TH_ChiHuong_ApGia" xfId="409"/>
    <cellStyle name="_KT (2)_2_TG-TH_danh muc chuan bi dau tu 2011 ngay 07-6-2011" xfId="410"/>
    <cellStyle name="_KT (2)_2_TG-TH_Danh muc pbo nguon von XSKT, XDCB nam 2009 chuyen qua nam 2010" xfId="411"/>
    <cellStyle name="_KT (2)_2_TG-TH_DAU NOI PL-CL TAI PHU LAMHC" xfId="412"/>
    <cellStyle name="_KT (2)_2_TG-TH_dieu chinh KH 2011 ngay 26-5-2011111" xfId="413"/>
    <cellStyle name="_KT (2)_2_TG-TH_DS KCH PHAN BO VON NSDP NAM 2010" xfId="414"/>
    <cellStyle name="_KT (2)_2_TG-TH_DTCDT MR.2N110.HOCMON.TDTOAN.CCUNG" xfId="415"/>
    <cellStyle name="_KT (2)_2_TG-TH_DU TRU VAT TU" xfId="416"/>
    <cellStyle name="_KT (2)_2_TG-TH_GTGT 2003" xfId="417"/>
    <cellStyle name="_KT (2)_2_TG-TH_giao KH 2011 ngay 10-12-2010" xfId="418"/>
    <cellStyle name="_KT (2)_2_TG-TH_KE KHAI THUE GTGT 2004" xfId="419"/>
    <cellStyle name="_KT (2)_2_TG-TH_KE KHAI THUE GTGT 2004_BCTC2004" xfId="420"/>
    <cellStyle name="_KT (2)_2_TG-TH_kien giang 2" xfId="421"/>
    <cellStyle name="_KT (2)_2_TG-TH_KH TPCP 2016-2020 (tong hop)" xfId="422"/>
    <cellStyle name="_KT (2)_2_TG-TH_KH TPCP vung TNB (03-1-2012)" xfId="423"/>
    <cellStyle name="_KT (2)_2_TG-TH_Lora-tungchau" xfId="424"/>
    <cellStyle name="_KT (2)_2_TG-TH_Luy ke von ung nam 2011 -Thoa gui ngay 12-8-2012" xfId="425"/>
    <cellStyle name="_KT (2)_2_TG-TH_N-X-T-04" xfId="426"/>
    <cellStyle name="_KT (2)_2_TG-TH_NhanCong" xfId="427"/>
    <cellStyle name="_KT (2)_2_TG-TH_PGIA-phieu tham tra Kho bac" xfId="428"/>
    <cellStyle name="_KT (2)_2_TG-TH_PT02-02" xfId="429"/>
    <cellStyle name="_KT (2)_2_TG-TH_PT02-02_Book1" xfId="430"/>
    <cellStyle name="_KT (2)_2_TG-TH_PT02-03" xfId="431"/>
    <cellStyle name="_KT (2)_2_TG-TH_PT02-03_Book1" xfId="432"/>
    <cellStyle name="_KT (2)_2_TG-TH_phu luc tong ket tinh hinh TH giai doan 03-10 (ngay 30)" xfId="433"/>
    <cellStyle name="_KT (2)_2_TG-TH_Qt-HT3PQ1(CauKho)" xfId="434"/>
    <cellStyle name="_KT (2)_2_TG-TH_Sheet1" xfId="435"/>
    <cellStyle name="_KT (2)_2_TG-TH_TK152-04" xfId="436"/>
    <cellStyle name="_KT (2)_2_TG-TH_ÿÿÿÿÿ" xfId="437"/>
    <cellStyle name="_KT (2)_2_TG-TH_ÿÿÿÿÿ_Bieu mau cong trinh khoi cong moi 3-4" xfId="438"/>
    <cellStyle name="_KT (2)_2_TG-TH_ÿÿÿÿÿ_Bieu3ODA" xfId="439"/>
    <cellStyle name="_KT (2)_2_TG-TH_ÿÿÿÿÿ_Bieu4HTMT" xfId="440"/>
    <cellStyle name="_KT (2)_2_TG-TH_ÿÿÿÿÿ_kien giang 2" xfId="441"/>
    <cellStyle name="_KT (2)_2_TG-TH_ÿÿÿÿÿ_KH TPCP vung TNB (03-1-2012)" xfId="442"/>
    <cellStyle name="_KT (2)_3" xfId="443"/>
    <cellStyle name="_KT (2)_3_TG-TH" xfId="444"/>
    <cellStyle name="_KT (2)_3_TG-TH 2" xfId="445"/>
    <cellStyle name="_KT (2)_3_TG-TH_05-12  KH trung han 2016-2020 - Liem Thinh edited" xfId="446"/>
    <cellStyle name="_KT (2)_3_TG-TH_BC  NAM 2007" xfId="447"/>
    <cellStyle name="_KT (2)_3_TG-TH_Bieu mau cong trinh khoi cong moi 3-4" xfId="448"/>
    <cellStyle name="_KT (2)_3_TG-TH_Bieu3ODA" xfId="449"/>
    <cellStyle name="_KT (2)_3_TG-TH_Bieu3ODA_1" xfId="450"/>
    <cellStyle name="_KT (2)_3_TG-TH_Bieu4HTMT" xfId="451"/>
    <cellStyle name="_KT (2)_3_TG-TH_bo sung von KCH nam 2010 va Du an tre kho khan" xfId="452"/>
    <cellStyle name="_KT (2)_3_TG-TH_Book1" xfId="453"/>
    <cellStyle name="_KT (2)_3_TG-TH_Book1 2" xfId="454"/>
    <cellStyle name="_KT (2)_3_TG-TH_Book1_BC-QT-WB-dthao" xfId="455"/>
    <cellStyle name="_KT (2)_3_TG-TH_Book1_BC-QT-WB-dthao_05-12  KH trung han 2016-2020 - Liem Thinh edited" xfId="456"/>
    <cellStyle name="_KT (2)_3_TG-TH_Book1_BC-QT-WB-dthao_Copy of 05-12  KH trung han 2016-2020 - Liem Thinh edited (1)" xfId="457"/>
    <cellStyle name="_KT (2)_3_TG-TH_Book1_BC-QT-WB-dthao_KH TPCP 2016-2020 (tong hop)" xfId="458"/>
    <cellStyle name="_KT (2)_3_TG-TH_Book1_kien giang 2" xfId="459"/>
    <cellStyle name="_KT (2)_3_TG-TH_Book1_KH TPCP vung TNB (03-1-2012)" xfId="460"/>
    <cellStyle name="_KT (2)_3_TG-TH_Copy of 05-12  KH trung han 2016-2020 - Liem Thinh edited (1)" xfId="461"/>
    <cellStyle name="_KT (2)_3_TG-TH_danh muc chuan bi dau tu 2011 ngay 07-6-2011" xfId="462"/>
    <cellStyle name="_KT (2)_3_TG-TH_Danh muc pbo nguon von XSKT, XDCB nam 2009 chuyen qua nam 2010" xfId="463"/>
    <cellStyle name="_KT (2)_3_TG-TH_dieu chinh KH 2011 ngay 26-5-2011111" xfId="464"/>
    <cellStyle name="_KT (2)_3_TG-TH_DS KCH PHAN BO VON NSDP NAM 2010" xfId="465"/>
    <cellStyle name="_KT (2)_3_TG-TH_GTGT 2003" xfId="466"/>
    <cellStyle name="_KT (2)_3_TG-TH_giao KH 2011 ngay 10-12-2010" xfId="467"/>
    <cellStyle name="_KT (2)_3_TG-TH_KE KHAI THUE GTGT 2004" xfId="468"/>
    <cellStyle name="_KT (2)_3_TG-TH_KE KHAI THUE GTGT 2004_BCTC2004" xfId="469"/>
    <cellStyle name="_KT (2)_3_TG-TH_kien giang 2" xfId="470"/>
    <cellStyle name="_KT (2)_3_TG-TH_KH TPCP 2016-2020 (tong hop)" xfId="471"/>
    <cellStyle name="_KT (2)_3_TG-TH_KH TPCP vung TNB (03-1-2012)" xfId="472"/>
    <cellStyle name="_KT (2)_3_TG-TH_Lora-tungchau" xfId="473"/>
    <cellStyle name="_KT (2)_3_TG-TH_Lora-tungchau 2" xfId="474"/>
    <cellStyle name="_KT (2)_3_TG-TH_Lora-tungchau_05-12  KH trung han 2016-2020 - Liem Thinh edited" xfId="475"/>
    <cellStyle name="_KT (2)_3_TG-TH_Lora-tungchau_Copy of 05-12  KH trung han 2016-2020 - Liem Thinh edited (1)" xfId="476"/>
    <cellStyle name="_KT (2)_3_TG-TH_Lora-tungchau_KH TPCP 2016-2020 (tong hop)" xfId="477"/>
    <cellStyle name="_KT (2)_3_TG-TH_N-X-T-04" xfId="478"/>
    <cellStyle name="_KT (2)_3_TG-TH_PERSONAL" xfId="479"/>
    <cellStyle name="_KT (2)_3_TG-TH_PERSONAL_BC CV 6403 BKHĐT" xfId="480"/>
    <cellStyle name="_KT (2)_3_TG-TH_PERSONAL_Bieu mau cong trinh khoi cong moi 3-4" xfId="481"/>
    <cellStyle name="_KT (2)_3_TG-TH_PERSONAL_Bieu3ODA" xfId="482"/>
    <cellStyle name="_KT (2)_3_TG-TH_PERSONAL_Bieu4HTMT" xfId="483"/>
    <cellStyle name="_KT (2)_3_TG-TH_PERSONAL_Book1" xfId="484"/>
    <cellStyle name="_KT (2)_3_TG-TH_PERSONAL_Book1 2" xfId="485"/>
    <cellStyle name="_KT (2)_3_TG-TH_PERSONAL_HTQ.8 GD1" xfId="486"/>
    <cellStyle name="_KT (2)_3_TG-TH_PERSONAL_HTQ.8 GD1_05-12  KH trung han 2016-2020 - Liem Thinh edited" xfId="487"/>
    <cellStyle name="_KT (2)_3_TG-TH_PERSONAL_HTQ.8 GD1_Copy of 05-12  KH trung han 2016-2020 - Liem Thinh edited (1)" xfId="488"/>
    <cellStyle name="_KT (2)_3_TG-TH_PERSONAL_HTQ.8 GD1_KH TPCP 2016-2020 (tong hop)" xfId="489"/>
    <cellStyle name="_KT (2)_3_TG-TH_PERSONAL_Luy ke von ung nam 2011 -Thoa gui ngay 12-8-2012" xfId="490"/>
    <cellStyle name="_KT (2)_3_TG-TH_PERSONAL_Tong hop KHCB 2001" xfId="491"/>
    <cellStyle name="_KT (2)_3_TG-TH_Qt-HT3PQ1(CauKho)" xfId="492"/>
    <cellStyle name="_KT (2)_3_TG-TH_TK152-04" xfId="493"/>
    <cellStyle name="_KT (2)_3_TG-TH_ÿÿÿÿÿ" xfId="494"/>
    <cellStyle name="_KT (2)_3_TG-TH_ÿÿÿÿÿ_kien giang 2" xfId="495"/>
    <cellStyle name="_KT (2)_3_TG-TH_ÿÿÿÿÿ_KH TPCP vung TNB (03-1-2012)" xfId="496"/>
    <cellStyle name="_KT (2)_4" xfId="497"/>
    <cellStyle name="_KT (2)_4 2" xfId="498"/>
    <cellStyle name="_KT (2)_4_05-12  KH trung han 2016-2020 - Liem Thinh edited" xfId="499"/>
    <cellStyle name="_KT (2)_4_ApGiaVatTu_cayxanh_latgach" xfId="500"/>
    <cellStyle name="_KT (2)_4_BANG TONG HOP TINH HINH THANH QUYET TOAN (MOI I)" xfId="501"/>
    <cellStyle name="_KT (2)_4_BAO CAO KLCT PT2000" xfId="502"/>
    <cellStyle name="_KT (2)_4_BAO CAO PT2000" xfId="503"/>
    <cellStyle name="_KT (2)_4_BAO CAO PT2000_Book1" xfId="504"/>
    <cellStyle name="_KT (2)_4_Bao cao XDCB 2001 - T11 KH dieu chinh 20-11-THAI" xfId="505"/>
    <cellStyle name="_KT (2)_4_BAO GIA NGAY 24-10-08 (co dam)" xfId="506"/>
    <cellStyle name="_KT (2)_4_BC  NAM 2007" xfId="507"/>
    <cellStyle name="_KT (2)_4_BC CV 6403 BKHĐT" xfId="508"/>
    <cellStyle name="_KT (2)_4_BC NQ11-CP - chinh sua lai" xfId="509"/>
    <cellStyle name="_KT (2)_4_BC NQ11-CP-Quynh sau bieu so3" xfId="510"/>
    <cellStyle name="_KT (2)_4_BC_NQ11-CP_-_Thao_sua_lai" xfId="511"/>
    <cellStyle name="_KT (2)_4_Bieu mau cong trinh khoi cong moi 3-4" xfId="512"/>
    <cellStyle name="_KT (2)_4_Bieu3ODA" xfId="513"/>
    <cellStyle name="_KT (2)_4_Bieu3ODA_1" xfId="514"/>
    <cellStyle name="_KT (2)_4_Bieu4HTMT" xfId="515"/>
    <cellStyle name="_KT (2)_4_bo sung von KCH nam 2010 va Du an tre kho khan" xfId="516"/>
    <cellStyle name="_KT (2)_4_Book1" xfId="517"/>
    <cellStyle name="_KT (2)_4_Book1 2" xfId="518"/>
    <cellStyle name="_KT (2)_4_Book1_1" xfId="519"/>
    <cellStyle name="_KT (2)_4_Book1_1 2" xfId="520"/>
    <cellStyle name="_KT (2)_4_Book1_1_BC CV 6403 BKHĐT" xfId="521"/>
    <cellStyle name="_KT (2)_4_Book1_1_Bieu mau cong trinh khoi cong moi 3-4" xfId="522"/>
    <cellStyle name="_KT (2)_4_Book1_1_Bieu3ODA" xfId="523"/>
    <cellStyle name="_KT (2)_4_Book1_1_Bieu4HTMT" xfId="524"/>
    <cellStyle name="_KT (2)_4_Book1_1_Book1" xfId="525"/>
    <cellStyle name="_KT (2)_4_Book1_1_Luy ke von ung nam 2011 -Thoa gui ngay 12-8-2012" xfId="526"/>
    <cellStyle name="_KT (2)_4_Book1_2" xfId="527"/>
    <cellStyle name="_KT (2)_4_Book1_2 2" xfId="528"/>
    <cellStyle name="_KT (2)_4_Book1_2_BC CV 6403 BKHĐT" xfId="529"/>
    <cellStyle name="_KT (2)_4_Book1_2_Bieu3ODA" xfId="530"/>
    <cellStyle name="_KT (2)_4_Book1_2_Luy ke von ung nam 2011 -Thoa gui ngay 12-8-2012" xfId="531"/>
    <cellStyle name="_KT (2)_4_Book1_3" xfId="532"/>
    <cellStyle name="_KT (2)_4_Book1_3 2" xfId="533"/>
    <cellStyle name="_KT (2)_4_Book1_BC CV 6403 BKHĐT" xfId="534"/>
    <cellStyle name="_KT (2)_4_Book1_Bieu mau cong trinh khoi cong moi 3-4" xfId="535"/>
    <cellStyle name="_KT (2)_4_Book1_Bieu3ODA" xfId="536"/>
    <cellStyle name="_KT (2)_4_Book1_Bieu4HTMT" xfId="537"/>
    <cellStyle name="_KT (2)_4_Book1_bo sung von KCH nam 2010 va Du an tre kho khan" xfId="538"/>
    <cellStyle name="_KT (2)_4_Book1_Book1" xfId="539"/>
    <cellStyle name="_KT (2)_4_Book1_danh muc chuan bi dau tu 2011 ngay 07-6-2011" xfId="540"/>
    <cellStyle name="_KT (2)_4_Book1_Danh muc pbo nguon von XSKT, XDCB nam 2009 chuyen qua nam 2010" xfId="541"/>
    <cellStyle name="_KT (2)_4_Book1_dieu chinh KH 2011 ngay 26-5-2011111" xfId="542"/>
    <cellStyle name="_KT (2)_4_Book1_DS KCH PHAN BO VON NSDP NAM 2010" xfId="543"/>
    <cellStyle name="_KT (2)_4_Book1_giao KH 2011 ngay 10-12-2010" xfId="544"/>
    <cellStyle name="_KT (2)_4_Book1_Luy ke von ung nam 2011 -Thoa gui ngay 12-8-2012" xfId="545"/>
    <cellStyle name="_KT (2)_4_CAU Khanh Nam(Thi Cong)" xfId="546"/>
    <cellStyle name="_KT (2)_4_CoCauPhi (version 1)" xfId="547"/>
    <cellStyle name="_KT (2)_4_Copy of 05-12  KH trung han 2016-2020 - Liem Thinh edited (1)" xfId="548"/>
    <cellStyle name="_KT (2)_4_ChiHuong_ApGia" xfId="549"/>
    <cellStyle name="_KT (2)_4_danh muc chuan bi dau tu 2011 ngay 07-6-2011" xfId="550"/>
    <cellStyle name="_KT (2)_4_Danh muc pbo nguon von XSKT, XDCB nam 2009 chuyen qua nam 2010" xfId="551"/>
    <cellStyle name="_KT (2)_4_DAU NOI PL-CL TAI PHU LAMHC" xfId="552"/>
    <cellStyle name="_KT (2)_4_dieu chinh KH 2011 ngay 26-5-2011111" xfId="553"/>
    <cellStyle name="_KT (2)_4_DS KCH PHAN BO VON NSDP NAM 2010" xfId="554"/>
    <cellStyle name="_KT (2)_4_DTCDT MR.2N110.HOCMON.TDTOAN.CCUNG" xfId="555"/>
    <cellStyle name="_KT (2)_4_DU TRU VAT TU" xfId="556"/>
    <cellStyle name="_KT (2)_4_GTGT 2003" xfId="557"/>
    <cellStyle name="_KT (2)_4_giao KH 2011 ngay 10-12-2010" xfId="558"/>
    <cellStyle name="_KT (2)_4_KE KHAI THUE GTGT 2004" xfId="559"/>
    <cellStyle name="_KT (2)_4_KE KHAI THUE GTGT 2004_BCTC2004" xfId="560"/>
    <cellStyle name="_KT (2)_4_kien giang 2" xfId="561"/>
    <cellStyle name="_KT (2)_4_KH TPCP 2016-2020 (tong hop)" xfId="562"/>
    <cellStyle name="_KT (2)_4_KH TPCP vung TNB (03-1-2012)" xfId="563"/>
    <cellStyle name="_KT (2)_4_Lora-tungchau" xfId="564"/>
    <cellStyle name="_KT (2)_4_Luy ke von ung nam 2011 -Thoa gui ngay 12-8-2012" xfId="565"/>
    <cellStyle name="_KT (2)_4_N-X-T-04" xfId="566"/>
    <cellStyle name="_KT (2)_4_NhanCong" xfId="567"/>
    <cellStyle name="_KT (2)_4_PGIA-phieu tham tra Kho bac" xfId="568"/>
    <cellStyle name="_KT (2)_4_PT02-02" xfId="569"/>
    <cellStyle name="_KT (2)_4_PT02-02_Book1" xfId="570"/>
    <cellStyle name="_KT (2)_4_PT02-03" xfId="571"/>
    <cellStyle name="_KT (2)_4_PT02-03_Book1" xfId="572"/>
    <cellStyle name="_KT (2)_4_phu luc tong ket tinh hinh TH giai doan 03-10 (ngay 30)" xfId="573"/>
    <cellStyle name="_KT (2)_4_Qt-HT3PQ1(CauKho)" xfId="574"/>
    <cellStyle name="_KT (2)_4_Sheet1" xfId="575"/>
    <cellStyle name="_KT (2)_4_TG-TH" xfId="576"/>
    <cellStyle name="_KT (2)_4_TK152-04" xfId="577"/>
    <cellStyle name="_KT (2)_4_ÿÿÿÿÿ" xfId="578"/>
    <cellStyle name="_KT (2)_4_ÿÿÿÿÿ_Bieu mau cong trinh khoi cong moi 3-4" xfId="579"/>
    <cellStyle name="_KT (2)_4_ÿÿÿÿÿ_Bieu3ODA" xfId="580"/>
    <cellStyle name="_KT (2)_4_ÿÿÿÿÿ_Bieu4HTMT" xfId="581"/>
    <cellStyle name="_KT (2)_4_ÿÿÿÿÿ_kien giang 2" xfId="582"/>
    <cellStyle name="_KT (2)_4_ÿÿÿÿÿ_KH TPCP vung TNB (03-1-2012)" xfId="583"/>
    <cellStyle name="_KT (2)_5" xfId="584"/>
    <cellStyle name="_KT (2)_5 2" xfId="585"/>
    <cellStyle name="_KT (2)_5_05-12  KH trung han 2016-2020 - Liem Thinh edited" xfId="586"/>
    <cellStyle name="_KT (2)_5_ApGiaVatTu_cayxanh_latgach" xfId="587"/>
    <cellStyle name="_KT (2)_5_BANG TONG HOP TINH HINH THANH QUYET TOAN (MOI I)" xfId="588"/>
    <cellStyle name="_KT (2)_5_BAO CAO KLCT PT2000" xfId="589"/>
    <cellStyle name="_KT (2)_5_BAO CAO PT2000" xfId="590"/>
    <cellStyle name="_KT (2)_5_BAO CAO PT2000_Book1" xfId="591"/>
    <cellStyle name="_KT (2)_5_Bao cao XDCB 2001 - T11 KH dieu chinh 20-11-THAI" xfId="592"/>
    <cellStyle name="_KT (2)_5_BAO GIA NGAY 24-10-08 (co dam)" xfId="593"/>
    <cellStyle name="_KT (2)_5_BC  NAM 2007" xfId="594"/>
    <cellStyle name="_KT (2)_5_BC CV 6403 BKHĐT" xfId="595"/>
    <cellStyle name="_KT (2)_5_BC NQ11-CP - chinh sua lai" xfId="596"/>
    <cellStyle name="_KT (2)_5_BC NQ11-CP-Quynh sau bieu so3" xfId="597"/>
    <cellStyle name="_KT (2)_5_BC_NQ11-CP_-_Thao_sua_lai" xfId="598"/>
    <cellStyle name="_KT (2)_5_Bieu mau cong trinh khoi cong moi 3-4" xfId="599"/>
    <cellStyle name="_KT (2)_5_Bieu3ODA" xfId="600"/>
    <cellStyle name="_KT (2)_5_Bieu3ODA_1" xfId="601"/>
    <cellStyle name="_KT (2)_5_Bieu4HTMT" xfId="602"/>
    <cellStyle name="_KT (2)_5_bo sung von KCH nam 2010 va Du an tre kho khan" xfId="603"/>
    <cellStyle name="_KT (2)_5_Book1" xfId="604"/>
    <cellStyle name="_KT (2)_5_Book1 2" xfId="605"/>
    <cellStyle name="_KT (2)_5_Book1_1" xfId="606"/>
    <cellStyle name="_KT (2)_5_Book1_1 2" xfId="607"/>
    <cellStyle name="_KT (2)_5_Book1_1_BC CV 6403 BKHĐT" xfId="608"/>
    <cellStyle name="_KT (2)_5_Book1_1_Bieu mau cong trinh khoi cong moi 3-4" xfId="609"/>
    <cellStyle name="_KT (2)_5_Book1_1_Bieu3ODA" xfId="610"/>
    <cellStyle name="_KT (2)_5_Book1_1_Bieu4HTMT" xfId="611"/>
    <cellStyle name="_KT (2)_5_Book1_1_Book1" xfId="612"/>
    <cellStyle name="_KT (2)_5_Book1_1_Luy ke von ung nam 2011 -Thoa gui ngay 12-8-2012" xfId="613"/>
    <cellStyle name="_KT (2)_5_Book1_2" xfId="614"/>
    <cellStyle name="_KT (2)_5_Book1_2 2" xfId="615"/>
    <cellStyle name="_KT (2)_5_Book1_2_BC CV 6403 BKHĐT" xfId="616"/>
    <cellStyle name="_KT (2)_5_Book1_2_Bieu3ODA" xfId="617"/>
    <cellStyle name="_KT (2)_5_Book1_2_Luy ke von ung nam 2011 -Thoa gui ngay 12-8-2012" xfId="618"/>
    <cellStyle name="_KT (2)_5_Book1_3" xfId="619"/>
    <cellStyle name="_KT (2)_5_Book1_BC CV 6403 BKHĐT" xfId="620"/>
    <cellStyle name="_KT (2)_5_Book1_BC-QT-WB-dthao" xfId="621"/>
    <cellStyle name="_KT (2)_5_Book1_Bieu mau cong trinh khoi cong moi 3-4" xfId="622"/>
    <cellStyle name="_KT (2)_5_Book1_Bieu3ODA" xfId="623"/>
    <cellStyle name="_KT (2)_5_Book1_Bieu4HTMT" xfId="624"/>
    <cellStyle name="_KT (2)_5_Book1_bo sung von KCH nam 2010 va Du an tre kho khan" xfId="625"/>
    <cellStyle name="_KT (2)_5_Book1_Book1" xfId="626"/>
    <cellStyle name="_KT (2)_5_Book1_danh muc chuan bi dau tu 2011 ngay 07-6-2011" xfId="627"/>
    <cellStyle name="_KT (2)_5_Book1_Danh muc pbo nguon von XSKT, XDCB nam 2009 chuyen qua nam 2010" xfId="628"/>
    <cellStyle name="_KT (2)_5_Book1_dieu chinh KH 2011 ngay 26-5-2011111" xfId="629"/>
    <cellStyle name="_KT (2)_5_Book1_DS KCH PHAN BO VON NSDP NAM 2010" xfId="630"/>
    <cellStyle name="_KT (2)_5_Book1_giao KH 2011 ngay 10-12-2010" xfId="631"/>
    <cellStyle name="_KT (2)_5_Book1_Luy ke von ung nam 2011 -Thoa gui ngay 12-8-2012" xfId="632"/>
    <cellStyle name="_KT (2)_5_CAU Khanh Nam(Thi Cong)" xfId="633"/>
    <cellStyle name="_KT (2)_5_CoCauPhi (version 1)" xfId="634"/>
    <cellStyle name="_KT (2)_5_Copy of 05-12  KH trung han 2016-2020 - Liem Thinh edited (1)" xfId="635"/>
    <cellStyle name="_KT (2)_5_ChiHuong_ApGia" xfId="636"/>
    <cellStyle name="_KT (2)_5_danh muc chuan bi dau tu 2011 ngay 07-6-2011" xfId="637"/>
    <cellStyle name="_KT (2)_5_Danh muc pbo nguon von XSKT, XDCB nam 2009 chuyen qua nam 2010" xfId="638"/>
    <cellStyle name="_KT (2)_5_DAU NOI PL-CL TAI PHU LAMHC" xfId="639"/>
    <cellStyle name="_KT (2)_5_dieu chinh KH 2011 ngay 26-5-2011111" xfId="640"/>
    <cellStyle name="_KT (2)_5_DS KCH PHAN BO VON NSDP NAM 2010" xfId="641"/>
    <cellStyle name="_KT (2)_5_DTCDT MR.2N110.HOCMON.TDTOAN.CCUNG" xfId="642"/>
    <cellStyle name="_KT (2)_5_DU TRU VAT TU" xfId="643"/>
    <cellStyle name="_KT (2)_5_GTGT 2003" xfId="644"/>
    <cellStyle name="_KT (2)_5_giao KH 2011 ngay 10-12-2010" xfId="645"/>
    <cellStyle name="_KT (2)_5_KE KHAI THUE GTGT 2004" xfId="646"/>
    <cellStyle name="_KT (2)_5_KE KHAI THUE GTGT 2004_BCTC2004" xfId="647"/>
    <cellStyle name="_KT (2)_5_kien giang 2" xfId="648"/>
    <cellStyle name="_KT (2)_5_KH TPCP 2016-2020 (tong hop)" xfId="649"/>
    <cellStyle name="_KT (2)_5_KH TPCP vung TNB (03-1-2012)" xfId="650"/>
    <cellStyle name="_KT (2)_5_Lora-tungchau" xfId="651"/>
    <cellStyle name="_KT (2)_5_Luy ke von ung nam 2011 -Thoa gui ngay 12-8-2012" xfId="652"/>
    <cellStyle name="_KT (2)_5_N-X-T-04" xfId="653"/>
    <cellStyle name="_KT (2)_5_NhanCong" xfId="654"/>
    <cellStyle name="_KT (2)_5_PGIA-phieu tham tra Kho bac" xfId="655"/>
    <cellStyle name="_KT (2)_5_PT02-02" xfId="656"/>
    <cellStyle name="_KT (2)_5_PT02-02_Book1" xfId="657"/>
    <cellStyle name="_KT (2)_5_PT02-03" xfId="658"/>
    <cellStyle name="_KT (2)_5_PT02-03_Book1" xfId="659"/>
    <cellStyle name="_KT (2)_5_phu luc tong ket tinh hinh TH giai doan 03-10 (ngay 30)" xfId="660"/>
    <cellStyle name="_KT (2)_5_Qt-HT3PQ1(CauKho)" xfId="661"/>
    <cellStyle name="_KT (2)_5_Sheet1" xfId="662"/>
    <cellStyle name="_KT (2)_5_TK152-04" xfId="663"/>
    <cellStyle name="_KT (2)_5_ÿÿÿÿÿ" xfId="664"/>
    <cellStyle name="_KT (2)_5_ÿÿÿÿÿ_Bieu mau cong trinh khoi cong moi 3-4" xfId="665"/>
    <cellStyle name="_KT (2)_5_ÿÿÿÿÿ_Bieu3ODA" xfId="666"/>
    <cellStyle name="_KT (2)_5_ÿÿÿÿÿ_Bieu4HTMT" xfId="667"/>
    <cellStyle name="_KT (2)_5_ÿÿÿÿÿ_kien giang 2" xfId="668"/>
    <cellStyle name="_KT (2)_5_ÿÿÿÿÿ_KH TPCP vung TNB (03-1-2012)" xfId="669"/>
    <cellStyle name="_KT (2)_BC  NAM 2007" xfId="670"/>
    <cellStyle name="_KT (2)_Bieu mau cong trinh khoi cong moi 3-4" xfId="671"/>
    <cellStyle name="_KT (2)_Bieu3ODA" xfId="672"/>
    <cellStyle name="_KT (2)_Bieu3ODA_1" xfId="673"/>
    <cellStyle name="_KT (2)_Bieu4HTMT" xfId="674"/>
    <cellStyle name="_KT (2)_bo sung von KCH nam 2010 va Du an tre kho khan" xfId="675"/>
    <cellStyle name="_KT (2)_Book1" xfId="676"/>
    <cellStyle name="_KT (2)_Book1 2" xfId="677"/>
    <cellStyle name="_KT (2)_Book1_BC-QT-WB-dthao" xfId="678"/>
    <cellStyle name="_KT (2)_Book1_BC-QT-WB-dthao_05-12  KH trung han 2016-2020 - Liem Thinh edited" xfId="679"/>
    <cellStyle name="_KT (2)_Book1_BC-QT-WB-dthao_Copy of 05-12  KH trung han 2016-2020 - Liem Thinh edited (1)" xfId="680"/>
    <cellStyle name="_KT (2)_Book1_BC-QT-WB-dthao_KH TPCP 2016-2020 (tong hop)" xfId="681"/>
    <cellStyle name="_KT (2)_Book1_kien giang 2" xfId="682"/>
    <cellStyle name="_KT (2)_Book1_KH TPCP vung TNB (03-1-2012)" xfId="683"/>
    <cellStyle name="_KT (2)_Copy of 05-12  KH trung han 2016-2020 - Liem Thinh edited (1)" xfId="684"/>
    <cellStyle name="_KT (2)_danh muc chuan bi dau tu 2011 ngay 07-6-2011" xfId="685"/>
    <cellStyle name="_KT (2)_Danh muc pbo nguon von XSKT, XDCB nam 2009 chuyen qua nam 2010" xfId="686"/>
    <cellStyle name="_KT (2)_dieu chinh KH 2011 ngay 26-5-2011111" xfId="687"/>
    <cellStyle name="_KT (2)_DS KCH PHAN BO VON NSDP NAM 2010" xfId="688"/>
    <cellStyle name="_KT (2)_GTGT 2003" xfId="689"/>
    <cellStyle name="_KT (2)_giao KH 2011 ngay 10-12-2010" xfId="690"/>
    <cellStyle name="_KT (2)_KE KHAI THUE GTGT 2004" xfId="691"/>
    <cellStyle name="_KT (2)_KE KHAI THUE GTGT 2004_BCTC2004" xfId="692"/>
    <cellStyle name="_KT (2)_kien giang 2" xfId="693"/>
    <cellStyle name="_KT (2)_KH TPCP 2016-2020 (tong hop)" xfId="694"/>
    <cellStyle name="_KT (2)_KH TPCP vung TNB (03-1-2012)" xfId="695"/>
    <cellStyle name="_KT (2)_Lora-tungchau" xfId="696"/>
    <cellStyle name="_KT (2)_Lora-tungchau 2" xfId="697"/>
    <cellStyle name="_KT (2)_Lora-tungchau_05-12  KH trung han 2016-2020 - Liem Thinh edited" xfId="698"/>
    <cellStyle name="_KT (2)_Lora-tungchau_Copy of 05-12  KH trung han 2016-2020 - Liem Thinh edited (1)" xfId="699"/>
    <cellStyle name="_KT (2)_Lora-tungchau_KH TPCP 2016-2020 (tong hop)" xfId="700"/>
    <cellStyle name="_KT (2)_N-X-T-04" xfId="701"/>
    <cellStyle name="_KT (2)_PERSONAL" xfId="702"/>
    <cellStyle name="_KT (2)_PERSONAL_BC CV 6403 BKHĐT" xfId="703"/>
    <cellStyle name="_KT (2)_PERSONAL_Bieu mau cong trinh khoi cong moi 3-4" xfId="704"/>
    <cellStyle name="_KT (2)_PERSONAL_Bieu3ODA" xfId="705"/>
    <cellStyle name="_KT (2)_PERSONAL_Bieu4HTMT" xfId="706"/>
    <cellStyle name="_KT (2)_PERSONAL_Book1" xfId="707"/>
    <cellStyle name="_KT (2)_PERSONAL_Book1 2" xfId="708"/>
    <cellStyle name="_KT (2)_PERSONAL_HTQ.8 GD1" xfId="709"/>
    <cellStyle name="_KT (2)_PERSONAL_HTQ.8 GD1_05-12  KH trung han 2016-2020 - Liem Thinh edited" xfId="710"/>
    <cellStyle name="_KT (2)_PERSONAL_HTQ.8 GD1_Copy of 05-12  KH trung han 2016-2020 - Liem Thinh edited (1)" xfId="711"/>
    <cellStyle name="_KT (2)_PERSONAL_HTQ.8 GD1_KH TPCP 2016-2020 (tong hop)" xfId="712"/>
    <cellStyle name="_KT (2)_PERSONAL_Luy ke von ung nam 2011 -Thoa gui ngay 12-8-2012" xfId="713"/>
    <cellStyle name="_KT (2)_PERSONAL_Tong hop KHCB 2001" xfId="714"/>
    <cellStyle name="_KT (2)_Qt-HT3PQ1(CauKho)" xfId="715"/>
    <cellStyle name="_KT (2)_TG-TH" xfId="716"/>
    <cellStyle name="_KT (2)_TK152-04" xfId="717"/>
    <cellStyle name="_KT (2)_ÿÿÿÿÿ" xfId="718"/>
    <cellStyle name="_KT (2)_ÿÿÿÿÿ_kien giang 2" xfId="719"/>
    <cellStyle name="_KT (2)_ÿÿÿÿÿ_KH TPCP vung TNB (03-1-2012)" xfId="720"/>
    <cellStyle name="_KT_TG" xfId="721"/>
    <cellStyle name="_KT_TG_1" xfId="722"/>
    <cellStyle name="_KT_TG_1 2" xfId="723"/>
    <cellStyle name="_KT_TG_1_05-12  KH trung han 2016-2020 - Liem Thinh edited" xfId="724"/>
    <cellStyle name="_KT_TG_1_ApGiaVatTu_cayxanh_latgach" xfId="725"/>
    <cellStyle name="_KT_TG_1_BANG TONG HOP TINH HINH THANH QUYET TOAN (MOI I)" xfId="726"/>
    <cellStyle name="_KT_TG_1_BAO CAO KLCT PT2000" xfId="727"/>
    <cellStyle name="_KT_TG_1_BAO CAO PT2000" xfId="728"/>
    <cellStyle name="_KT_TG_1_BAO CAO PT2000_Book1" xfId="729"/>
    <cellStyle name="_KT_TG_1_Bao cao XDCB 2001 - T11 KH dieu chinh 20-11-THAI" xfId="730"/>
    <cellStyle name="_KT_TG_1_BAO GIA NGAY 24-10-08 (co dam)" xfId="731"/>
    <cellStyle name="_KT_TG_1_BC  NAM 2007" xfId="732"/>
    <cellStyle name="_KT_TG_1_BC CV 6403 BKHĐT" xfId="733"/>
    <cellStyle name="_KT_TG_1_BC NQ11-CP - chinh sua lai" xfId="734"/>
    <cellStyle name="_KT_TG_1_BC NQ11-CP-Quynh sau bieu so3" xfId="735"/>
    <cellStyle name="_KT_TG_1_BC_NQ11-CP_-_Thao_sua_lai" xfId="736"/>
    <cellStyle name="_KT_TG_1_Bieu mau cong trinh khoi cong moi 3-4" xfId="737"/>
    <cellStyle name="_KT_TG_1_Bieu3ODA" xfId="738"/>
    <cellStyle name="_KT_TG_1_Bieu3ODA_1" xfId="739"/>
    <cellStyle name="_KT_TG_1_Bieu4HTMT" xfId="740"/>
    <cellStyle name="_KT_TG_1_bo sung von KCH nam 2010 va Du an tre kho khan" xfId="741"/>
    <cellStyle name="_KT_TG_1_Book1" xfId="742"/>
    <cellStyle name="_KT_TG_1_Book1 2" xfId="743"/>
    <cellStyle name="_KT_TG_1_Book1_1" xfId="744"/>
    <cellStyle name="_KT_TG_1_Book1_1 2" xfId="745"/>
    <cellStyle name="_KT_TG_1_Book1_1_BC CV 6403 BKHĐT" xfId="746"/>
    <cellStyle name="_KT_TG_1_Book1_1_Bieu mau cong trinh khoi cong moi 3-4" xfId="747"/>
    <cellStyle name="_KT_TG_1_Book1_1_Bieu3ODA" xfId="748"/>
    <cellStyle name="_KT_TG_1_Book1_1_Bieu4HTMT" xfId="749"/>
    <cellStyle name="_KT_TG_1_Book1_1_Book1" xfId="750"/>
    <cellStyle name="_KT_TG_1_Book1_1_Luy ke von ung nam 2011 -Thoa gui ngay 12-8-2012" xfId="751"/>
    <cellStyle name="_KT_TG_1_Book1_2" xfId="752"/>
    <cellStyle name="_KT_TG_1_Book1_2 2" xfId="753"/>
    <cellStyle name="_KT_TG_1_Book1_2_BC CV 6403 BKHĐT" xfId="754"/>
    <cellStyle name="_KT_TG_1_Book1_2_Bieu3ODA" xfId="755"/>
    <cellStyle name="_KT_TG_1_Book1_2_Luy ke von ung nam 2011 -Thoa gui ngay 12-8-2012" xfId="756"/>
    <cellStyle name="_KT_TG_1_Book1_3" xfId="757"/>
    <cellStyle name="_KT_TG_1_Book1_BC CV 6403 BKHĐT" xfId="758"/>
    <cellStyle name="_KT_TG_1_Book1_BC-QT-WB-dthao" xfId="759"/>
    <cellStyle name="_KT_TG_1_Book1_Bieu mau cong trinh khoi cong moi 3-4" xfId="760"/>
    <cellStyle name="_KT_TG_1_Book1_Bieu3ODA" xfId="761"/>
    <cellStyle name="_KT_TG_1_Book1_Bieu4HTMT" xfId="762"/>
    <cellStyle name="_KT_TG_1_Book1_bo sung von KCH nam 2010 va Du an tre kho khan" xfId="763"/>
    <cellStyle name="_KT_TG_1_Book1_Book1" xfId="764"/>
    <cellStyle name="_KT_TG_1_Book1_danh muc chuan bi dau tu 2011 ngay 07-6-2011" xfId="765"/>
    <cellStyle name="_KT_TG_1_Book1_Danh muc pbo nguon von XSKT, XDCB nam 2009 chuyen qua nam 2010" xfId="766"/>
    <cellStyle name="_KT_TG_1_Book1_dieu chinh KH 2011 ngay 26-5-2011111" xfId="767"/>
    <cellStyle name="_KT_TG_1_Book1_DS KCH PHAN BO VON NSDP NAM 2010" xfId="768"/>
    <cellStyle name="_KT_TG_1_Book1_giao KH 2011 ngay 10-12-2010" xfId="769"/>
    <cellStyle name="_KT_TG_1_Book1_Luy ke von ung nam 2011 -Thoa gui ngay 12-8-2012" xfId="770"/>
    <cellStyle name="_KT_TG_1_CAU Khanh Nam(Thi Cong)" xfId="771"/>
    <cellStyle name="_KT_TG_1_CoCauPhi (version 1)" xfId="772"/>
    <cellStyle name="_KT_TG_1_Copy of 05-12  KH trung han 2016-2020 - Liem Thinh edited (1)" xfId="773"/>
    <cellStyle name="_KT_TG_1_ChiHuong_ApGia" xfId="774"/>
    <cellStyle name="_KT_TG_1_danh muc chuan bi dau tu 2011 ngay 07-6-2011" xfId="775"/>
    <cellStyle name="_KT_TG_1_Danh muc pbo nguon von XSKT, XDCB nam 2009 chuyen qua nam 2010" xfId="776"/>
    <cellStyle name="_KT_TG_1_DAU NOI PL-CL TAI PHU LAMHC" xfId="777"/>
    <cellStyle name="_KT_TG_1_dieu chinh KH 2011 ngay 26-5-2011111" xfId="778"/>
    <cellStyle name="_KT_TG_1_DS KCH PHAN BO VON NSDP NAM 2010" xfId="779"/>
    <cellStyle name="_KT_TG_1_DTCDT MR.2N110.HOCMON.TDTOAN.CCUNG" xfId="780"/>
    <cellStyle name="_KT_TG_1_DU TRU VAT TU" xfId="781"/>
    <cellStyle name="_KT_TG_1_GTGT 2003" xfId="782"/>
    <cellStyle name="_KT_TG_1_giao KH 2011 ngay 10-12-2010" xfId="783"/>
    <cellStyle name="_KT_TG_1_KE KHAI THUE GTGT 2004" xfId="784"/>
    <cellStyle name="_KT_TG_1_KE KHAI THUE GTGT 2004_BCTC2004" xfId="785"/>
    <cellStyle name="_KT_TG_1_kien giang 2" xfId="786"/>
    <cellStyle name="_KT_TG_1_KH TPCP 2016-2020 (tong hop)" xfId="787"/>
    <cellStyle name="_KT_TG_1_KH TPCP vung TNB (03-1-2012)" xfId="788"/>
    <cellStyle name="_KT_TG_1_Lora-tungchau" xfId="789"/>
    <cellStyle name="_KT_TG_1_Luy ke von ung nam 2011 -Thoa gui ngay 12-8-2012" xfId="790"/>
    <cellStyle name="_KT_TG_1_N-X-T-04" xfId="791"/>
    <cellStyle name="_KT_TG_1_NhanCong" xfId="792"/>
    <cellStyle name="_KT_TG_1_PGIA-phieu tham tra Kho bac" xfId="793"/>
    <cellStyle name="_KT_TG_1_PT02-02" xfId="794"/>
    <cellStyle name="_KT_TG_1_PT02-02_Book1" xfId="795"/>
    <cellStyle name="_KT_TG_1_PT02-03" xfId="796"/>
    <cellStyle name="_KT_TG_1_PT02-03_Book1" xfId="797"/>
    <cellStyle name="_KT_TG_1_phu luc tong ket tinh hinh TH giai doan 03-10 (ngay 30)" xfId="798"/>
    <cellStyle name="_KT_TG_1_Qt-HT3PQ1(CauKho)" xfId="799"/>
    <cellStyle name="_KT_TG_1_Sheet1" xfId="800"/>
    <cellStyle name="_KT_TG_1_TK152-04" xfId="801"/>
    <cellStyle name="_KT_TG_1_ÿÿÿÿÿ" xfId="802"/>
    <cellStyle name="_KT_TG_1_ÿÿÿÿÿ_Bieu mau cong trinh khoi cong moi 3-4" xfId="803"/>
    <cellStyle name="_KT_TG_1_ÿÿÿÿÿ_Bieu3ODA" xfId="804"/>
    <cellStyle name="_KT_TG_1_ÿÿÿÿÿ_Bieu4HTMT" xfId="805"/>
    <cellStyle name="_KT_TG_1_ÿÿÿÿÿ_kien giang 2" xfId="806"/>
    <cellStyle name="_KT_TG_1_ÿÿÿÿÿ_KH TPCP vung TNB (03-1-2012)" xfId="807"/>
    <cellStyle name="_KT_TG_2" xfId="808"/>
    <cellStyle name="_KT_TG_2 2" xfId="809"/>
    <cellStyle name="_KT_TG_2_05-12  KH trung han 2016-2020 - Liem Thinh edited" xfId="810"/>
    <cellStyle name="_KT_TG_2_ApGiaVatTu_cayxanh_latgach" xfId="811"/>
    <cellStyle name="_KT_TG_2_BANG TONG HOP TINH HINH THANH QUYET TOAN (MOI I)" xfId="812"/>
    <cellStyle name="_KT_TG_2_BAO CAO KLCT PT2000" xfId="813"/>
    <cellStyle name="_KT_TG_2_BAO CAO PT2000" xfId="814"/>
    <cellStyle name="_KT_TG_2_BAO CAO PT2000_Book1" xfId="815"/>
    <cellStyle name="_KT_TG_2_Bao cao XDCB 2001 - T11 KH dieu chinh 20-11-THAI" xfId="816"/>
    <cellStyle name="_KT_TG_2_BAO GIA NGAY 24-10-08 (co dam)" xfId="817"/>
    <cellStyle name="_KT_TG_2_BC  NAM 2007" xfId="818"/>
    <cellStyle name="_KT_TG_2_BC CV 6403 BKHĐT" xfId="819"/>
    <cellStyle name="_KT_TG_2_BC NQ11-CP - chinh sua lai" xfId="820"/>
    <cellStyle name="_KT_TG_2_BC NQ11-CP-Quynh sau bieu so3" xfId="821"/>
    <cellStyle name="_KT_TG_2_BC_NQ11-CP_-_Thao_sua_lai" xfId="822"/>
    <cellStyle name="_KT_TG_2_Bieu mau cong trinh khoi cong moi 3-4" xfId="823"/>
    <cellStyle name="_KT_TG_2_Bieu3ODA" xfId="824"/>
    <cellStyle name="_KT_TG_2_Bieu3ODA_1" xfId="825"/>
    <cellStyle name="_KT_TG_2_Bieu4HTMT" xfId="826"/>
    <cellStyle name="_KT_TG_2_bo sung von KCH nam 2010 va Du an tre kho khan" xfId="827"/>
    <cellStyle name="_KT_TG_2_Book1" xfId="828"/>
    <cellStyle name="_KT_TG_2_Book1 2" xfId="829"/>
    <cellStyle name="_KT_TG_2_Book1_1" xfId="830"/>
    <cellStyle name="_KT_TG_2_Book1_1 2" xfId="831"/>
    <cellStyle name="_KT_TG_2_Book1_1_BC CV 6403 BKHĐT" xfId="832"/>
    <cellStyle name="_KT_TG_2_Book1_1_Bieu mau cong trinh khoi cong moi 3-4" xfId="833"/>
    <cellStyle name="_KT_TG_2_Book1_1_Bieu3ODA" xfId="834"/>
    <cellStyle name="_KT_TG_2_Book1_1_Bieu4HTMT" xfId="835"/>
    <cellStyle name="_KT_TG_2_Book1_1_Book1" xfId="836"/>
    <cellStyle name="_KT_TG_2_Book1_1_Luy ke von ung nam 2011 -Thoa gui ngay 12-8-2012" xfId="837"/>
    <cellStyle name="_KT_TG_2_Book1_2" xfId="838"/>
    <cellStyle name="_KT_TG_2_Book1_2 2" xfId="839"/>
    <cellStyle name="_KT_TG_2_Book1_2_BC CV 6403 BKHĐT" xfId="840"/>
    <cellStyle name="_KT_TG_2_Book1_2_Bieu3ODA" xfId="841"/>
    <cellStyle name="_KT_TG_2_Book1_2_Luy ke von ung nam 2011 -Thoa gui ngay 12-8-2012" xfId="842"/>
    <cellStyle name="_KT_TG_2_Book1_3" xfId="843"/>
    <cellStyle name="_KT_TG_2_Book1_3 2" xfId="844"/>
    <cellStyle name="_KT_TG_2_Book1_BC CV 6403 BKHĐT" xfId="845"/>
    <cellStyle name="_KT_TG_2_Book1_Bieu mau cong trinh khoi cong moi 3-4" xfId="846"/>
    <cellStyle name="_KT_TG_2_Book1_Bieu3ODA" xfId="847"/>
    <cellStyle name="_KT_TG_2_Book1_Bieu4HTMT" xfId="848"/>
    <cellStyle name="_KT_TG_2_Book1_bo sung von KCH nam 2010 va Du an tre kho khan" xfId="849"/>
    <cellStyle name="_KT_TG_2_Book1_Book1" xfId="850"/>
    <cellStyle name="_KT_TG_2_Book1_danh muc chuan bi dau tu 2011 ngay 07-6-2011" xfId="851"/>
    <cellStyle name="_KT_TG_2_Book1_Danh muc pbo nguon von XSKT, XDCB nam 2009 chuyen qua nam 2010" xfId="852"/>
    <cellStyle name="_KT_TG_2_Book1_dieu chinh KH 2011 ngay 26-5-2011111" xfId="853"/>
    <cellStyle name="_KT_TG_2_Book1_DS KCH PHAN BO VON NSDP NAM 2010" xfId="854"/>
    <cellStyle name="_KT_TG_2_Book1_giao KH 2011 ngay 10-12-2010" xfId="855"/>
    <cellStyle name="_KT_TG_2_Book1_Luy ke von ung nam 2011 -Thoa gui ngay 12-8-2012" xfId="856"/>
    <cellStyle name="_KT_TG_2_CAU Khanh Nam(Thi Cong)" xfId="857"/>
    <cellStyle name="_KT_TG_2_CoCauPhi (version 1)" xfId="858"/>
    <cellStyle name="_KT_TG_2_Copy of 05-12  KH trung han 2016-2020 - Liem Thinh edited (1)" xfId="859"/>
    <cellStyle name="_KT_TG_2_ChiHuong_ApGia" xfId="860"/>
    <cellStyle name="_KT_TG_2_danh muc chuan bi dau tu 2011 ngay 07-6-2011" xfId="861"/>
    <cellStyle name="_KT_TG_2_Danh muc pbo nguon von XSKT, XDCB nam 2009 chuyen qua nam 2010" xfId="862"/>
    <cellStyle name="_KT_TG_2_DAU NOI PL-CL TAI PHU LAMHC" xfId="863"/>
    <cellStyle name="_KT_TG_2_dieu chinh KH 2011 ngay 26-5-2011111" xfId="864"/>
    <cellStyle name="_KT_TG_2_DS KCH PHAN BO VON NSDP NAM 2010" xfId="865"/>
    <cellStyle name="_KT_TG_2_DTCDT MR.2N110.HOCMON.TDTOAN.CCUNG" xfId="866"/>
    <cellStyle name="_KT_TG_2_DU TRU VAT TU" xfId="867"/>
    <cellStyle name="_KT_TG_2_GTGT 2003" xfId="868"/>
    <cellStyle name="_KT_TG_2_giao KH 2011 ngay 10-12-2010" xfId="869"/>
    <cellStyle name="_KT_TG_2_KE KHAI THUE GTGT 2004" xfId="870"/>
    <cellStyle name="_KT_TG_2_KE KHAI THUE GTGT 2004_BCTC2004" xfId="871"/>
    <cellStyle name="_KT_TG_2_kien giang 2" xfId="872"/>
    <cellStyle name="_KT_TG_2_KH TPCP 2016-2020 (tong hop)" xfId="873"/>
    <cellStyle name="_KT_TG_2_KH TPCP vung TNB (03-1-2012)" xfId="874"/>
    <cellStyle name="_KT_TG_2_Lora-tungchau" xfId="875"/>
    <cellStyle name="_KT_TG_2_Luy ke von ung nam 2011 -Thoa gui ngay 12-8-2012" xfId="876"/>
    <cellStyle name="_KT_TG_2_N-X-T-04" xfId="877"/>
    <cellStyle name="_KT_TG_2_NhanCong" xfId="878"/>
    <cellStyle name="_KT_TG_2_PGIA-phieu tham tra Kho bac" xfId="879"/>
    <cellStyle name="_KT_TG_2_PT02-02" xfId="880"/>
    <cellStyle name="_KT_TG_2_PT02-02_Book1" xfId="881"/>
    <cellStyle name="_KT_TG_2_PT02-03" xfId="882"/>
    <cellStyle name="_KT_TG_2_PT02-03_Book1" xfId="883"/>
    <cellStyle name="_KT_TG_2_phu luc tong ket tinh hinh TH giai doan 03-10 (ngay 30)" xfId="884"/>
    <cellStyle name="_KT_TG_2_Qt-HT3PQ1(CauKho)" xfId="885"/>
    <cellStyle name="_KT_TG_2_Sheet1" xfId="886"/>
    <cellStyle name="_KT_TG_2_TK152-04" xfId="887"/>
    <cellStyle name="_KT_TG_2_ÿÿÿÿÿ" xfId="888"/>
    <cellStyle name="_KT_TG_2_ÿÿÿÿÿ_Bieu mau cong trinh khoi cong moi 3-4" xfId="889"/>
    <cellStyle name="_KT_TG_2_ÿÿÿÿÿ_Bieu3ODA" xfId="890"/>
    <cellStyle name="_KT_TG_2_ÿÿÿÿÿ_Bieu4HTMT" xfId="891"/>
    <cellStyle name="_KT_TG_2_ÿÿÿÿÿ_kien giang 2" xfId="892"/>
    <cellStyle name="_KT_TG_2_ÿÿÿÿÿ_KH TPCP vung TNB (03-1-2012)" xfId="893"/>
    <cellStyle name="_KT_TG_3" xfId="894"/>
    <cellStyle name="_KT_TG_4" xfId="895"/>
    <cellStyle name="_KT_TG_4 2" xfId="896"/>
    <cellStyle name="_KT_TG_4_05-12  KH trung han 2016-2020 - Liem Thinh edited" xfId="897"/>
    <cellStyle name="_KT_TG_4_Copy of 05-12  KH trung han 2016-2020 - Liem Thinh edited (1)" xfId="898"/>
    <cellStyle name="_KT_TG_4_KH TPCP 2016-2020 (tong hop)" xfId="899"/>
    <cellStyle name="_KT_TG_4_Lora-tungchau" xfId="900"/>
    <cellStyle name="_KT_TG_4_Lora-tungchau 2" xfId="901"/>
    <cellStyle name="_KT_TG_4_Lora-tungchau_05-12  KH trung han 2016-2020 - Liem Thinh edited" xfId="902"/>
    <cellStyle name="_KT_TG_4_Lora-tungchau_Copy of 05-12  KH trung han 2016-2020 - Liem Thinh edited (1)" xfId="903"/>
    <cellStyle name="_KT_TG_4_Lora-tungchau_KH TPCP 2016-2020 (tong hop)" xfId="904"/>
    <cellStyle name="_KT_TG_4_Qt-HT3PQ1(CauKho)" xfId="905"/>
    <cellStyle name="_KH 2009" xfId="906"/>
    <cellStyle name="_KH 2009_15_10_2013 BC nhu cau von doi ung ODA (2014-2016) ngay 15102013 Sua" xfId="907"/>
    <cellStyle name="_KH 2009_BC nhu cau von doi ung ODA nganh NN (BKH)" xfId="908"/>
    <cellStyle name="_KH 2009_BC nhu cau von doi ung ODA nganh NN (BKH)_05-12  KH trung han 2016-2020 - Liem Thinh edited" xfId="909"/>
    <cellStyle name="_KH 2009_BC nhu cau von doi ung ODA nganh NN (BKH)_Copy of 05-12  KH trung han 2016-2020 - Liem Thinh edited (1)" xfId="910"/>
    <cellStyle name="_KH 2009_BC Tai co cau (bieu TH)" xfId="911"/>
    <cellStyle name="_KH 2009_BC Tai co cau (bieu TH)_05-12  KH trung han 2016-2020 - Liem Thinh edited" xfId="912"/>
    <cellStyle name="_KH 2009_BC Tai co cau (bieu TH)_Copy of 05-12  KH trung han 2016-2020 - Liem Thinh edited (1)" xfId="913"/>
    <cellStyle name="_KH 2009_DK 2014-2015 final" xfId="914"/>
    <cellStyle name="_KH 2009_DK 2014-2015 final_05-12  KH trung han 2016-2020 - Liem Thinh edited" xfId="915"/>
    <cellStyle name="_KH 2009_DK 2014-2015 final_Copy of 05-12  KH trung han 2016-2020 - Liem Thinh edited (1)" xfId="916"/>
    <cellStyle name="_KH 2009_DK 2014-2015 new" xfId="917"/>
    <cellStyle name="_KH 2009_DK 2014-2015 new_05-12  KH trung han 2016-2020 - Liem Thinh edited" xfId="918"/>
    <cellStyle name="_KH 2009_DK 2014-2015 new_Copy of 05-12  KH trung han 2016-2020 - Liem Thinh edited (1)" xfId="919"/>
    <cellStyle name="_KH 2009_DK KH CBDT 2014 11-11-2013" xfId="920"/>
    <cellStyle name="_KH 2009_DK KH CBDT 2014 11-11-2013(1)" xfId="921"/>
    <cellStyle name="_KH 2009_DK KH CBDT 2014 11-11-2013(1)_05-12  KH trung han 2016-2020 - Liem Thinh edited" xfId="922"/>
    <cellStyle name="_KH 2009_DK KH CBDT 2014 11-11-2013(1)_Copy of 05-12  KH trung han 2016-2020 - Liem Thinh edited (1)" xfId="923"/>
    <cellStyle name="_KH 2009_DK KH CBDT 2014 11-11-2013_05-12  KH trung han 2016-2020 - Liem Thinh edited" xfId="924"/>
    <cellStyle name="_KH 2009_DK KH CBDT 2014 11-11-2013_Copy of 05-12  KH trung han 2016-2020 - Liem Thinh edited (1)" xfId="925"/>
    <cellStyle name="_KH 2009_KH 2011-2015" xfId="926"/>
    <cellStyle name="_KH 2009_tai co cau dau tu (tong hop)1" xfId="927"/>
    <cellStyle name="_KH 2012 (TPCP) Bac Lieu (25-12-2011)" xfId="928"/>
    <cellStyle name="_Kh ql62 (2010) 11-09" xfId="929"/>
    <cellStyle name="_KH TPCP 2010 17-3-10" xfId="930"/>
    <cellStyle name="_KH TPCP vung TNB (03-1-2012)" xfId="931"/>
    <cellStyle name="_KH ung von cap bach 2009-Cuc NTTS de nghi (sua)" xfId="932"/>
    <cellStyle name="_KH.DTC.gd2016-2020 tinh (T2-2015)" xfId="33"/>
    <cellStyle name="_Khung 2012" xfId="933"/>
    <cellStyle name="_Khung nam 2010" xfId="934"/>
    <cellStyle name="_Lora-tungchau" xfId="935"/>
    <cellStyle name="_Lora-tungchau 2" xfId="936"/>
    <cellStyle name="_Lora-tungchau_05-12  KH trung han 2016-2020 - Liem Thinh edited" xfId="937"/>
    <cellStyle name="_Lora-tungchau_Copy of 05-12  KH trung han 2016-2020 - Liem Thinh edited (1)" xfId="938"/>
    <cellStyle name="_Lora-tungchau_KH TPCP 2016-2020 (tong hop)" xfId="939"/>
    <cellStyle name="_Luy ke von ung nam 2011 -Thoa gui ngay 12-8-2012" xfId="940"/>
    <cellStyle name="_mau so 3" xfId="941"/>
    <cellStyle name="_MauThanTKKT-goi7-DonGia2143(vl t7)" xfId="942"/>
    <cellStyle name="_MauThanTKKT-goi7-DonGia2143(vl t7)_!1 1 bao cao giao KH ve HTCMT vung TNB   12-12-2011" xfId="943"/>
    <cellStyle name="_MauThanTKKT-goi7-DonGia2143(vl t7)_Bieu4HTMT" xfId="944"/>
    <cellStyle name="_MauThanTKKT-goi7-DonGia2143(vl t7)_Bieu4HTMT_!1 1 bao cao giao KH ve HTCMT vung TNB   12-12-2011" xfId="945"/>
    <cellStyle name="_MauThanTKKT-goi7-DonGia2143(vl t7)_Bieu4HTMT_KH TPCP vung TNB (03-1-2012)" xfId="946"/>
    <cellStyle name="_MauThanTKKT-goi7-DonGia2143(vl t7)_KH TPCP vung TNB (03-1-2012)" xfId="947"/>
    <cellStyle name="_N-X-T-04" xfId="948"/>
    <cellStyle name="_Nhu cau von ung truoc 2011 Tha h Hoa + Nge An gui TW" xfId="949"/>
    <cellStyle name="_Nhu cau von ung truoc 2011 Tha h Hoa + Nge An gui TW_!1 1 bao cao giao KH ve HTCMT vung TNB   12-12-2011" xfId="950"/>
    <cellStyle name="_Nhu cau von ung truoc 2011 Tha h Hoa + Nge An gui TW_Bieu4HTMT" xfId="951"/>
    <cellStyle name="_Nhu cau von ung truoc 2011 Tha h Hoa + Nge An gui TW_Bieu4HTMT_!1 1 bao cao giao KH ve HTCMT vung TNB   12-12-2011" xfId="952"/>
    <cellStyle name="_Nhu cau von ung truoc 2011 Tha h Hoa + Nge An gui TW_Bieu4HTMT_KH TPCP vung TNB (03-1-2012)" xfId="953"/>
    <cellStyle name="_Nhu cau von ung truoc 2011 Tha h Hoa + Nge An gui TW_KH TPCP vung TNB (03-1-2012)" xfId="954"/>
    <cellStyle name="_PERSONAL" xfId="955"/>
    <cellStyle name="_PERSONAL_BC CV 6403 BKHĐT" xfId="956"/>
    <cellStyle name="_PERSONAL_Bieu mau cong trinh khoi cong moi 3-4" xfId="957"/>
    <cellStyle name="_PERSONAL_Bieu3ODA" xfId="958"/>
    <cellStyle name="_PERSONAL_Bieu4HTMT" xfId="959"/>
    <cellStyle name="_PERSONAL_Book1" xfId="960"/>
    <cellStyle name="_PERSONAL_Book1 2" xfId="961"/>
    <cellStyle name="_PERSONAL_HTQ.8 GD1" xfId="962"/>
    <cellStyle name="_PERSONAL_HTQ.8 GD1_05-12  KH trung han 2016-2020 - Liem Thinh edited" xfId="963"/>
    <cellStyle name="_PERSONAL_HTQ.8 GD1_Copy of 05-12  KH trung han 2016-2020 - Liem Thinh edited (1)" xfId="964"/>
    <cellStyle name="_PERSONAL_HTQ.8 GD1_KH TPCP 2016-2020 (tong hop)" xfId="965"/>
    <cellStyle name="_PERSONAL_Luy ke von ung nam 2011 -Thoa gui ngay 12-8-2012" xfId="966"/>
    <cellStyle name="_PERSONAL_Tong hop KHCB 2001" xfId="967"/>
    <cellStyle name="_Phan bo KH 2009 TPCP" xfId="968"/>
    <cellStyle name="_phong bo mon22" xfId="969"/>
    <cellStyle name="_phong bo mon22_!1 1 bao cao giao KH ve HTCMT vung TNB   12-12-2011" xfId="970"/>
    <cellStyle name="_phong bo mon22_KH TPCP vung TNB (03-1-2012)" xfId="971"/>
    <cellStyle name="_Phu luc 2 (Bieu 2) TH KH 2010" xfId="972"/>
    <cellStyle name="_phu luc tong ket tinh hinh TH giai doan 03-10 (ngay 30)" xfId="973"/>
    <cellStyle name="_Phuluckinhphi_DC_lan 4_YL" xfId="974"/>
    <cellStyle name="_Q TOAN  SCTX QL.62 QUI I ( oanh)" xfId="975"/>
    <cellStyle name="_Q TOAN  SCTX QL.62 QUI II ( oanh)" xfId="976"/>
    <cellStyle name="_QT SCTXQL62_QT1 (Cty QL)" xfId="977"/>
    <cellStyle name="_Qt-HT3PQ1(CauKho)" xfId="978"/>
    <cellStyle name="_Sheet1" xfId="979"/>
    <cellStyle name="_Sheet2" xfId="980"/>
    <cellStyle name="_TG-TH" xfId="981"/>
    <cellStyle name="_TG-TH_1" xfId="982"/>
    <cellStyle name="_TG-TH_1 2" xfId="983"/>
    <cellStyle name="_TG-TH_1_05-12  KH trung han 2016-2020 - Liem Thinh edited" xfId="984"/>
    <cellStyle name="_TG-TH_1_ApGiaVatTu_cayxanh_latgach" xfId="985"/>
    <cellStyle name="_TG-TH_1_BANG TONG HOP TINH HINH THANH QUYET TOAN (MOI I)" xfId="986"/>
    <cellStyle name="_TG-TH_1_BAO CAO KLCT PT2000" xfId="987"/>
    <cellStyle name="_TG-TH_1_BAO CAO PT2000" xfId="988"/>
    <cellStyle name="_TG-TH_1_BAO CAO PT2000_Book1" xfId="989"/>
    <cellStyle name="_TG-TH_1_Bao cao XDCB 2001 - T11 KH dieu chinh 20-11-THAI" xfId="990"/>
    <cellStyle name="_TG-TH_1_BAO GIA NGAY 24-10-08 (co dam)" xfId="991"/>
    <cellStyle name="_TG-TH_1_BC  NAM 2007" xfId="992"/>
    <cellStyle name="_TG-TH_1_BC CV 6403 BKHĐT" xfId="993"/>
    <cellStyle name="_TG-TH_1_BC NQ11-CP - chinh sua lai" xfId="994"/>
    <cellStyle name="_TG-TH_1_BC NQ11-CP-Quynh sau bieu so3" xfId="995"/>
    <cellStyle name="_TG-TH_1_BC_NQ11-CP_-_Thao_sua_lai" xfId="996"/>
    <cellStyle name="_TG-TH_1_Bieu mau cong trinh khoi cong moi 3-4" xfId="997"/>
    <cellStyle name="_TG-TH_1_Bieu3ODA" xfId="998"/>
    <cellStyle name="_TG-TH_1_Bieu3ODA_1" xfId="999"/>
    <cellStyle name="_TG-TH_1_Bieu4HTMT" xfId="1000"/>
    <cellStyle name="_TG-TH_1_bo sung von KCH nam 2010 va Du an tre kho khan" xfId="1001"/>
    <cellStyle name="_TG-TH_1_Book1" xfId="1002"/>
    <cellStyle name="_TG-TH_1_Book1 2" xfId="1003"/>
    <cellStyle name="_TG-TH_1_Book1_1" xfId="1004"/>
    <cellStyle name="_TG-TH_1_Book1_1 2" xfId="1005"/>
    <cellStyle name="_TG-TH_1_Book1_1_BC CV 6403 BKHĐT" xfId="1006"/>
    <cellStyle name="_TG-TH_1_Book1_1_Bieu mau cong trinh khoi cong moi 3-4" xfId="1007"/>
    <cellStyle name="_TG-TH_1_Book1_1_Bieu3ODA" xfId="1008"/>
    <cellStyle name="_TG-TH_1_Book1_1_Bieu4HTMT" xfId="1009"/>
    <cellStyle name="_TG-TH_1_Book1_1_Book1" xfId="1010"/>
    <cellStyle name="_TG-TH_1_Book1_1_Luy ke von ung nam 2011 -Thoa gui ngay 12-8-2012" xfId="1011"/>
    <cellStyle name="_TG-TH_1_Book1_2" xfId="1012"/>
    <cellStyle name="_TG-TH_1_Book1_2 2" xfId="1013"/>
    <cellStyle name="_TG-TH_1_Book1_2_BC CV 6403 BKHĐT" xfId="1014"/>
    <cellStyle name="_TG-TH_1_Book1_2_Bieu3ODA" xfId="1015"/>
    <cellStyle name="_TG-TH_1_Book1_2_Luy ke von ung nam 2011 -Thoa gui ngay 12-8-2012" xfId="1016"/>
    <cellStyle name="_TG-TH_1_Book1_3" xfId="1017"/>
    <cellStyle name="_TG-TH_1_Book1_BC CV 6403 BKHĐT" xfId="1018"/>
    <cellStyle name="_TG-TH_1_Book1_BC-QT-WB-dthao" xfId="1019"/>
    <cellStyle name="_TG-TH_1_Book1_Bieu mau cong trinh khoi cong moi 3-4" xfId="1020"/>
    <cellStyle name="_TG-TH_1_Book1_Bieu3ODA" xfId="1021"/>
    <cellStyle name="_TG-TH_1_Book1_Bieu4HTMT" xfId="1022"/>
    <cellStyle name="_TG-TH_1_Book1_bo sung von KCH nam 2010 va Du an tre kho khan" xfId="1023"/>
    <cellStyle name="_TG-TH_1_Book1_Book1" xfId="1024"/>
    <cellStyle name="_TG-TH_1_Book1_danh muc chuan bi dau tu 2011 ngay 07-6-2011" xfId="1025"/>
    <cellStyle name="_TG-TH_1_Book1_Danh muc pbo nguon von XSKT, XDCB nam 2009 chuyen qua nam 2010" xfId="1026"/>
    <cellStyle name="_TG-TH_1_Book1_dieu chinh KH 2011 ngay 26-5-2011111" xfId="1027"/>
    <cellStyle name="_TG-TH_1_Book1_DS KCH PHAN BO VON NSDP NAM 2010" xfId="1028"/>
    <cellStyle name="_TG-TH_1_Book1_giao KH 2011 ngay 10-12-2010" xfId="1029"/>
    <cellStyle name="_TG-TH_1_Book1_Luy ke von ung nam 2011 -Thoa gui ngay 12-8-2012" xfId="1030"/>
    <cellStyle name="_TG-TH_1_CAU Khanh Nam(Thi Cong)" xfId="1031"/>
    <cellStyle name="_TG-TH_1_CoCauPhi (version 1)" xfId="1032"/>
    <cellStyle name="_TG-TH_1_Copy of 05-12  KH trung han 2016-2020 - Liem Thinh edited (1)" xfId="1033"/>
    <cellStyle name="_TG-TH_1_ChiHuong_ApGia" xfId="1034"/>
    <cellStyle name="_TG-TH_1_danh muc chuan bi dau tu 2011 ngay 07-6-2011" xfId="1035"/>
    <cellStyle name="_TG-TH_1_Danh muc pbo nguon von XSKT, XDCB nam 2009 chuyen qua nam 2010" xfId="1036"/>
    <cellStyle name="_TG-TH_1_DAU NOI PL-CL TAI PHU LAMHC" xfId="1037"/>
    <cellStyle name="_TG-TH_1_dieu chinh KH 2011 ngay 26-5-2011111" xfId="1038"/>
    <cellStyle name="_TG-TH_1_DS KCH PHAN BO VON NSDP NAM 2010" xfId="1039"/>
    <cellStyle name="_TG-TH_1_DTCDT MR.2N110.HOCMON.TDTOAN.CCUNG" xfId="1040"/>
    <cellStyle name="_TG-TH_1_DU TRU VAT TU" xfId="1041"/>
    <cellStyle name="_TG-TH_1_GTGT 2003" xfId="1042"/>
    <cellStyle name="_TG-TH_1_giao KH 2011 ngay 10-12-2010" xfId="1043"/>
    <cellStyle name="_TG-TH_1_KE KHAI THUE GTGT 2004" xfId="1044"/>
    <cellStyle name="_TG-TH_1_KE KHAI THUE GTGT 2004_BCTC2004" xfId="1045"/>
    <cellStyle name="_TG-TH_1_kien giang 2" xfId="1046"/>
    <cellStyle name="_TG-TH_1_KH TPCP 2016-2020 (tong hop)" xfId="1047"/>
    <cellStyle name="_TG-TH_1_KH TPCP vung TNB (03-1-2012)" xfId="1048"/>
    <cellStyle name="_TG-TH_1_Lora-tungchau" xfId="1049"/>
    <cellStyle name="_TG-TH_1_Luy ke von ung nam 2011 -Thoa gui ngay 12-8-2012" xfId="1050"/>
    <cellStyle name="_TG-TH_1_N-X-T-04" xfId="1051"/>
    <cellStyle name="_TG-TH_1_NhanCong" xfId="1052"/>
    <cellStyle name="_TG-TH_1_PGIA-phieu tham tra Kho bac" xfId="1053"/>
    <cellStyle name="_TG-TH_1_PT02-02" xfId="1054"/>
    <cellStyle name="_TG-TH_1_PT02-02_Book1" xfId="1055"/>
    <cellStyle name="_TG-TH_1_PT02-03" xfId="1056"/>
    <cellStyle name="_TG-TH_1_PT02-03_Book1" xfId="1057"/>
    <cellStyle name="_TG-TH_1_phu luc tong ket tinh hinh TH giai doan 03-10 (ngay 30)" xfId="1058"/>
    <cellStyle name="_TG-TH_1_Qt-HT3PQ1(CauKho)" xfId="1059"/>
    <cellStyle name="_TG-TH_1_Sheet1" xfId="1060"/>
    <cellStyle name="_TG-TH_1_TK152-04" xfId="1061"/>
    <cellStyle name="_TG-TH_1_ÿÿÿÿÿ" xfId="1062"/>
    <cellStyle name="_TG-TH_1_ÿÿÿÿÿ_Bieu mau cong trinh khoi cong moi 3-4" xfId="1063"/>
    <cellStyle name="_TG-TH_1_ÿÿÿÿÿ_Bieu3ODA" xfId="1064"/>
    <cellStyle name="_TG-TH_1_ÿÿÿÿÿ_Bieu4HTMT" xfId="1065"/>
    <cellStyle name="_TG-TH_1_ÿÿÿÿÿ_kien giang 2" xfId="1066"/>
    <cellStyle name="_TG-TH_1_ÿÿÿÿÿ_KH TPCP vung TNB (03-1-2012)" xfId="1067"/>
    <cellStyle name="_TG-TH_2" xfId="1068"/>
    <cellStyle name="_TG-TH_2 2" xfId="1069"/>
    <cellStyle name="_TG-TH_2_05-12  KH trung han 2016-2020 - Liem Thinh edited" xfId="1070"/>
    <cellStyle name="_TG-TH_2_ApGiaVatTu_cayxanh_latgach" xfId="1071"/>
    <cellStyle name="_TG-TH_2_BANG TONG HOP TINH HINH THANH QUYET TOAN (MOI I)" xfId="1072"/>
    <cellStyle name="_TG-TH_2_BAO CAO KLCT PT2000" xfId="1073"/>
    <cellStyle name="_TG-TH_2_BAO CAO PT2000" xfId="1074"/>
    <cellStyle name="_TG-TH_2_BAO CAO PT2000_Book1" xfId="1075"/>
    <cellStyle name="_TG-TH_2_Bao cao XDCB 2001 - T11 KH dieu chinh 20-11-THAI" xfId="1076"/>
    <cellStyle name="_TG-TH_2_BAO GIA NGAY 24-10-08 (co dam)" xfId="1077"/>
    <cellStyle name="_TG-TH_2_BC  NAM 2007" xfId="1078"/>
    <cellStyle name="_TG-TH_2_BC CV 6403 BKHĐT" xfId="1079"/>
    <cellStyle name="_TG-TH_2_BC NQ11-CP - chinh sua lai" xfId="1080"/>
    <cellStyle name="_TG-TH_2_BC NQ11-CP-Quynh sau bieu so3" xfId="1081"/>
    <cellStyle name="_TG-TH_2_BC_NQ11-CP_-_Thao_sua_lai" xfId="1082"/>
    <cellStyle name="_TG-TH_2_Bieu mau cong trinh khoi cong moi 3-4" xfId="1083"/>
    <cellStyle name="_TG-TH_2_Bieu3ODA" xfId="1084"/>
    <cellStyle name="_TG-TH_2_Bieu3ODA_1" xfId="1085"/>
    <cellStyle name="_TG-TH_2_Bieu4HTMT" xfId="1086"/>
    <cellStyle name="_TG-TH_2_bo sung von KCH nam 2010 va Du an tre kho khan" xfId="1087"/>
    <cellStyle name="_TG-TH_2_Book1" xfId="1088"/>
    <cellStyle name="_TG-TH_2_Book1 2" xfId="1089"/>
    <cellStyle name="_TG-TH_2_Book1_1" xfId="1090"/>
    <cellStyle name="_TG-TH_2_Book1_1 2" xfId="1091"/>
    <cellStyle name="_TG-TH_2_Book1_1_BC CV 6403 BKHĐT" xfId="1092"/>
    <cellStyle name="_TG-TH_2_Book1_1_Bieu mau cong trinh khoi cong moi 3-4" xfId="1093"/>
    <cellStyle name="_TG-TH_2_Book1_1_Bieu3ODA" xfId="1094"/>
    <cellStyle name="_TG-TH_2_Book1_1_Bieu4HTMT" xfId="1095"/>
    <cellStyle name="_TG-TH_2_Book1_1_Book1" xfId="1096"/>
    <cellStyle name="_TG-TH_2_Book1_1_Luy ke von ung nam 2011 -Thoa gui ngay 12-8-2012" xfId="1097"/>
    <cellStyle name="_TG-TH_2_Book1_2" xfId="1098"/>
    <cellStyle name="_TG-TH_2_Book1_2 2" xfId="1099"/>
    <cellStyle name="_TG-TH_2_Book1_2_BC CV 6403 BKHĐT" xfId="1100"/>
    <cellStyle name="_TG-TH_2_Book1_2_Bieu3ODA" xfId="1101"/>
    <cellStyle name="_TG-TH_2_Book1_2_Luy ke von ung nam 2011 -Thoa gui ngay 12-8-2012" xfId="1102"/>
    <cellStyle name="_TG-TH_2_Book1_3" xfId="1103"/>
    <cellStyle name="_TG-TH_2_Book1_3 2" xfId="1104"/>
    <cellStyle name="_TG-TH_2_Book1_BC CV 6403 BKHĐT" xfId="1105"/>
    <cellStyle name="_TG-TH_2_Book1_Bieu mau cong trinh khoi cong moi 3-4" xfId="1106"/>
    <cellStyle name="_TG-TH_2_Book1_Bieu3ODA" xfId="1107"/>
    <cellStyle name="_TG-TH_2_Book1_Bieu4HTMT" xfId="1108"/>
    <cellStyle name="_TG-TH_2_Book1_bo sung von KCH nam 2010 va Du an tre kho khan" xfId="1109"/>
    <cellStyle name="_TG-TH_2_Book1_Book1" xfId="1110"/>
    <cellStyle name="_TG-TH_2_Book1_danh muc chuan bi dau tu 2011 ngay 07-6-2011" xfId="1111"/>
    <cellStyle name="_TG-TH_2_Book1_Danh muc pbo nguon von XSKT, XDCB nam 2009 chuyen qua nam 2010" xfId="1112"/>
    <cellStyle name="_TG-TH_2_Book1_dieu chinh KH 2011 ngay 26-5-2011111" xfId="1113"/>
    <cellStyle name="_TG-TH_2_Book1_DS KCH PHAN BO VON NSDP NAM 2010" xfId="1114"/>
    <cellStyle name="_TG-TH_2_Book1_giao KH 2011 ngay 10-12-2010" xfId="1115"/>
    <cellStyle name="_TG-TH_2_Book1_Luy ke von ung nam 2011 -Thoa gui ngay 12-8-2012" xfId="1116"/>
    <cellStyle name="_TG-TH_2_CAU Khanh Nam(Thi Cong)" xfId="1117"/>
    <cellStyle name="_TG-TH_2_CoCauPhi (version 1)" xfId="1118"/>
    <cellStyle name="_TG-TH_2_Copy of 05-12  KH trung han 2016-2020 - Liem Thinh edited (1)" xfId="1119"/>
    <cellStyle name="_TG-TH_2_ChiHuong_ApGia" xfId="1120"/>
    <cellStyle name="_TG-TH_2_danh muc chuan bi dau tu 2011 ngay 07-6-2011" xfId="1121"/>
    <cellStyle name="_TG-TH_2_Danh muc pbo nguon von XSKT, XDCB nam 2009 chuyen qua nam 2010" xfId="1122"/>
    <cellStyle name="_TG-TH_2_DAU NOI PL-CL TAI PHU LAMHC" xfId="1123"/>
    <cellStyle name="_TG-TH_2_dieu chinh KH 2011 ngay 26-5-2011111" xfId="1124"/>
    <cellStyle name="_TG-TH_2_DS KCH PHAN BO VON NSDP NAM 2010" xfId="1125"/>
    <cellStyle name="_TG-TH_2_DTCDT MR.2N110.HOCMON.TDTOAN.CCUNG" xfId="1126"/>
    <cellStyle name="_TG-TH_2_DU TRU VAT TU" xfId="1127"/>
    <cellStyle name="_TG-TH_2_GTGT 2003" xfId="1128"/>
    <cellStyle name="_TG-TH_2_giao KH 2011 ngay 10-12-2010" xfId="1129"/>
    <cellStyle name="_TG-TH_2_KE KHAI THUE GTGT 2004" xfId="1130"/>
    <cellStyle name="_TG-TH_2_KE KHAI THUE GTGT 2004_BCTC2004" xfId="1131"/>
    <cellStyle name="_TG-TH_2_kien giang 2" xfId="1132"/>
    <cellStyle name="_TG-TH_2_KH TPCP 2016-2020 (tong hop)" xfId="1133"/>
    <cellStyle name="_TG-TH_2_KH TPCP vung TNB (03-1-2012)" xfId="1134"/>
    <cellStyle name="_TG-TH_2_Lora-tungchau" xfId="1135"/>
    <cellStyle name="_TG-TH_2_Luy ke von ung nam 2011 -Thoa gui ngay 12-8-2012" xfId="1136"/>
    <cellStyle name="_TG-TH_2_N-X-T-04" xfId="1137"/>
    <cellStyle name="_TG-TH_2_NhanCong" xfId="1138"/>
    <cellStyle name="_TG-TH_2_PGIA-phieu tham tra Kho bac" xfId="1139"/>
    <cellStyle name="_TG-TH_2_PT02-02" xfId="1140"/>
    <cellStyle name="_TG-TH_2_PT02-02_Book1" xfId="1141"/>
    <cellStyle name="_TG-TH_2_PT02-03" xfId="1142"/>
    <cellStyle name="_TG-TH_2_PT02-03_Book1" xfId="1143"/>
    <cellStyle name="_TG-TH_2_phu luc tong ket tinh hinh TH giai doan 03-10 (ngay 30)" xfId="1144"/>
    <cellStyle name="_TG-TH_2_Qt-HT3PQ1(CauKho)" xfId="1145"/>
    <cellStyle name="_TG-TH_2_Sheet1" xfId="1146"/>
    <cellStyle name="_TG-TH_2_TK152-04" xfId="1147"/>
    <cellStyle name="_TG-TH_2_ÿÿÿÿÿ" xfId="1148"/>
    <cellStyle name="_TG-TH_2_ÿÿÿÿÿ_Bieu mau cong trinh khoi cong moi 3-4" xfId="1149"/>
    <cellStyle name="_TG-TH_2_ÿÿÿÿÿ_Bieu3ODA" xfId="1150"/>
    <cellStyle name="_TG-TH_2_ÿÿÿÿÿ_Bieu4HTMT" xfId="1151"/>
    <cellStyle name="_TG-TH_2_ÿÿÿÿÿ_kien giang 2" xfId="1152"/>
    <cellStyle name="_TG-TH_2_ÿÿÿÿÿ_KH TPCP vung TNB (03-1-2012)" xfId="1153"/>
    <cellStyle name="_TG-TH_3" xfId="1154"/>
    <cellStyle name="_TG-TH_3 2" xfId="1155"/>
    <cellStyle name="_TG-TH_3_05-12  KH trung han 2016-2020 - Liem Thinh edited" xfId="1156"/>
    <cellStyle name="_TG-TH_3_Copy of 05-12  KH trung han 2016-2020 - Liem Thinh edited (1)" xfId="1157"/>
    <cellStyle name="_TG-TH_3_KH TPCP 2016-2020 (tong hop)" xfId="1158"/>
    <cellStyle name="_TG-TH_3_Lora-tungchau" xfId="1159"/>
    <cellStyle name="_TG-TH_3_Lora-tungchau 2" xfId="1160"/>
    <cellStyle name="_TG-TH_3_Lora-tungchau_05-12  KH trung han 2016-2020 - Liem Thinh edited" xfId="1161"/>
    <cellStyle name="_TG-TH_3_Lora-tungchau_Copy of 05-12  KH trung han 2016-2020 - Liem Thinh edited (1)" xfId="1162"/>
    <cellStyle name="_TG-TH_3_Lora-tungchau_KH TPCP 2016-2020 (tong hop)" xfId="1163"/>
    <cellStyle name="_TG-TH_3_Qt-HT3PQ1(CauKho)" xfId="1164"/>
    <cellStyle name="_TG-TH_4" xfId="1165"/>
    <cellStyle name="_TK152-04" xfId="1166"/>
    <cellStyle name="_Tong dutoan PP LAHAI" xfId="1167"/>
    <cellStyle name="_TPCP GT-24-5-Mien Nui" xfId="1168"/>
    <cellStyle name="_TPCP GT-24-5-Mien Nui_!1 1 bao cao giao KH ve HTCMT vung TNB   12-12-2011" xfId="1169"/>
    <cellStyle name="_TPCP GT-24-5-Mien Nui_Bieu4HTMT" xfId="1170"/>
    <cellStyle name="_TPCP GT-24-5-Mien Nui_Bieu4HTMT_!1 1 bao cao giao KH ve HTCMT vung TNB   12-12-2011" xfId="1171"/>
    <cellStyle name="_TPCP GT-24-5-Mien Nui_Bieu4HTMT_KH TPCP vung TNB (03-1-2012)" xfId="1172"/>
    <cellStyle name="_TPCP GT-24-5-Mien Nui_KH TPCP vung TNB (03-1-2012)" xfId="1173"/>
    <cellStyle name="_TH KH 2010" xfId="1174"/>
    <cellStyle name="_ung truoc 2011 NSTW Thanh Hoa + Nge An gui Thu 12-5" xfId="1175"/>
    <cellStyle name="_ung truoc 2011 NSTW Thanh Hoa + Nge An gui Thu 12-5_!1 1 bao cao giao KH ve HTCMT vung TNB   12-12-2011" xfId="1176"/>
    <cellStyle name="_ung truoc 2011 NSTW Thanh Hoa + Nge An gui Thu 12-5_Bieu4HTMT" xfId="1177"/>
    <cellStyle name="_ung truoc 2011 NSTW Thanh Hoa + Nge An gui Thu 12-5_Bieu4HTMT_!1 1 bao cao giao KH ve HTCMT vung TNB   12-12-2011" xfId="1178"/>
    <cellStyle name="_ung truoc 2011 NSTW Thanh Hoa + Nge An gui Thu 12-5_Bieu4HTMT_KH TPCP vung TNB (03-1-2012)" xfId="1179"/>
    <cellStyle name="_ung truoc 2011 NSTW Thanh Hoa + Nge An gui Thu 12-5_KH TPCP vung TNB (03-1-2012)" xfId="1180"/>
    <cellStyle name="_ung truoc cua long an (6-5-2010)" xfId="1181"/>
    <cellStyle name="_Ung von nam 2011 vung TNB - Doan Cong tac (12-5-2010)" xfId="1182"/>
    <cellStyle name="_Ung von nam 2011 vung TNB - Doan Cong tac (12-5-2010)_!1 1 bao cao giao KH ve HTCMT vung TNB   12-12-2011" xfId="1183"/>
    <cellStyle name="_Ung von nam 2011 vung TNB - Doan Cong tac (12-5-2010)_Bieu4HTMT" xfId="1184"/>
    <cellStyle name="_Ung von nam 2011 vung TNB - Doan Cong tac (12-5-2010)_Bieu4HTMT_!1 1 bao cao giao KH ve HTCMT vung TNB   12-12-2011" xfId="1185"/>
    <cellStyle name="_Ung von nam 2011 vung TNB - Doan Cong tac (12-5-2010)_Bieu4HTMT_KH TPCP vung TNB (03-1-2012)" xfId="1186"/>
    <cellStyle name="_Ung von nam 2011 vung TNB - Doan Cong tac (12-5-2010)_Cong trinh co y kien LD_Dang_NN_2011-Tay nguyen-9-10" xfId="1187"/>
    <cellStyle name="_Ung von nam 2011 vung TNB - Doan Cong tac (12-5-2010)_Cong trinh co y kien LD_Dang_NN_2011-Tay nguyen-9-10_!1 1 bao cao giao KH ve HTCMT vung TNB   12-12-2011" xfId="1188"/>
    <cellStyle name="_Ung von nam 2011 vung TNB - Doan Cong tac (12-5-2010)_Cong trinh co y kien LD_Dang_NN_2011-Tay nguyen-9-10_Bieu4HTMT" xfId="1189"/>
    <cellStyle name="_Ung von nam 2011 vung TNB - Doan Cong tac (12-5-2010)_Cong trinh co y kien LD_Dang_NN_2011-Tay nguyen-9-10_Bieu4HTMT_!1 1 bao cao giao KH ve HTCMT vung TNB   12-12-2011" xfId="1190"/>
    <cellStyle name="_Ung von nam 2011 vung TNB - Doan Cong tac (12-5-2010)_Cong trinh co y kien LD_Dang_NN_2011-Tay nguyen-9-10_Bieu4HTMT_KH TPCP vung TNB (03-1-2012)" xfId="1191"/>
    <cellStyle name="_Ung von nam 2011 vung TNB - Doan Cong tac (12-5-2010)_Cong trinh co y kien LD_Dang_NN_2011-Tay nguyen-9-10_KH TPCP vung TNB (03-1-2012)" xfId="1192"/>
    <cellStyle name="_Ung von nam 2011 vung TNB - Doan Cong tac (12-5-2010)_Chuẩn bị đầu tư 2011 (sep Hung)_KH 2012 (T3-2013)" xfId="1193"/>
    <cellStyle name="_Ung von nam 2011 vung TNB - Doan Cong tac (12-5-2010)_KH TPCP vung TNB (03-1-2012)" xfId="1194"/>
    <cellStyle name="_Ung von nam 2011 vung TNB - Doan Cong tac (12-5-2010)_TN - Ho tro khac 2011" xfId="1195"/>
    <cellStyle name="_Ung von nam 2011 vung TNB - Doan Cong tac (12-5-2010)_TN - Ho tro khac 2011_!1 1 bao cao giao KH ve HTCMT vung TNB   12-12-2011" xfId="1196"/>
    <cellStyle name="_Ung von nam 2011 vung TNB - Doan Cong tac (12-5-2010)_TN - Ho tro khac 2011_Bieu4HTMT" xfId="1197"/>
    <cellStyle name="_Ung von nam 2011 vung TNB - Doan Cong tac (12-5-2010)_TN - Ho tro khac 2011_Bieu4HTMT_!1 1 bao cao giao KH ve HTCMT vung TNB   12-12-2011" xfId="1198"/>
    <cellStyle name="_Ung von nam 2011 vung TNB - Doan Cong tac (12-5-2010)_TN - Ho tro khac 2011_Bieu4HTMT_KH TPCP vung TNB (03-1-2012)" xfId="1199"/>
    <cellStyle name="_Ung von nam 2011 vung TNB - Doan Cong tac (12-5-2010)_TN - Ho tro khac 2011_KH TPCP vung TNB (03-1-2012)" xfId="1200"/>
    <cellStyle name="_Von dau tu 2006-2020 (TL chien luoc)" xfId="1201"/>
    <cellStyle name="_Von dau tu 2006-2020 (TL chien luoc)_15_10_2013 BC nhu cau von doi ung ODA (2014-2016) ngay 15102013 Sua" xfId="1202"/>
    <cellStyle name="_Von dau tu 2006-2020 (TL chien luoc)_BC nhu cau von doi ung ODA nganh NN (BKH)" xfId="1203"/>
    <cellStyle name="_Von dau tu 2006-2020 (TL chien luoc)_BC nhu cau von doi ung ODA nganh NN (BKH)_05-12  KH trung han 2016-2020 - Liem Thinh edited" xfId="1204"/>
    <cellStyle name="_Von dau tu 2006-2020 (TL chien luoc)_BC nhu cau von doi ung ODA nganh NN (BKH)_Copy of 05-12  KH trung han 2016-2020 - Liem Thinh edited (1)" xfId="1205"/>
    <cellStyle name="_Von dau tu 2006-2020 (TL chien luoc)_BC Tai co cau (bieu TH)" xfId="1206"/>
    <cellStyle name="_Von dau tu 2006-2020 (TL chien luoc)_BC Tai co cau (bieu TH)_05-12  KH trung han 2016-2020 - Liem Thinh edited" xfId="1207"/>
    <cellStyle name="_Von dau tu 2006-2020 (TL chien luoc)_BC Tai co cau (bieu TH)_Copy of 05-12  KH trung han 2016-2020 - Liem Thinh edited (1)" xfId="1208"/>
    <cellStyle name="_Von dau tu 2006-2020 (TL chien luoc)_DK 2014-2015 final" xfId="1209"/>
    <cellStyle name="_Von dau tu 2006-2020 (TL chien luoc)_DK 2014-2015 final_05-12  KH trung han 2016-2020 - Liem Thinh edited" xfId="1210"/>
    <cellStyle name="_Von dau tu 2006-2020 (TL chien luoc)_DK 2014-2015 final_Copy of 05-12  KH trung han 2016-2020 - Liem Thinh edited (1)" xfId="1211"/>
    <cellStyle name="_Von dau tu 2006-2020 (TL chien luoc)_DK 2014-2015 new" xfId="1212"/>
    <cellStyle name="_Von dau tu 2006-2020 (TL chien luoc)_DK 2014-2015 new_05-12  KH trung han 2016-2020 - Liem Thinh edited" xfId="1213"/>
    <cellStyle name="_Von dau tu 2006-2020 (TL chien luoc)_DK 2014-2015 new_Copy of 05-12  KH trung han 2016-2020 - Liem Thinh edited (1)" xfId="1214"/>
    <cellStyle name="_Von dau tu 2006-2020 (TL chien luoc)_DK KH CBDT 2014 11-11-2013" xfId="1215"/>
    <cellStyle name="_Von dau tu 2006-2020 (TL chien luoc)_DK KH CBDT 2014 11-11-2013(1)" xfId="1216"/>
    <cellStyle name="_Von dau tu 2006-2020 (TL chien luoc)_DK KH CBDT 2014 11-11-2013(1)_05-12  KH trung han 2016-2020 - Liem Thinh edited" xfId="1217"/>
    <cellStyle name="_Von dau tu 2006-2020 (TL chien luoc)_DK KH CBDT 2014 11-11-2013(1)_Copy of 05-12  KH trung han 2016-2020 - Liem Thinh edited (1)" xfId="1218"/>
    <cellStyle name="_Von dau tu 2006-2020 (TL chien luoc)_DK KH CBDT 2014 11-11-2013_05-12  KH trung han 2016-2020 - Liem Thinh edited" xfId="1219"/>
    <cellStyle name="_Von dau tu 2006-2020 (TL chien luoc)_DK KH CBDT 2014 11-11-2013_Copy of 05-12  KH trung han 2016-2020 - Liem Thinh edited (1)" xfId="1220"/>
    <cellStyle name="_Von dau tu 2006-2020 (TL chien luoc)_KH 2011-2015" xfId="1221"/>
    <cellStyle name="_Von dau tu 2006-2020 (TL chien luoc)_tai co cau dau tu (tong hop)1" xfId="1222"/>
    <cellStyle name="_x005f_x0001_" xfId="1223"/>
    <cellStyle name="_x005f_x0001__!1 1 bao cao giao KH ve HTCMT vung TNB   12-12-2011" xfId="1224"/>
    <cellStyle name="_x005f_x0001__kien giang 2" xfId="1225"/>
    <cellStyle name="_x005f_x000d__x005f_x000a_JournalTemplate=C:\COMFO\CTALK\JOURSTD.TPL_x005f_x000d__x005f_x000a_LbStateAddress=3 3 0 251 1 89 2 311_x005f_x000d__x005f_x000a_LbStateJou" xfId="1226"/>
    <cellStyle name="_x005f_x005f_x005f_x0001_" xfId="1227"/>
    <cellStyle name="_x005f_x005f_x005f_x0001__!1 1 bao cao giao KH ve HTCMT vung TNB   12-12-2011" xfId="1228"/>
    <cellStyle name="_x005f_x005f_x005f_x0001__kien giang 2" xfId="1229"/>
    <cellStyle name="_x005f_x005f_x005f_x000d__x005f_x005f_x005f_x000a_JournalTemplate=C:\COMFO\CTALK\JOURSTD.TPL_x005f_x005f_x005f_x000d__x005f_x005f_x005f_x000a_LbStateAddress=3 3 0 251 1 89 2 311_x005f_x005f_x005f_x000d__x005f_x005f_x005f_x000a_LbStateJou" xfId="1230"/>
    <cellStyle name="_XDCB thang 12.2010" xfId="1231"/>
    <cellStyle name="_ÿÿÿÿÿ" xfId="1232"/>
    <cellStyle name="_ÿÿÿÿÿ_Bieu mau cong trinh khoi cong moi 3-4" xfId="1233"/>
    <cellStyle name="_ÿÿÿÿÿ_Bieu mau cong trinh khoi cong moi 3-4_!1 1 bao cao giao KH ve HTCMT vung TNB   12-12-2011" xfId="1234"/>
    <cellStyle name="_ÿÿÿÿÿ_Bieu mau cong trinh khoi cong moi 3-4_KH TPCP vung TNB (03-1-2012)" xfId="1235"/>
    <cellStyle name="_ÿÿÿÿÿ_Bieu3ODA" xfId="1236"/>
    <cellStyle name="_ÿÿÿÿÿ_Bieu3ODA_!1 1 bao cao giao KH ve HTCMT vung TNB   12-12-2011" xfId="1237"/>
    <cellStyle name="_ÿÿÿÿÿ_Bieu3ODA_KH TPCP vung TNB (03-1-2012)" xfId="1238"/>
    <cellStyle name="_ÿÿÿÿÿ_Bieu4HTMT" xfId="1239"/>
    <cellStyle name="_ÿÿÿÿÿ_Bieu4HTMT_!1 1 bao cao giao KH ve HTCMT vung TNB   12-12-2011" xfId="1240"/>
    <cellStyle name="_ÿÿÿÿÿ_Bieu4HTMT_KH TPCP vung TNB (03-1-2012)" xfId="1241"/>
    <cellStyle name="_ÿÿÿÿÿ_kien giang 2" xfId="1242"/>
    <cellStyle name="_ÿÿÿÿÿ_Kh ql62 (2010) 11-09" xfId="1243"/>
    <cellStyle name="_ÿÿÿÿÿ_KH TPCP vung TNB (03-1-2012)" xfId="1244"/>
    <cellStyle name="_ÿÿÿÿÿ_Khung 2012" xfId="1245"/>
    <cellStyle name="~1" xfId="1246"/>
    <cellStyle name="’Ê‰Ý [0.00]_laroux" xfId="1247"/>
    <cellStyle name="’Ê‰Ý_laroux" xfId="1248"/>
    <cellStyle name="¤@¯ë_CHI PHI QUAN LY 1-00" xfId="1249"/>
    <cellStyle name="•W?_Format" xfId="1250"/>
    <cellStyle name="•W€_’·Šú‰p•¶" xfId="1251"/>
    <cellStyle name="•W_’·Šú‰p•¶" xfId="1252"/>
    <cellStyle name="W_MARINE" xfId="1253"/>
    <cellStyle name="0" xfId="1254"/>
    <cellStyle name="0 2" xfId="1255"/>
    <cellStyle name="0,0_x000a__x000a_NA_x000a__x000a_" xfId="1256"/>
    <cellStyle name="0,0_x000d__x000a_NA_x000d__x000a_" xfId="1257"/>
    <cellStyle name="0,0_x000d__x000a_NA_x000d__x000a_ 2" xfId="1258"/>
    <cellStyle name="0,0_x000d__x000a_NA_x000d__x000a__Thanh hoa chinh thuc 28-2" xfId="1259"/>
    <cellStyle name="0,0_x005f_x000d__x005f_x000a_NA_x005f_x000d__x005f_x000a_" xfId="1260"/>
    <cellStyle name="0.0" xfId="34"/>
    <cellStyle name="0.0 2" xfId="1261"/>
    <cellStyle name="0.00" xfId="35"/>
    <cellStyle name="0.00 2" xfId="1262"/>
    <cellStyle name="1" xfId="36"/>
    <cellStyle name="1 2" xfId="1263"/>
    <cellStyle name="1_!1 1 bao cao giao KH ve HTCMT vung TNB   12-12-2011" xfId="1264"/>
    <cellStyle name="1_BAO GIA NGAY 24-10-08 (co dam)" xfId="1265"/>
    <cellStyle name="1_Bieu4HTMT" xfId="1266"/>
    <cellStyle name="1_Book1" xfId="1267"/>
    <cellStyle name="1_Book1_1" xfId="1268"/>
    <cellStyle name="1_Book1_1_!1 1 bao cao giao KH ve HTCMT vung TNB   12-12-2011" xfId="1269"/>
    <cellStyle name="1_Book1_1_Bieu4HTMT" xfId="1270"/>
    <cellStyle name="1_Book1_1_Bieu4HTMT_!1 1 bao cao giao KH ve HTCMT vung TNB   12-12-2011" xfId="1271"/>
    <cellStyle name="1_Book1_1_Bieu4HTMT_KH TPCP vung TNB (03-1-2012)" xfId="1272"/>
    <cellStyle name="1_Book1_1_KH TPCP vung TNB (03-1-2012)" xfId="1273"/>
    <cellStyle name="1_Cau thuy dien Ban La (Cu Anh)" xfId="1274"/>
    <cellStyle name="1_Cau thuy dien Ban La (Cu Anh)_!1 1 bao cao giao KH ve HTCMT vung TNB   12-12-2011" xfId="1275"/>
    <cellStyle name="1_Cau thuy dien Ban La (Cu Anh)_Bieu4HTMT" xfId="1276"/>
    <cellStyle name="1_Cau thuy dien Ban La (Cu Anh)_Bieu4HTMT_!1 1 bao cao giao KH ve HTCMT vung TNB   12-12-2011" xfId="1277"/>
    <cellStyle name="1_Cau thuy dien Ban La (Cu Anh)_Bieu4HTMT_KH TPCP vung TNB (03-1-2012)" xfId="1278"/>
    <cellStyle name="1_Cau thuy dien Ban La (Cu Anh)_KH TPCP vung TNB (03-1-2012)" xfId="1279"/>
    <cellStyle name="1_Cong trinh co y kien LD_Dang_NN_2011-Tay nguyen-9-10" xfId="1280"/>
    <cellStyle name="1_Du toan 558 (Km17+508.12 - Km 22)" xfId="1281"/>
    <cellStyle name="1_Du toan 558 (Km17+508.12 - Km 22)_!1 1 bao cao giao KH ve HTCMT vung TNB   12-12-2011" xfId="1282"/>
    <cellStyle name="1_Du toan 558 (Km17+508.12 - Km 22)_Bieu4HTMT" xfId="1283"/>
    <cellStyle name="1_Du toan 558 (Km17+508.12 - Km 22)_Bieu4HTMT_!1 1 bao cao giao KH ve HTCMT vung TNB   12-12-2011" xfId="1284"/>
    <cellStyle name="1_Du toan 558 (Km17+508.12 - Km 22)_Bieu4HTMT_KH TPCP vung TNB (03-1-2012)" xfId="1285"/>
    <cellStyle name="1_Du toan 558 (Km17+508.12 - Km 22)_KH TPCP vung TNB (03-1-2012)" xfId="1286"/>
    <cellStyle name="1_Gia_VLQL48_duyet " xfId="1287"/>
    <cellStyle name="1_Gia_VLQL48_duyet _!1 1 bao cao giao KH ve HTCMT vung TNB   12-12-2011" xfId="1288"/>
    <cellStyle name="1_Gia_VLQL48_duyet _Bieu4HTMT" xfId="1289"/>
    <cellStyle name="1_Gia_VLQL48_duyet _Bieu4HTMT_!1 1 bao cao giao KH ve HTCMT vung TNB   12-12-2011" xfId="1290"/>
    <cellStyle name="1_Gia_VLQL48_duyet _Bieu4HTMT_KH TPCP vung TNB (03-1-2012)" xfId="1291"/>
    <cellStyle name="1_Gia_VLQL48_duyet _KH TPCP vung TNB (03-1-2012)" xfId="1292"/>
    <cellStyle name="1_KlQdinhduyet" xfId="1293"/>
    <cellStyle name="1_KlQdinhduyet_!1 1 bao cao giao KH ve HTCMT vung TNB   12-12-2011" xfId="1294"/>
    <cellStyle name="1_KlQdinhduyet_Bieu4HTMT" xfId="1295"/>
    <cellStyle name="1_KlQdinhduyet_Bieu4HTMT_!1 1 bao cao giao KH ve HTCMT vung TNB   12-12-2011" xfId="1296"/>
    <cellStyle name="1_KlQdinhduyet_Bieu4HTMT_KH TPCP vung TNB (03-1-2012)" xfId="1297"/>
    <cellStyle name="1_KlQdinhduyet_KH TPCP vung TNB (03-1-2012)" xfId="1298"/>
    <cellStyle name="1_Kh ql62 (2010) 11-09" xfId="1299"/>
    <cellStyle name="1_KH TPCP vung TNB (03-1-2012)" xfId="1300"/>
    <cellStyle name="1_Khung 2012" xfId="1301"/>
    <cellStyle name="1_TN - Ho tro khac 2011" xfId="1302"/>
    <cellStyle name="1_TRUNG PMU 5" xfId="1303"/>
    <cellStyle name="1_ÿÿÿÿÿ" xfId="1304"/>
    <cellStyle name="1_ÿÿÿÿÿ_Bieu tong hop nhu cau ung 2011 da chon loc -Mien nui" xfId="1305"/>
    <cellStyle name="1_ÿÿÿÿÿ_Bieu tong hop nhu cau ung 2011 da chon loc -Mien nui 2" xfId="1306"/>
    <cellStyle name="1_ÿÿÿÿÿ_Kh ql62 (2010) 11-09" xfId="1307"/>
    <cellStyle name="1_ÿÿÿÿÿ_Khung 2012" xfId="1308"/>
    <cellStyle name="15" xfId="1309"/>
    <cellStyle name="18" xfId="1310"/>
    <cellStyle name="¹éºÐÀ²_      " xfId="1311"/>
    <cellStyle name="2" xfId="37"/>
    <cellStyle name="2_Book1" xfId="1312"/>
    <cellStyle name="2_Book1_1" xfId="1313"/>
    <cellStyle name="2_Book1_1_!1 1 bao cao giao KH ve HTCMT vung TNB   12-12-2011" xfId="1314"/>
    <cellStyle name="2_Book1_1_Bieu4HTMT" xfId="1315"/>
    <cellStyle name="2_Book1_1_Bieu4HTMT_!1 1 bao cao giao KH ve HTCMT vung TNB   12-12-2011" xfId="1316"/>
    <cellStyle name="2_Book1_1_Bieu4HTMT_KH TPCP vung TNB (03-1-2012)" xfId="1317"/>
    <cellStyle name="2_Book1_1_KH TPCP vung TNB (03-1-2012)" xfId="1318"/>
    <cellStyle name="2_Cau thuy dien Ban La (Cu Anh)" xfId="1319"/>
    <cellStyle name="2_Cau thuy dien Ban La (Cu Anh)_!1 1 bao cao giao KH ve HTCMT vung TNB   12-12-2011" xfId="1320"/>
    <cellStyle name="2_Cau thuy dien Ban La (Cu Anh)_Bieu4HTMT" xfId="1321"/>
    <cellStyle name="2_Cau thuy dien Ban La (Cu Anh)_Bieu4HTMT_!1 1 bao cao giao KH ve HTCMT vung TNB   12-12-2011" xfId="1322"/>
    <cellStyle name="2_Cau thuy dien Ban La (Cu Anh)_Bieu4HTMT_KH TPCP vung TNB (03-1-2012)" xfId="1323"/>
    <cellStyle name="2_Cau thuy dien Ban La (Cu Anh)_KH TPCP vung TNB (03-1-2012)" xfId="1324"/>
    <cellStyle name="2_Du toan 558 (Km17+508.12 - Km 22)" xfId="1325"/>
    <cellStyle name="2_Du toan 558 (Km17+508.12 - Km 22)_!1 1 bao cao giao KH ve HTCMT vung TNB   12-12-2011" xfId="1326"/>
    <cellStyle name="2_Du toan 558 (Km17+508.12 - Km 22)_Bieu4HTMT" xfId="1327"/>
    <cellStyle name="2_Du toan 558 (Km17+508.12 - Km 22)_Bieu4HTMT_!1 1 bao cao giao KH ve HTCMT vung TNB   12-12-2011" xfId="1328"/>
    <cellStyle name="2_Du toan 558 (Km17+508.12 - Km 22)_Bieu4HTMT_KH TPCP vung TNB (03-1-2012)" xfId="1329"/>
    <cellStyle name="2_Du toan 558 (Km17+508.12 - Km 22)_KH TPCP vung TNB (03-1-2012)" xfId="1330"/>
    <cellStyle name="2_Gia_VLQL48_duyet " xfId="1331"/>
    <cellStyle name="2_Gia_VLQL48_duyet _!1 1 bao cao giao KH ve HTCMT vung TNB   12-12-2011" xfId="1332"/>
    <cellStyle name="2_Gia_VLQL48_duyet _Bieu4HTMT" xfId="1333"/>
    <cellStyle name="2_Gia_VLQL48_duyet _Bieu4HTMT_!1 1 bao cao giao KH ve HTCMT vung TNB   12-12-2011" xfId="1334"/>
    <cellStyle name="2_Gia_VLQL48_duyet _Bieu4HTMT_KH TPCP vung TNB (03-1-2012)" xfId="1335"/>
    <cellStyle name="2_Gia_VLQL48_duyet _KH TPCP vung TNB (03-1-2012)" xfId="1336"/>
    <cellStyle name="2_KlQdinhduyet" xfId="1337"/>
    <cellStyle name="2_KlQdinhduyet_!1 1 bao cao giao KH ve HTCMT vung TNB   12-12-2011" xfId="1338"/>
    <cellStyle name="2_KlQdinhduyet_Bieu4HTMT" xfId="1339"/>
    <cellStyle name="2_KlQdinhduyet_Bieu4HTMT_!1 1 bao cao giao KH ve HTCMT vung TNB   12-12-2011" xfId="1340"/>
    <cellStyle name="2_KlQdinhduyet_Bieu4HTMT_KH TPCP vung TNB (03-1-2012)" xfId="1341"/>
    <cellStyle name="2_KlQdinhduyet_KH TPCP vung TNB (03-1-2012)" xfId="1342"/>
    <cellStyle name="2_TRUNG PMU 5" xfId="1343"/>
    <cellStyle name="2_ÿÿÿÿÿ" xfId="1344"/>
    <cellStyle name="2_ÿÿÿÿÿ_Bieu tong hop nhu cau ung 2011 da chon loc -Mien nui" xfId="1345"/>
    <cellStyle name="2_ÿÿÿÿÿ_Bieu tong hop nhu cau ung 2011 da chon loc -Mien nui 2" xfId="1346"/>
    <cellStyle name="20% - Accent1 2" xfId="1347"/>
    <cellStyle name="20% - Accent2 2" xfId="1348"/>
    <cellStyle name="20% - Accent3 2" xfId="1349"/>
    <cellStyle name="20% - Accent4 2" xfId="1350"/>
    <cellStyle name="20% - Accent5 2" xfId="1351"/>
    <cellStyle name="20% - Accent6 2" xfId="1352"/>
    <cellStyle name="-2001" xfId="1353"/>
    <cellStyle name="3" xfId="38"/>
    <cellStyle name="3_Book1" xfId="1354"/>
    <cellStyle name="3_Book1_1" xfId="1355"/>
    <cellStyle name="3_Book1_1_!1 1 bao cao giao KH ve HTCMT vung TNB   12-12-2011" xfId="1356"/>
    <cellStyle name="3_Book1_1_Bieu4HTMT" xfId="1357"/>
    <cellStyle name="3_Book1_1_Bieu4HTMT_!1 1 bao cao giao KH ve HTCMT vung TNB   12-12-2011" xfId="1358"/>
    <cellStyle name="3_Book1_1_Bieu4HTMT_KH TPCP vung TNB (03-1-2012)" xfId="1359"/>
    <cellStyle name="3_Book1_1_KH TPCP vung TNB (03-1-2012)" xfId="1360"/>
    <cellStyle name="3_Cau thuy dien Ban La (Cu Anh)" xfId="1361"/>
    <cellStyle name="3_Cau thuy dien Ban La (Cu Anh)_!1 1 bao cao giao KH ve HTCMT vung TNB   12-12-2011" xfId="1362"/>
    <cellStyle name="3_Cau thuy dien Ban La (Cu Anh)_Bieu4HTMT" xfId="1363"/>
    <cellStyle name="3_Cau thuy dien Ban La (Cu Anh)_Bieu4HTMT_!1 1 bao cao giao KH ve HTCMT vung TNB   12-12-2011" xfId="1364"/>
    <cellStyle name="3_Cau thuy dien Ban La (Cu Anh)_Bieu4HTMT_KH TPCP vung TNB (03-1-2012)" xfId="1365"/>
    <cellStyle name="3_Cau thuy dien Ban La (Cu Anh)_KH TPCP vung TNB (03-1-2012)" xfId="1366"/>
    <cellStyle name="3_Du toan 558 (Km17+508.12 - Km 22)" xfId="1367"/>
    <cellStyle name="3_Du toan 558 (Km17+508.12 - Km 22)_!1 1 bao cao giao KH ve HTCMT vung TNB   12-12-2011" xfId="1368"/>
    <cellStyle name="3_Du toan 558 (Km17+508.12 - Km 22)_Bieu4HTMT" xfId="1369"/>
    <cellStyle name="3_Du toan 558 (Km17+508.12 - Km 22)_Bieu4HTMT_!1 1 bao cao giao KH ve HTCMT vung TNB   12-12-2011" xfId="1370"/>
    <cellStyle name="3_Du toan 558 (Km17+508.12 - Km 22)_Bieu4HTMT_KH TPCP vung TNB (03-1-2012)" xfId="1371"/>
    <cellStyle name="3_Du toan 558 (Km17+508.12 - Km 22)_KH TPCP vung TNB (03-1-2012)" xfId="1372"/>
    <cellStyle name="3_Gia_VLQL48_duyet " xfId="1373"/>
    <cellStyle name="3_Gia_VLQL48_duyet _!1 1 bao cao giao KH ve HTCMT vung TNB   12-12-2011" xfId="1374"/>
    <cellStyle name="3_Gia_VLQL48_duyet _Bieu4HTMT" xfId="1375"/>
    <cellStyle name="3_Gia_VLQL48_duyet _Bieu4HTMT_!1 1 bao cao giao KH ve HTCMT vung TNB   12-12-2011" xfId="1376"/>
    <cellStyle name="3_Gia_VLQL48_duyet _Bieu4HTMT_KH TPCP vung TNB (03-1-2012)" xfId="1377"/>
    <cellStyle name="3_Gia_VLQL48_duyet _KH TPCP vung TNB (03-1-2012)" xfId="1378"/>
    <cellStyle name="3_KlQdinhduyet" xfId="1379"/>
    <cellStyle name="3_KlQdinhduyet_!1 1 bao cao giao KH ve HTCMT vung TNB   12-12-2011" xfId="1380"/>
    <cellStyle name="3_KlQdinhduyet_Bieu4HTMT" xfId="1381"/>
    <cellStyle name="3_KlQdinhduyet_Bieu4HTMT_!1 1 bao cao giao KH ve HTCMT vung TNB   12-12-2011" xfId="1382"/>
    <cellStyle name="3_KlQdinhduyet_Bieu4HTMT_KH TPCP vung TNB (03-1-2012)" xfId="1383"/>
    <cellStyle name="3_KlQdinhduyet_KH TPCP vung TNB (03-1-2012)" xfId="1384"/>
    <cellStyle name="3_ÿÿÿÿÿ" xfId="1385"/>
    <cellStyle name="4" xfId="39"/>
    <cellStyle name="4_Book1" xfId="1386"/>
    <cellStyle name="4_Book1_1" xfId="1387"/>
    <cellStyle name="4_Book1_1_!1 1 bao cao giao KH ve HTCMT vung TNB   12-12-2011" xfId="1388"/>
    <cellStyle name="4_Book1_1_Bieu4HTMT" xfId="1389"/>
    <cellStyle name="4_Book1_1_Bieu4HTMT_!1 1 bao cao giao KH ve HTCMT vung TNB   12-12-2011" xfId="1390"/>
    <cellStyle name="4_Book1_1_Bieu4HTMT_KH TPCP vung TNB (03-1-2012)" xfId="1391"/>
    <cellStyle name="4_Book1_1_KH TPCP vung TNB (03-1-2012)" xfId="1392"/>
    <cellStyle name="4_Cau thuy dien Ban La (Cu Anh)" xfId="1393"/>
    <cellStyle name="4_Cau thuy dien Ban La (Cu Anh)_!1 1 bao cao giao KH ve HTCMT vung TNB   12-12-2011" xfId="1394"/>
    <cellStyle name="4_Cau thuy dien Ban La (Cu Anh)_Bieu4HTMT" xfId="1395"/>
    <cellStyle name="4_Cau thuy dien Ban La (Cu Anh)_Bieu4HTMT_!1 1 bao cao giao KH ve HTCMT vung TNB   12-12-2011" xfId="1396"/>
    <cellStyle name="4_Cau thuy dien Ban La (Cu Anh)_Bieu4HTMT_KH TPCP vung TNB (03-1-2012)" xfId="1397"/>
    <cellStyle name="4_Cau thuy dien Ban La (Cu Anh)_KH TPCP vung TNB (03-1-2012)" xfId="1398"/>
    <cellStyle name="4_Du toan 558 (Km17+508.12 - Km 22)" xfId="1399"/>
    <cellStyle name="4_Du toan 558 (Km17+508.12 - Km 22)_!1 1 bao cao giao KH ve HTCMT vung TNB   12-12-2011" xfId="1400"/>
    <cellStyle name="4_Du toan 558 (Km17+508.12 - Km 22)_Bieu4HTMT" xfId="1401"/>
    <cellStyle name="4_Du toan 558 (Km17+508.12 - Km 22)_Bieu4HTMT_!1 1 bao cao giao KH ve HTCMT vung TNB   12-12-2011" xfId="1402"/>
    <cellStyle name="4_Du toan 558 (Km17+508.12 - Km 22)_Bieu4HTMT_KH TPCP vung TNB (03-1-2012)" xfId="1403"/>
    <cellStyle name="4_Du toan 558 (Km17+508.12 - Km 22)_KH TPCP vung TNB (03-1-2012)" xfId="1404"/>
    <cellStyle name="4_Gia_VLQL48_duyet " xfId="1405"/>
    <cellStyle name="4_Gia_VLQL48_duyet _!1 1 bao cao giao KH ve HTCMT vung TNB   12-12-2011" xfId="1406"/>
    <cellStyle name="4_Gia_VLQL48_duyet _Bieu4HTMT" xfId="1407"/>
    <cellStyle name="4_Gia_VLQL48_duyet _Bieu4HTMT_!1 1 bao cao giao KH ve HTCMT vung TNB   12-12-2011" xfId="1408"/>
    <cellStyle name="4_Gia_VLQL48_duyet _Bieu4HTMT_KH TPCP vung TNB (03-1-2012)" xfId="1409"/>
    <cellStyle name="4_Gia_VLQL48_duyet _KH TPCP vung TNB (03-1-2012)" xfId="1410"/>
    <cellStyle name="4_KlQdinhduyet" xfId="1411"/>
    <cellStyle name="4_KlQdinhduyet_!1 1 bao cao giao KH ve HTCMT vung TNB   12-12-2011" xfId="1412"/>
    <cellStyle name="4_KlQdinhduyet_Bieu4HTMT" xfId="1413"/>
    <cellStyle name="4_KlQdinhduyet_Bieu4HTMT_!1 1 bao cao giao KH ve HTCMT vung TNB   12-12-2011" xfId="1414"/>
    <cellStyle name="4_KlQdinhduyet_Bieu4HTMT_KH TPCP vung TNB (03-1-2012)" xfId="1415"/>
    <cellStyle name="4_KlQdinhduyet_KH TPCP vung TNB (03-1-2012)" xfId="1416"/>
    <cellStyle name="4_ÿÿÿÿÿ" xfId="1417"/>
    <cellStyle name="40% - Accent1 2" xfId="1418"/>
    <cellStyle name="40% - Accent2 2" xfId="1419"/>
    <cellStyle name="40% - Accent3 2" xfId="1420"/>
    <cellStyle name="40% - Accent4 2" xfId="1421"/>
    <cellStyle name="40% - Accent5 2" xfId="1422"/>
    <cellStyle name="40% - Accent6 2" xfId="1423"/>
    <cellStyle name="52" xfId="1424"/>
    <cellStyle name="6" xfId="40"/>
    <cellStyle name="6_15_10_2013 BC nhu cau von doi ung ODA (2014-2016) ngay 15102013 Sua" xfId="1425"/>
    <cellStyle name="6_BC nhu cau von doi ung ODA nganh NN (BKH)" xfId="1426"/>
    <cellStyle name="6_BC nhu cau von doi ung ODA nganh NN (BKH)_05-12  KH trung han 2016-2020 - Liem Thinh edited" xfId="1427"/>
    <cellStyle name="6_BC nhu cau von doi ung ODA nganh NN (BKH)_Copy of 05-12  KH trung han 2016-2020 - Liem Thinh edited (1)" xfId="1428"/>
    <cellStyle name="6_BC Tai co cau (bieu TH)" xfId="1429"/>
    <cellStyle name="6_BC Tai co cau (bieu TH)_05-12  KH trung han 2016-2020 - Liem Thinh edited" xfId="1430"/>
    <cellStyle name="6_BC Tai co cau (bieu TH)_Copy of 05-12  KH trung han 2016-2020 - Liem Thinh edited (1)" xfId="1431"/>
    <cellStyle name="6_Cong trinh co y kien LD_Dang_NN_2011-Tay nguyen-9-10" xfId="1432"/>
    <cellStyle name="6_Cong trinh co y kien LD_Dang_NN_2011-Tay nguyen-9-10_!1 1 bao cao giao KH ve HTCMT vung TNB   12-12-2011" xfId="1433"/>
    <cellStyle name="6_Cong trinh co y kien LD_Dang_NN_2011-Tay nguyen-9-10_Bieu4HTMT" xfId="1434"/>
    <cellStyle name="6_Cong trinh co y kien LD_Dang_NN_2011-Tay nguyen-9-10_Bieu4HTMT_!1 1 bao cao giao KH ve HTCMT vung TNB   12-12-2011" xfId="1435"/>
    <cellStyle name="6_Cong trinh co y kien LD_Dang_NN_2011-Tay nguyen-9-10_Bieu4HTMT_KH TPCP vung TNB (03-1-2012)" xfId="1436"/>
    <cellStyle name="6_Cong trinh co y kien LD_Dang_NN_2011-Tay nguyen-9-10_KH TPCP vung TNB (03-1-2012)" xfId="1437"/>
    <cellStyle name="6_DK 2014-2015 final" xfId="1438"/>
    <cellStyle name="6_DK 2014-2015 final_05-12  KH trung han 2016-2020 - Liem Thinh edited" xfId="1439"/>
    <cellStyle name="6_DK 2014-2015 final_Copy of 05-12  KH trung han 2016-2020 - Liem Thinh edited (1)" xfId="1440"/>
    <cellStyle name="6_DK 2014-2015 new" xfId="1441"/>
    <cellStyle name="6_DK 2014-2015 new_05-12  KH trung han 2016-2020 - Liem Thinh edited" xfId="1442"/>
    <cellStyle name="6_DK 2014-2015 new_Copy of 05-12  KH trung han 2016-2020 - Liem Thinh edited (1)" xfId="1443"/>
    <cellStyle name="6_DK KH CBDT 2014 11-11-2013" xfId="1444"/>
    <cellStyle name="6_DK KH CBDT 2014 11-11-2013(1)" xfId="1445"/>
    <cellStyle name="6_DK KH CBDT 2014 11-11-2013(1)_05-12  KH trung han 2016-2020 - Liem Thinh edited" xfId="1446"/>
    <cellStyle name="6_DK KH CBDT 2014 11-11-2013(1)_Copy of 05-12  KH trung han 2016-2020 - Liem Thinh edited (1)" xfId="1447"/>
    <cellStyle name="6_DK KH CBDT 2014 11-11-2013_05-12  KH trung han 2016-2020 - Liem Thinh edited" xfId="1448"/>
    <cellStyle name="6_DK KH CBDT 2014 11-11-2013_Copy of 05-12  KH trung han 2016-2020 - Liem Thinh edited (1)" xfId="1449"/>
    <cellStyle name="6_KH 2011-2015" xfId="1450"/>
    <cellStyle name="6_tai co cau dau tu (tong hop)1" xfId="1451"/>
    <cellStyle name="6_TN - Ho tro khac 2011" xfId="1452"/>
    <cellStyle name="6_TN - Ho tro khac 2011_!1 1 bao cao giao KH ve HTCMT vung TNB   12-12-2011" xfId="1453"/>
    <cellStyle name="6_TN - Ho tro khac 2011_Bieu4HTMT" xfId="1454"/>
    <cellStyle name="6_TN - Ho tro khac 2011_Bieu4HTMT_!1 1 bao cao giao KH ve HTCMT vung TNB   12-12-2011" xfId="1455"/>
    <cellStyle name="6_TN - Ho tro khac 2011_Bieu4HTMT_KH TPCP vung TNB (03-1-2012)" xfId="1456"/>
    <cellStyle name="6_TN - Ho tro khac 2011_KH TPCP vung TNB (03-1-2012)" xfId="1457"/>
    <cellStyle name="60% - Accent1 2" xfId="1458"/>
    <cellStyle name="60% - Accent2 2" xfId="1459"/>
    <cellStyle name="60% - Accent3 2" xfId="1460"/>
    <cellStyle name="60% - Accent4 2" xfId="1461"/>
    <cellStyle name="60% - Accent5 2" xfId="1462"/>
    <cellStyle name="60% - Accent6 2" xfId="1463"/>
    <cellStyle name="9" xfId="1464"/>
    <cellStyle name="9_!1 1 bao cao giao KH ve HTCMT vung TNB   12-12-2011" xfId="1465"/>
    <cellStyle name="9_Bieu4HTMT" xfId="1466"/>
    <cellStyle name="9_Bieu4HTMT_!1 1 bao cao giao KH ve HTCMT vung TNB   12-12-2011" xfId="1467"/>
    <cellStyle name="9_Bieu4HTMT_KH TPCP vung TNB (03-1-2012)" xfId="1468"/>
    <cellStyle name="9_KH TPCP vung TNB (03-1-2012)" xfId="1469"/>
    <cellStyle name="Accent1 2" xfId="1470"/>
    <cellStyle name="Accent2 2" xfId="1471"/>
    <cellStyle name="Accent3 2" xfId="1472"/>
    <cellStyle name="Accent4 2" xfId="1473"/>
    <cellStyle name="Accent5 2" xfId="1474"/>
    <cellStyle name="Accent6 2" xfId="1475"/>
    <cellStyle name="ÅëÈ­ [0]_      " xfId="1476"/>
    <cellStyle name="AeE­ [0]_INQUIRY ¿?¾÷AßAø " xfId="1477"/>
    <cellStyle name="ÅëÈ­ [0]_L601CPT" xfId="1478"/>
    <cellStyle name="ÅëÈ­_      " xfId="1479"/>
    <cellStyle name="AeE­_INQUIRY ¿?¾÷AßAø " xfId="1480"/>
    <cellStyle name="ÅëÈ­_L601CPT" xfId="1481"/>
    <cellStyle name="args.style" xfId="1482"/>
    <cellStyle name="args.style 2" xfId="1483"/>
    <cellStyle name="at" xfId="1484"/>
    <cellStyle name="ÄÞ¸¶ [0]_      " xfId="1485"/>
    <cellStyle name="AÞ¸¶ [0]_INQUIRY ¿?¾÷AßAø " xfId="41"/>
    <cellStyle name="ÄÞ¸¶ [0]_L601CPT" xfId="1486"/>
    <cellStyle name="ÄÞ¸¶_      " xfId="1487"/>
    <cellStyle name="AÞ¸¶_INQUIRY ¿?¾÷AßAø " xfId="42"/>
    <cellStyle name="ÄÞ¸¶_L601CPT" xfId="1488"/>
    <cellStyle name="AutoFormat Options" xfId="1489"/>
    <cellStyle name="AutoFormat Options 2" xfId="1490"/>
    <cellStyle name="Bad 2" xfId="1491"/>
    <cellStyle name="Body" xfId="1492"/>
    <cellStyle name="C?AØ_¿?¾÷CoE² " xfId="43"/>
    <cellStyle name="C~1" xfId="1493"/>
    <cellStyle name="Ç¥ÁØ_      " xfId="1494"/>
    <cellStyle name="C￥AØ_¿μ¾÷CoE² " xfId="44"/>
    <cellStyle name="Ç¥ÁØ_±¸¹Ì´ëÃ¥" xfId="1495"/>
    <cellStyle name="C￥AØ_Sheet1_¿μ¾÷CoE² " xfId="1496"/>
    <cellStyle name="Ç¥ÁØ_ÿÿÿÿÿÿ_4_ÃÑÇÕ°è " xfId="1497"/>
    <cellStyle name="Calc Currency (0)" xfId="45"/>
    <cellStyle name="Calc Currency (0) 2" xfId="1498"/>
    <cellStyle name="Calc Currency (2)" xfId="1499"/>
    <cellStyle name="Calc Currency (2) 10" xfId="1500"/>
    <cellStyle name="Calc Currency (2) 11" xfId="1501"/>
    <cellStyle name="Calc Currency (2) 12" xfId="1502"/>
    <cellStyle name="Calc Currency (2) 13" xfId="1503"/>
    <cellStyle name="Calc Currency (2) 14" xfId="1504"/>
    <cellStyle name="Calc Currency (2) 15" xfId="1505"/>
    <cellStyle name="Calc Currency (2) 16" xfId="1506"/>
    <cellStyle name="Calc Currency (2) 2" xfId="1507"/>
    <cellStyle name="Calc Currency (2) 3" xfId="1508"/>
    <cellStyle name="Calc Currency (2) 4" xfId="1509"/>
    <cellStyle name="Calc Currency (2) 5" xfId="1510"/>
    <cellStyle name="Calc Currency (2) 6" xfId="1511"/>
    <cellStyle name="Calc Currency (2) 7" xfId="1512"/>
    <cellStyle name="Calc Currency (2) 8" xfId="1513"/>
    <cellStyle name="Calc Currency (2) 9" xfId="1514"/>
    <cellStyle name="Calc Percent (0)" xfId="1515"/>
    <cellStyle name="Calc Percent (0) 10" xfId="1516"/>
    <cellStyle name="Calc Percent (0) 11" xfId="1517"/>
    <cellStyle name="Calc Percent (0) 12" xfId="1518"/>
    <cellStyle name="Calc Percent (0) 13" xfId="1519"/>
    <cellStyle name="Calc Percent (0) 14" xfId="1520"/>
    <cellStyle name="Calc Percent (0) 15" xfId="1521"/>
    <cellStyle name="Calc Percent (0) 16" xfId="1522"/>
    <cellStyle name="Calc Percent (0) 2" xfId="1523"/>
    <cellStyle name="Calc Percent (0) 3" xfId="1524"/>
    <cellStyle name="Calc Percent (0) 4" xfId="1525"/>
    <cellStyle name="Calc Percent (0) 5" xfId="1526"/>
    <cellStyle name="Calc Percent (0) 6" xfId="1527"/>
    <cellStyle name="Calc Percent (0) 7" xfId="1528"/>
    <cellStyle name="Calc Percent (0) 8" xfId="1529"/>
    <cellStyle name="Calc Percent (0) 9" xfId="1530"/>
    <cellStyle name="Calc Percent (1)" xfId="1531"/>
    <cellStyle name="Calc Percent (1) 10" xfId="1532"/>
    <cellStyle name="Calc Percent (1) 11" xfId="1533"/>
    <cellStyle name="Calc Percent (1) 12" xfId="1534"/>
    <cellStyle name="Calc Percent (1) 13" xfId="1535"/>
    <cellStyle name="Calc Percent (1) 14" xfId="1536"/>
    <cellStyle name="Calc Percent (1) 15" xfId="1537"/>
    <cellStyle name="Calc Percent (1) 16" xfId="1538"/>
    <cellStyle name="Calc Percent (1) 2" xfId="1539"/>
    <cellStyle name="Calc Percent (1) 3" xfId="1540"/>
    <cellStyle name="Calc Percent (1) 4" xfId="1541"/>
    <cellStyle name="Calc Percent (1) 5" xfId="1542"/>
    <cellStyle name="Calc Percent (1) 6" xfId="1543"/>
    <cellStyle name="Calc Percent (1) 7" xfId="1544"/>
    <cellStyle name="Calc Percent (1) 8" xfId="1545"/>
    <cellStyle name="Calc Percent (1) 9" xfId="1546"/>
    <cellStyle name="Calc Percent (2)" xfId="1547"/>
    <cellStyle name="Calc Percent (2) 10" xfId="1548"/>
    <cellStyle name="Calc Percent (2) 11" xfId="1549"/>
    <cellStyle name="Calc Percent (2) 12" xfId="1550"/>
    <cellStyle name="Calc Percent (2) 13" xfId="1551"/>
    <cellStyle name="Calc Percent (2) 14" xfId="1552"/>
    <cellStyle name="Calc Percent (2) 15" xfId="1553"/>
    <cellStyle name="Calc Percent (2) 16" xfId="1554"/>
    <cellStyle name="Calc Percent (2) 2" xfId="1555"/>
    <cellStyle name="Calc Percent (2) 3" xfId="1556"/>
    <cellStyle name="Calc Percent (2) 4" xfId="1557"/>
    <cellStyle name="Calc Percent (2) 5" xfId="1558"/>
    <cellStyle name="Calc Percent (2) 6" xfId="1559"/>
    <cellStyle name="Calc Percent (2) 7" xfId="1560"/>
    <cellStyle name="Calc Percent (2) 8" xfId="1561"/>
    <cellStyle name="Calc Percent (2) 9" xfId="1562"/>
    <cellStyle name="Calc Units (0)" xfId="1563"/>
    <cellStyle name="Calc Units (0) 10" xfId="1564"/>
    <cellStyle name="Calc Units (0) 11" xfId="1565"/>
    <cellStyle name="Calc Units (0) 12" xfId="1566"/>
    <cellStyle name="Calc Units (0) 13" xfId="1567"/>
    <cellStyle name="Calc Units (0) 14" xfId="1568"/>
    <cellStyle name="Calc Units (0) 15" xfId="1569"/>
    <cellStyle name="Calc Units (0) 16" xfId="1570"/>
    <cellStyle name="Calc Units (0) 2" xfId="1571"/>
    <cellStyle name="Calc Units (0) 3" xfId="1572"/>
    <cellStyle name="Calc Units (0) 4" xfId="1573"/>
    <cellStyle name="Calc Units (0) 5" xfId="1574"/>
    <cellStyle name="Calc Units (0) 6" xfId="1575"/>
    <cellStyle name="Calc Units (0) 7" xfId="1576"/>
    <cellStyle name="Calc Units (0) 8" xfId="1577"/>
    <cellStyle name="Calc Units (0) 9" xfId="1578"/>
    <cellStyle name="Calc Units (1)" xfId="1579"/>
    <cellStyle name="Calc Units (1) 10" xfId="1580"/>
    <cellStyle name="Calc Units (1) 11" xfId="1581"/>
    <cellStyle name="Calc Units (1) 12" xfId="1582"/>
    <cellStyle name="Calc Units (1) 13" xfId="1583"/>
    <cellStyle name="Calc Units (1) 14" xfId="1584"/>
    <cellStyle name="Calc Units (1) 15" xfId="1585"/>
    <cellStyle name="Calc Units (1) 16" xfId="1586"/>
    <cellStyle name="Calc Units (1) 2" xfId="1587"/>
    <cellStyle name="Calc Units (1) 3" xfId="1588"/>
    <cellStyle name="Calc Units (1) 4" xfId="1589"/>
    <cellStyle name="Calc Units (1) 5" xfId="1590"/>
    <cellStyle name="Calc Units (1) 6" xfId="1591"/>
    <cellStyle name="Calc Units (1) 7" xfId="1592"/>
    <cellStyle name="Calc Units (1) 8" xfId="1593"/>
    <cellStyle name="Calc Units (1) 9" xfId="1594"/>
    <cellStyle name="Calc Units (2)" xfId="1595"/>
    <cellStyle name="Calc Units (2) 10" xfId="1596"/>
    <cellStyle name="Calc Units (2) 11" xfId="1597"/>
    <cellStyle name="Calc Units (2) 12" xfId="1598"/>
    <cellStyle name="Calc Units (2) 13" xfId="1599"/>
    <cellStyle name="Calc Units (2) 14" xfId="1600"/>
    <cellStyle name="Calc Units (2) 15" xfId="1601"/>
    <cellStyle name="Calc Units (2) 16" xfId="1602"/>
    <cellStyle name="Calc Units (2) 2" xfId="1603"/>
    <cellStyle name="Calc Units (2) 3" xfId="1604"/>
    <cellStyle name="Calc Units (2) 4" xfId="1605"/>
    <cellStyle name="Calc Units (2) 5" xfId="1606"/>
    <cellStyle name="Calc Units (2) 6" xfId="1607"/>
    <cellStyle name="Calc Units (2) 7" xfId="1608"/>
    <cellStyle name="Calc Units (2) 8" xfId="1609"/>
    <cellStyle name="Calc Units (2) 9" xfId="1610"/>
    <cellStyle name="Calculation 2" xfId="1611"/>
    <cellStyle name="category" xfId="46"/>
    <cellStyle name="category 2" xfId="1612"/>
    <cellStyle name="Centered Heading" xfId="1613"/>
    <cellStyle name="Cerrency_Sheet2_XANGDAU" xfId="1614"/>
    <cellStyle name="Column_Title" xfId="1615"/>
    <cellStyle name="Comma" xfId="4276" builtinId="3"/>
    <cellStyle name="Comma  - Style1" xfId="1616"/>
    <cellStyle name="Comma  - Style2" xfId="1617"/>
    <cellStyle name="Comma  - Style3" xfId="1618"/>
    <cellStyle name="Comma  - Style4" xfId="1619"/>
    <cellStyle name="Comma  - Style5" xfId="1620"/>
    <cellStyle name="Comma  - Style6" xfId="1621"/>
    <cellStyle name="Comma  - Style7" xfId="1622"/>
    <cellStyle name="Comma  - Style8" xfId="1623"/>
    <cellStyle name="Comma %" xfId="1624"/>
    <cellStyle name="Comma % 10" xfId="1625"/>
    <cellStyle name="Comma % 11" xfId="1626"/>
    <cellStyle name="Comma % 12" xfId="1627"/>
    <cellStyle name="Comma % 13" xfId="1628"/>
    <cellStyle name="Comma % 14" xfId="1629"/>
    <cellStyle name="Comma % 15" xfId="1630"/>
    <cellStyle name="Comma % 2" xfId="1631"/>
    <cellStyle name="Comma % 3" xfId="1632"/>
    <cellStyle name="Comma % 4" xfId="1633"/>
    <cellStyle name="Comma % 5" xfId="1634"/>
    <cellStyle name="Comma % 6" xfId="1635"/>
    <cellStyle name="Comma % 7" xfId="1636"/>
    <cellStyle name="Comma % 8" xfId="1637"/>
    <cellStyle name="Comma % 9" xfId="1638"/>
    <cellStyle name="Comma [0] 10" xfId="1639"/>
    <cellStyle name="Comma [0] 11" xfId="1640"/>
    <cellStyle name="Comma [0] 12" xfId="4278"/>
    <cellStyle name="Comma [0] 2" xfId="1641"/>
    <cellStyle name="Comma [0] 2 10" xfId="1642"/>
    <cellStyle name="Comma [0] 2 11" xfId="1643"/>
    <cellStyle name="Comma [0] 2 12" xfId="1644"/>
    <cellStyle name="Comma [0] 2 13" xfId="1645"/>
    <cellStyle name="Comma [0] 2 14" xfId="1646"/>
    <cellStyle name="Comma [0] 2 15" xfId="1647"/>
    <cellStyle name="Comma [0] 2 16" xfId="1648"/>
    <cellStyle name="Comma [0] 2 17" xfId="1649"/>
    <cellStyle name="Comma [0] 2 18" xfId="1650"/>
    <cellStyle name="Comma [0] 2 19" xfId="1651"/>
    <cellStyle name="Comma [0] 2 2" xfId="1652"/>
    <cellStyle name="Comma [0] 2 2 2" xfId="1653"/>
    <cellStyle name="Comma [0] 2 20" xfId="1654"/>
    <cellStyle name="Comma [0] 2 21" xfId="1655"/>
    <cellStyle name="Comma [0] 2 22" xfId="1656"/>
    <cellStyle name="Comma [0] 2 23" xfId="1657"/>
    <cellStyle name="Comma [0] 2 24" xfId="1658"/>
    <cellStyle name="Comma [0] 2 25" xfId="1659"/>
    <cellStyle name="Comma [0] 2 26" xfId="1660"/>
    <cellStyle name="Comma [0] 2 3" xfId="1661"/>
    <cellStyle name="Comma [0] 2 4" xfId="1662"/>
    <cellStyle name="Comma [0] 2 5" xfId="1663"/>
    <cellStyle name="Comma [0] 2 6" xfId="1664"/>
    <cellStyle name="Comma [0] 2 7" xfId="1665"/>
    <cellStyle name="Comma [0] 2 8" xfId="1666"/>
    <cellStyle name="Comma [0] 2 9" xfId="1667"/>
    <cellStyle name="Comma [0] 2_05-12  KH trung han 2016-2020 - Liem Thinh edited" xfId="1668"/>
    <cellStyle name="Comma [0] 3" xfId="1669"/>
    <cellStyle name="Comma [0] 3 2" xfId="1670"/>
    <cellStyle name="Comma [0] 3 3" xfId="1671"/>
    <cellStyle name="Comma [0] 4" xfId="1672"/>
    <cellStyle name="Comma [0] 5" xfId="1673"/>
    <cellStyle name="Comma [0] 6" xfId="1674"/>
    <cellStyle name="Comma [0] 7" xfId="1675"/>
    <cellStyle name="Comma [0] 8" xfId="1676"/>
    <cellStyle name="Comma [0] 9" xfId="1677"/>
    <cellStyle name="Comma [00]" xfId="1678"/>
    <cellStyle name="Comma [00] 10" xfId="1679"/>
    <cellStyle name="Comma [00] 11" xfId="1680"/>
    <cellStyle name="Comma [00] 12" xfId="1681"/>
    <cellStyle name="Comma [00] 13" xfId="1682"/>
    <cellStyle name="Comma [00] 14" xfId="1683"/>
    <cellStyle name="Comma [00] 15" xfId="1684"/>
    <cellStyle name="Comma [00] 16" xfId="1685"/>
    <cellStyle name="Comma [00] 2" xfId="1686"/>
    <cellStyle name="Comma [00] 3" xfId="1687"/>
    <cellStyle name="Comma [00] 4" xfId="1688"/>
    <cellStyle name="Comma [00] 5" xfId="1689"/>
    <cellStyle name="Comma [00] 6" xfId="1690"/>
    <cellStyle name="Comma [00] 7" xfId="1691"/>
    <cellStyle name="Comma [00] 8" xfId="1692"/>
    <cellStyle name="Comma [00] 9" xfId="1693"/>
    <cellStyle name="Comma 0.0" xfId="1694"/>
    <cellStyle name="Comma 0.0%" xfId="1695"/>
    <cellStyle name="Comma 0.00" xfId="1696"/>
    <cellStyle name="Comma 0.00%" xfId="1697"/>
    <cellStyle name="Comma 0.000" xfId="1698"/>
    <cellStyle name="Comma 0.000%" xfId="1699"/>
    <cellStyle name="Comma 10" xfId="1700"/>
    <cellStyle name="Comma 10 10" xfId="47"/>
    <cellStyle name="Comma 10 10 10" xfId="4284"/>
    <cellStyle name="Comma 10 10 2" xfId="4300"/>
    <cellStyle name="Comma 10 2" xfId="1701"/>
    <cellStyle name="Comma 10 2 2" xfId="1702"/>
    <cellStyle name="Comma 10 3" xfId="1703"/>
    <cellStyle name="Comma 10 3 2" xfId="1704"/>
    <cellStyle name="Comma 10 3 3 2" xfId="1705"/>
    <cellStyle name="Comma 11" xfId="1706"/>
    <cellStyle name="Comma 11 2" xfId="1707"/>
    <cellStyle name="Comma 11 3" xfId="1708"/>
    <cellStyle name="Comma 11 3 2" xfId="1709"/>
    <cellStyle name="Comma 11 3 3" xfId="1710"/>
    <cellStyle name="Comma 12" xfId="1711"/>
    <cellStyle name="Comma 12 2" xfId="1712"/>
    <cellStyle name="Comma 12 3" xfId="1713"/>
    <cellStyle name="Comma 13" xfId="1714"/>
    <cellStyle name="Comma 13 2" xfId="1715"/>
    <cellStyle name="Comma 13 2 2" xfId="1716"/>
    <cellStyle name="Comma 13 2 2 2" xfId="1717"/>
    <cellStyle name="Comma 13 2 2 2 2" xfId="1718"/>
    <cellStyle name="Comma 13 2 2 2 3" xfId="1719"/>
    <cellStyle name="Comma 13 2 2 3" xfId="1720"/>
    <cellStyle name="Comma 13 2 2 4" xfId="1721"/>
    <cellStyle name="Comma 13 2 2 5" xfId="1722"/>
    <cellStyle name="Comma 13 2 3" xfId="1723"/>
    <cellStyle name="Comma 13 2 3 2" xfId="1724"/>
    <cellStyle name="Comma 13 2 4" xfId="1725"/>
    <cellStyle name="Comma 13 2 5" xfId="1726"/>
    <cellStyle name="Comma 13 3" xfId="1727"/>
    <cellStyle name="Comma 13 4" xfId="1728"/>
    <cellStyle name="Comma 14" xfId="48"/>
    <cellStyle name="Comma 14 2" xfId="1729"/>
    <cellStyle name="Comma 14 2 2" xfId="1730"/>
    <cellStyle name="Comma 14 3" xfId="1731"/>
    <cellStyle name="Comma 15" xfId="49"/>
    <cellStyle name="Comma 15 2" xfId="1732"/>
    <cellStyle name="Comma 15 3" xfId="1733"/>
    <cellStyle name="Comma 16" xfId="1734"/>
    <cellStyle name="Comma 16 2" xfId="1735"/>
    <cellStyle name="Comma 16 3" xfId="1736"/>
    <cellStyle name="Comma 16 3 2" xfId="1737"/>
    <cellStyle name="Comma 16 3 2 2" xfId="1738"/>
    <cellStyle name="Comma 16 3 2 2 2 3" xfId="4285"/>
    <cellStyle name="Comma 16 3 3" xfId="1739"/>
    <cellStyle name="Comma 16 3 3 2" xfId="1740"/>
    <cellStyle name="Comma 16 3 4" xfId="1741"/>
    <cellStyle name="Comma 17" xfId="1742"/>
    <cellStyle name="Comma 17 2" xfId="1743"/>
    <cellStyle name="Comma 17 3" xfId="1744"/>
    <cellStyle name="Comma 17 4" xfId="1745"/>
    <cellStyle name="Comma 18" xfId="1746"/>
    <cellStyle name="Comma 18 2" xfId="1747"/>
    <cellStyle name="Comma 18 3" xfId="1748"/>
    <cellStyle name="Comma 19" xfId="1749"/>
    <cellStyle name="Comma 19 2" xfId="1750"/>
    <cellStyle name="Comma 2" xfId="1"/>
    <cellStyle name="Comma 2 10" xfId="1751"/>
    <cellStyle name="Comma 2 11" xfId="1752"/>
    <cellStyle name="Comma 2 12" xfId="1753"/>
    <cellStyle name="Comma 2 13" xfId="1754"/>
    <cellStyle name="Comma 2 14" xfId="1755"/>
    <cellStyle name="Comma 2 15" xfId="1756"/>
    <cellStyle name="Comma 2 16" xfId="1757"/>
    <cellStyle name="Comma 2 17" xfId="1758"/>
    <cellStyle name="Comma 2 18" xfId="1759"/>
    <cellStyle name="Comma 2 19" xfId="1760"/>
    <cellStyle name="Comma 2 2" xfId="1761"/>
    <cellStyle name="Comma 2 2 10" xfId="1762"/>
    <cellStyle name="Comma 2 2 11" xfId="1763"/>
    <cellStyle name="Comma 2 2 12" xfId="1764"/>
    <cellStyle name="Comma 2 2 13" xfId="1765"/>
    <cellStyle name="Comma 2 2 14" xfId="1766"/>
    <cellStyle name="Comma 2 2 15" xfId="1767"/>
    <cellStyle name="Comma 2 2 16" xfId="1768"/>
    <cellStyle name="Comma 2 2 17" xfId="1769"/>
    <cellStyle name="Comma 2 2 18" xfId="1770"/>
    <cellStyle name="Comma 2 2 19" xfId="1771"/>
    <cellStyle name="Comma 2 2 2" xfId="1772"/>
    <cellStyle name="Comma 2 2 2 10" xfId="1773"/>
    <cellStyle name="Comma 2 2 2 11" xfId="1774"/>
    <cellStyle name="Comma 2 2 2 12" xfId="1775"/>
    <cellStyle name="Comma 2 2 2 13" xfId="1776"/>
    <cellStyle name="Comma 2 2 2 14" xfId="1777"/>
    <cellStyle name="Comma 2 2 2 15" xfId="1778"/>
    <cellStyle name="Comma 2 2 2 16" xfId="1779"/>
    <cellStyle name="Comma 2 2 2 17" xfId="1780"/>
    <cellStyle name="Comma 2 2 2 18" xfId="1781"/>
    <cellStyle name="Comma 2 2 2 19" xfId="1782"/>
    <cellStyle name="Comma 2 2 2 2" xfId="1783"/>
    <cellStyle name="Comma 2 2 2 2 2" xfId="1784"/>
    <cellStyle name="Comma 2 2 2 20" xfId="1785"/>
    <cellStyle name="Comma 2 2 2 21" xfId="1786"/>
    <cellStyle name="Comma 2 2 2 22" xfId="1787"/>
    <cellStyle name="Comma 2 2 2 23" xfId="1788"/>
    <cellStyle name="Comma 2 2 2 24" xfId="1789"/>
    <cellStyle name="Comma 2 2 2 3" xfId="1790"/>
    <cellStyle name="Comma 2 2 2 4" xfId="1791"/>
    <cellStyle name="Comma 2 2 2 5" xfId="1792"/>
    <cellStyle name="Comma 2 2 2 6" xfId="1793"/>
    <cellStyle name="Comma 2 2 2 7" xfId="1794"/>
    <cellStyle name="Comma 2 2 2 8" xfId="1795"/>
    <cellStyle name="Comma 2 2 2 9" xfId="1796"/>
    <cellStyle name="Comma 2 2 20" xfId="1797"/>
    <cellStyle name="Comma 2 2 21" xfId="1798"/>
    <cellStyle name="Comma 2 2 22" xfId="1799"/>
    <cellStyle name="Comma 2 2 23" xfId="1800"/>
    <cellStyle name="Comma 2 2 24" xfId="1801"/>
    <cellStyle name="Comma 2 2 24 2" xfId="1802"/>
    <cellStyle name="Comma 2 2 25" xfId="1803"/>
    <cellStyle name="Comma 2 2 3" xfId="1804"/>
    <cellStyle name="Comma 2 2 3 2" xfId="1805"/>
    <cellStyle name="Comma 2 2 4" xfId="1806"/>
    <cellStyle name="Comma 2 2 5" xfId="1807"/>
    <cellStyle name="Comma 2 2 6" xfId="1808"/>
    <cellStyle name="Comma 2 2 7" xfId="1809"/>
    <cellStyle name="Comma 2 2 8" xfId="1810"/>
    <cellStyle name="Comma 2 2 9" xfId="1811"/>
    <cellStyle name="Comma 2 2_05-12  KH trung han 2016-2020 - Liem Thinh edited" xfId="1812"/>
    <cellStyle name="Comma 2 20" xfId="1813"/>
    <cellStyle name="Comma 2 21" xfId="1814"/>
    <cellStyle name="Comma 2 22" xfId="1815"/>
    <cellStyle name="Comma 2 23" xfId="1816"/>
    <cellStyle name="Comma 2 24" xfId="1817"/>
    <cellStyle name="Comma 2 25" xfId="1818"/>
    <cellStyle name="Comma 2 26" xfId="1819"/>
    <cellStyle name="Comma 2 26 2" xfId="1820"/>
    <cellStyle name="Comma 2 27" xfId="1821"/>
    <cellStyle name="Comma 2 28" xfId="50"/>
    <cellStyle name="Comma 2 3" xfId="1822"/>
    <cellStyle name="Comma 2 3 2" xfId="1823"/>
    <cellStyle name="Comma 2 3 2 2" xfId="1824"/>
    <cellStyle name="Comma 2 3 2 3" xfId="1825"/>
    <cellStyle name="Comma 2 3 3" xfId="1826"/>
    <cellStyle name="Comma 2 4" xfId="1827"/>
    <cellStyle name="Comma 2 4 2" xfId="1828"/>
    <cellStyle name="Comma 2 5" xfId="1829"/>
    <cellStyle name="Comma 2 5 2" xfId="1830"/>
    <cellStyle name="Comma 2 5 3" xfId="1831"/>
    <cellStyle name="Comma 2 6" xfId="1832"/>
    <cellStyle name="Comma 2 7" xfId="1833"/>
    <cellStyle name="Comma 2 8" xfId="1834"/>
    <cellStyle name="Comma 2 9" xfId="1835"/>
    <cellStyle name="Comma 2_05-12  KH trung han 2016-2020 - Liem Thinh edited" xfId="1836"/>
    <cellStyle name="Comma 20" xfId="1837"/>
    <cellStyle name="Comma 20 2" xfId="1838"/>
    <cellStyle name="Comma 20 3" xfId="1839"/>
    <cellStyle name="Comma 21" xfId="1840"/>
    <cellStyle name="Comma 21 2" xfId="1841"/>
    <cellStyle name="Comma 21 3" xfId="1842"/>
    <cellStyle name="Comma 22" xfId="1843"/>
    <cellStyle name="Comma 22 2" xfId="1844"/>
    <cellStyle name="Comma 22 3" xfId="1845"/>
    <cellStyle name="Comma 23" xfId="1846"/>
    <cellStyle name="Comma 23 2" xfId="1847"/>
    <cellStyle name="Comma 23 3" xfId="1848"/>
    <cellStyle name="Comma 24" xfId="1849"/>
    <cellStyle name="Comma 24 2" xfId="1850"/>
    <cellStyle name="Comma 25" xfId="1851"/>
    <cellStyle name="Comma 25 2" xfId="1852"/>
    <cellStyle name="Comma 26" xfId="1853"/>
    <cellStyle name="Comma 26 2" xfId="1854"/>
    <cellStyle name="Comma 27" xfId="1855"/>
    <cellStyle name="Comma 27 2" xfId="1856"/>
    <cellStyle name="Comma 28" xfId="1857"/>
    <cellStyle name="Comma 28 2" xfId="1858"/>
    <cellStyle name="Comma 29" xfId="1859"/>
    <cellStyle name="Comma 29 2" xfId="1860"/>
    <cellStyle name="Comma 3" xfId="2"/>
    <cellStyle name="Comma 3 2" xfId="1861"/>
    <cellStyle name="Comma 3 2 10" xfId="1862"/>
    <cellStyle name="Comma 3 2 11" xfId="1863"/>
    <cellStyle name="Comma 3 2 12" xfId="1864"/>
    <cellStyle name="Comma 3 2 13" xfId="1865"/>
    <cellStyle name="Comma 3 2 14" xfId="1866"/>
    <cellStyle name="Comma 3 2 15" xfId="1867"/>
    <cellStyle name="Comma 3 2 2" xfId="1868"/>
    <cellStyle name="Comma 3 2 2 2" xfId="1869"/>
    <cellStyle name="Comma 3 2 2 3" xfId="1870"/>
    <cellStyle name="Comma 3 2 3" xfId="1871"/>
    <cellStyle name="Comma 3 2 3 2" xfId="1872"/>
    <cellStyle name="Comma 3 2 3 3" xfId="1873"/>
    <cellStyle name="Comma 3 2 4" xfId="1874"/>
    <cellStyle name="Comma 3 2 5" xfId="1875"/>
    <cellStyle name="Comma 3 2 6" xfId="1876"/>
    <cellStyle name="Comma 3 2 7" xfId="1877"/>
    <cellStyle name="Comma 3 2 8" xfId="1878"/>
    <cellStyle name="Comma 3 2 9" xfId="1879"/>
    <cellStyle name="Comma 3 3" xfId="1880"/>
    <cellStyle name="Comma 3 3 2" xfId="1881"/>
    <cellStyle name="Comma 3 3 3" xfId="1882"/>
    <cellStyle name="Comma 3 4" xfId="1883"/>
    <cellStyle name="Comma 3 4 2" xfId="1884"/>
    <cellStyle name="Comma 3 4 3" xfId="1885"/>
    <cellStyle name="Comma 3 5" xfId="1886"/>
    <cellStyle name="Comma 3 5 2" xfId="1887"/>
    <cellStyle name="Comma 3 6" xfId="1888"/>
    <cellStyle name="Comma 3 6 2" xfId="1889"/>
    <cellStyle name="Comma 3_Biểu 14 - KH2015 dự án ODA" xfId="1890"/>
    <cellStyle name="Comma 30" xfId="1891"/>
    <cellStyle name="Comma 30 2" xfId="1892"/>
    <cellStyle name="Comma 31" xfId="1893"/>
    <cellStyle name="Comma 31 2" xfId="1894"/>
    <cellStyle name="Comma 32" xfId="1895"/>
    <cellStyle name="Comma 32 2" xfId="1896"/>
    <cellStyle name="Comma 32 2 2" xfId="1897"/>
    <cellStyle name="Comma 32 3" xfId="1898"/>
    <cellStyle name="Comma 33" xfId="1899"/>
    <cellStyle name="Comma 33 2" xfId="1900"/>
    <cellStyle name="Comma 34" xfId="1901"/>
    <cellStyle name="Comma 34 2" xfId="1902"/>
    <cellStyle name="Comma 35" xfId="1903"/>
    <cellStyle name="Comma 35 2" xfId="1904"/>
    <cellStyle name="Comma 35 3" xfId="1905"/>
    <cellStyle name="Comma 35 3 2" xfId="1906"/>
    <cellStyle name="Comma 35 4" xfId="1907"/>
    <cellStyle name="Comma 35 4 2" xfId="1908"/>
    <cellStyle name="Comma 36" xfId="1909"/>
    <cellStyle name="Comma 36 2" xfId="1910"/>
    <cellStyle name="Comma 37" xfId="1911"/>
    <cellStyle name="Comma 37 2" xfId="1912"/>
    <cellStyle name="Comma 38" xfId="1913"/>
    <cellStyle name="Comma 39" xfId="1914"/>
    <cellStyle name="Comma 39 2" xfId="1915"/>
    <cellStyle name="Comma 4" xfId="3"/>
    <cellStyle name="Comma 4 10" xfId="1916"/>
    <cellStyle name="Comma 4 11" xfId="1917"/>
    <cellStyle name="Comma 4 12" xfId="1918"/>
    <cellStyle name="Comma 4 13" xfId="1919"/>
    <cellStyle name="Comma 4 14" xfId="1920"/>
    <cellStyle name="Comma 4 15" xfId="1921"/>
    <cellStyle name="Comma 4 16" xfId="1922"/>
    <cellStyle name="Comma 4 17" xfId="1923"/>
    <cellStyle name="Comma 4 18" xfId="1924"/>
    <cellStyle name="Comma 4 19" xfId="1925"/>
    <cellStyle name="Comma 4 2" xfId="1926"/>
    <cellStyle name="Comma 4 2 2" xfId="1927"/>
    <cellStyle name="Comma 4 20" xfId="51"/>
    <cellStyle name="Comma 4 3" xfId="1928"/>
    <cellStyle name="Comma 4 3 2" xfId="1929"/>
    <cellStyle name="Comma 4 3 2 2" xfId="1930"/>
    <cellStyle name="Comma 4 3 3" xfId="1931"/>
    <cellStyle name="Comma 4 4" xfId="1932"/>
    <cellStyle name="Comma 4 4 2" xfId="1933"/>
    <cellStyle name="Comma 4 4 3" xfId="1934"/>
    <cellStyle name="Comma 4 4 4" xfId="1935"/>
    <cellStyle name="Comma 4 5" xfId="1936"/>
    <cellStyle name="Comma 4 6" xfId="1937"/>
    <cellStyle name="Comma 4 7" xfId="1938"/>
    <cellStyle name="Comma 4 8" xfId="1939"/>
    <cellStyle name="Comma 4 9" xfId="1940"/>
    <cellStyle name="Comma 4_THEO DOI THUC HIEN (GỐC 1)" xfId="1941"/>
    <cellStyle name="Comma 40" xfId="1942"/>
    <cellStyle name="Comma 40 2" xfId="1943"/>
    <cellStyle name="Comma 41" xfId="1944"/>
    <cellStyle name="Comma 42" xfId="1945"/>
    <cellStyle name="Comma 43" xfId="1946"/>
    <cellStyle name="Comma 44" xfId="1947"/>
    <cellStyle name="Comma 45" xfId="1948"/>
    <cellStyle name="Comma 46" xfId="1949"/>
    <cellStyle name="Comma 47" xfId="1950"/>
    <cellStyle name="Comma 48" xfId="1951"/>
    <cellStyle name="Comma 49" xfId="1952"/>
    <cellStyle name="Comma 5" xfId="1953"/>
    <cellStyle name="Comma 5 10" xfId="1954"/>
    <cellStyle name="Comma 5 11" xfId="1955"/>
    <cellStyle name="Comma 5 12" xfId="1956"/>
    <cellStyle name="Comma 5 13" xfId="1957"/>
    <cellStyle name="Comma 5 14" xfId="1958"/>
    <cellStyle name="Comma 5 15" xfId="1959"/>
    <cellStyle name="Comma 5 16" xfId="1960"/>
    <cellStyle name="Comma 5 17" xfId="1961"/>
    <cellStyle name="Comma 5 17 2" xfId="1962"/>
    <cellStyle name="Comma 5 18" xfId="1963"/>
    <cellStyle name="Comma 5 19" xfId="1964"/>
    <cellStyle name="Comma 5 2" xfId="1965"/>
    <cellStyle name="Comma 5 2 2" xfId="1966"/>
    <cellStyle name="Comma 5 20" xfId="1967"/>
    <cellStyle name="Comma 5 3" xfId="1968"/>
    <cellStyle name="Comma 5 3 2" xfId="1969"/>
    <cellStyle name="Comma 5 4" xfId="1970"/>
    <cellStyle name="Comma 5 4 2" xfId="1971"/>
    <cellStyle name="Comma 5 5" xfId="1972"/>
    <cellStyle name="Comma 5 5 2" xfId="1973"/>
    <cellStyle name="Comma 5 6" xfId="1974"/>
    <cellStyle name="Comma 5 7" xfId="1975"/>
    <cellStyle name="Comma 5 8" xfId="1976"/>
    <cellStyle name="Comma 5 9" xfId="1977"/>
    <cellStyle name="Comma 5_05-12  KH trung han 2016-2020 - Liem Thinh edited" xfId="1978"/>
    <cellStyle name="Comma 50" xfId="1979"/>
    <cellStyle name="Comma 50 2" xfId="1980"/>
    <cellStyle name="Comma 51" xfId="1981"/>
    <cellStyle name="Comma 51 2" xfId="1982"/>
    <cellStyle name="Comma 52" xfId="1983"/>
    <cellStyle name="Comma 53" xfId="4277"/>
    <cellStyle name="Comma 55" xfId="4305"/>
    <cellStyle name="Comma 56" xfId="4307"/>
    <cellStyle name="Comma 57" xfId="4308"/>
    <cellStyle name="Comma 6" xfId="4"/>
    <cellStyle name="Comma 6 2" xfId="1984"/>
    <cellStyle name="Comma 6 2 2" xfId="1985"/>
    <cellStyle name="Comma 6 3" xfId="1986"/>
    <cellStyle name="Comma 6 4" xfId="1987"/>
    <cellStyle name="Comma 7" xfId="5"/>
    <cellStyle name="Comma 7 2" xfId="1988"/>
    <cellStyle name="Comma 7 3" xfId="1989"/>
    <cellStyle name="Comma 7 3 2" xfId="1990"/>
    <cellStyle name="Comma 7_20131129 Nhu cau 2014_TPCP ODA (co hoan ung)" xfId="1991"/>
    <cellStyle name="Comma 8" xfId="52"/>
    <cellStyle name="Comma 8 2" xfId="1992"/>
    <cellStyle name="Comma 8 2 2" xfId="1993"/>
    <cellStyle name="Comma 8 3" xfId="1994"/>
    <cellStyle name="Comma 8 4" xfId="1995"/>
    <cellStyle name="Comma 9" xfId="1996"/>
    <cellStyle name="Comma 9 2" xfId="1997"/>
    <cellStyle name="Comma 9 2 2" xfId="1998"/>
    <cellStyle name="Comma 9 2 3" xfId="1999"/>
    <cellStyle name="Comma 9 3" xfId="2000"/>
    <cellStyle name="Comma 9 3 2" xfId="2001"/>
    <cellStyle name="Comma 9 4" xfId="2002"/>
    <cellStyle name="Comma 9 5" xfId="2003"/>
    <cellStyle name="Comma 92" xfId="4286"/>
    <cellStyle name="Comma 92 2" xfId="4287"/>
    <cellStyle name="Comma 97" xfId="4288"/>
    <cellStyle name="Comma 97 2" xfId="4289"/>
    <cellStyle name="comma zerodec" xfId="2004"/>
    <cellStyle name="Comma0" xfId="53"/>
    <cellStyle name="Comma0 10" xfId="2005"/>
    <cellStyle name="Comma0 11" xfId="2006"/>
    <cellStyle name="Comma0 12" xfId="2007"/>
    <cellStyle name="Comma0 13" xfId="2008"/>
    <cellStyle name="Comma0 14" xfId="2009"/>
    <cellStyle name="Comma0 15" xfId="2010"/>
    <cellStyle name="Comma0 16" xfId="2011"/>
    <cellStyle name="Comma0 2" xfId="2012"/>
    <cellStyle name="Comma0 2 2" xfId="2013"/>
    <cellStyle name="Comma0 3" xfId="2014"/>
    <cellStyle name="Comma0 4" xfId="2015"/>
    <cellStyle name="Comma0 5" xfId="2016"/>
    <cellStyle name="Comma0 6" xfId="2017"/>
    <cellStyle name="Comma0 7" xfId="2018"/>
    <cellStyle name="Comma0 8" xfId="2019"/>
    <cellStyle name="Comma0 9" xfId="2020"/>
    <cellStyle name="Company Name" xfId="2021"/>
    <cellStyle name="cong" xfId="2022"/>
    <cellStyle name="Copied" xfId="2023"/>
    <cellStyle name="Co聭ma_Sheet1" xfId="2024"/>
    <cellStyle name="CR Comma" xfId="2025"/>
    <cellStyle name="CR Currency" xfId="2026"/>
    <cellStyle name="Credit" xfId="2027"/>
    <cellStyle name="Credit subtotal" xfId="2028"/>
    <cellStyle name="Credit Total" xfId="2029"/>
    <cellStyle name="Cࡵrrency_Sheet1_PRODUCTĠ" xfId="2030"/>
    <cellStyle name="Curråncy [0]_FCST_RESULTS" xfId="2031"/>
    <cellStyle name="Currency %" xfId="2032"/>
    <cellStyle name="Currency % 10" xfId="2033"/>
    <cellStyle name="Currency % 11" xfId="2034"/>
    <cellStyle name="Currency % 12" xfId="2035"/>
    <cellStyle name="Currency % 13" xfId="2036"/>
    <cellStyle name="Currency % 14" xfId="2037"/>
    <cellStyle name="Currency % 15" xfId="2038"/>
    <cellStyle name="Currency % 2" xfId="2039"/>
    <cellStyle name="Currency % 3" xfId="2040"/>
    <cellStyle name="Currency % 4" xfId="2041"/>
    <cellStyle name="Currency % 5" xfId="2042"/>
    <cellStyle name="Currency % 6" xfId="2043"/>
    <cellStyle name="Currency % 7" xfId="2044"/>
    <cellStyle name="Currency % 8" xfId="2045"/>
    <cellStyle name="Currency % 9" xfId="2046"/>
    <cellStyle name="Currency %_05-12  KH trung han 2016-2020 - Liem Thinh edited" xfId="2047"/>
    <cellStyle name="Currency [0]ßmud plant bolted_RESULTS" xfId="2048"/>
    <cellStyle name="Currency [00]" xfId="2049"/>
    <cellStyle name="Currency [00] 10" xfId="2050"/>
    <cellStyle name="Currency [00] 11" xfId="2051"/>
    <cellStyle name="Currency [00] 12" xfId="2052"/>
    <cellStyle name="Currency [00] 13" xfId="2053"/>
    <cellStyle name="Currency [00] 14" xfId="2054"/>
    <cellStyle name="Currency [00] 15" xfId="2055"/>
    <cellStyle name="Currency [00] 16" xfId="2056"/>
    <cellStyle name="Currency [00] 2" xfId="2057"/>
    <cellStyle name="Currency [00] 3" xfId="2058"/>
    <cellStyle name="Currency [00] 4" xfId="2059"/>
    <cellStyle name="Currency [00] 5" xfId="2060"/>
    <cellStyle name="Currency [00] 6" xfId="2061"/>
    <cellStyle name="Currency [00] 7" xfId="2062"/>
    <cellStyle name="Currency [00] 8" xfId="2063"/>
    <cellStyle name="Currency [00] 9" xfId="2064"/>
    <cellStyle name="Currency 0.0" xfId="2065"/>
    <cellStyle name="Currency 0.0%" xfId="2066"/>
    <cellStyle name="Currency 0.0_05-12  KH trung han 2016-2020 - Liem Thinh edited" xfId="2067"/>
    <cellStyle name="Currency 0.00" xfId="2068"/>
    <cellStyle name="Currency 0.00%" xfId="2069"/>
    <cellStyle name="Currency 0.00_05-12  KH trung han 2016-2020 - Liem Thinh edited" xfId="2070"/>
    <cellStyle name="Currency 0.000" xfId="2071"/>
    <cellStyle name="Currency 0.000%" xfId="2072"/>
    <cellStyle name="Currency 0.000_05-12  KH trung han 2016-2020 - Liem Thinh edited" xfId="2073"/>
    <cellStyle name="Currency 2" xfId="2074"/>
    <cellStyle name="Currency 2 10" xfId="2075"/>
    <cellStyle name="Currency 2 11" xfId="2076"/>
    <cellStyle name="Currency 2 12" xfId="2077"/>
    <cellStyle name="Currency 2 13" xfId="2078"/>
    <cellStyle name="Currency 2 14" xfId="2079"/>
    <cellStyle name="Currency 2 15" xfId="2080"/>
    <cellStyle name="Currency 2 16" xfId="2081"/>
    <cellStyle name="Currency 2 2" xfId="2082"/>
    <cellStyle name="Currency 2 3" xfId="2083"/>
    <cellStyle name="Currency 2 4" xfId="2084"/>
    <cellStyle name="Currency 2 5" xfId="2085"/>
    <cellStyle name="Currency 2 6" xfId="2086"/>
    <cellStyle name="Currency 2 7" xfId="2087"/>
    <cellStyle name="Currency 2 8" xfId="2088"/>
    <cellStyle name="Currency 2 9" xfId="2089"/>
    <cellStyle name="Currency![0]_FCSt (2)" xfId="2090"/>
    <cellStyle name="Currency0" xfId="54"/>
    <cellStyle name="Currency0 10" xfId="2091"/>
    <cellStyle name="Currency0 11" xfId="2092"/>
    <cellStyle name="Currency0 12" xfId="2093"/>
    <cellStyle name="Currency0 13" xfId="2094"/>
    <cellStyle name="Currency0 14" xfId="2095"/>
    <cellStyle name="Currency0 15" xfId="2096"/>
    <cellStyle name="Currency0 16" xfId="2097"/>
    <cellStyle name="Currency0 2" xfId="2098"/>
    <cellStyle name="Currency0 2 2" xfId="2099"/>
    <cellStyle name="Currency0 3" xfId="2100"/>
    <cellStyle name="Currency0 4" xfId="2101"/>
    <cellStyle name="Currency0 5" xfId="2102"/>
    <cellStyle name="Currency0 6" xfId="2103"/>
    <cellStyle name="Currency0 7" xfId="2104"/>
    <cellStyle name="Currency0 8" xfId="2105"/>
    <cellStyle name="Currency0 9" xfId="2106"/>
    <cellStyle name="Currency1" xfId="2107"/>
    <cellStyle name="Currency1 10" xfId="2108"/>
    <cellStyle name="Currency1 11" xfId="2109"/>
    <cellStyle name="Currency1 12" xfId="2110"/>
    <cellStyle name="Currency1 13" xfId="2111"/>
    <cellStyle name="Currency1 14" xfId="2112"/>
    <cellStyle name="Currency1 15" xfId="2113"/>
    <cellStyle name="Currency1 16" xfId="2114"/>
    <cellStyle name="Currency1 2" xfId="2115"/>
    <cellStyle name="Currency1 2 2" xfId="2116"/>
    <cellStyle name="Currency1 3" xfId="2117"/>
    <cellStyle name="Currency1 4" xfId="2118"/>
    <cellStyle name="Currency1 5" xfId="2119"/>
    <cellStyle name="Currency1 6" xfId="2120"/>
    <cellStyle name="Currency1 7" xfId="2121"/>
    <cellStyle name="Currency1 8" xfId="2122"/>
    <cellStyle name="Currency1 9" xfId="2123"/>
    <cellStyle name="Check Cell 2" xfId="2124"/>
    <cellStyle name="Chi phÝ kh¸c_Book1" xfId="2125"/>
    <cellStyle name="CHUONG" xfId="2126"/>
    <cellStyle name="D1" xfId="2127"/>
    <cellStyle name="Date" xfId="55"/>
    <cellStyle name="Date 10" xfId="2128"/>
    <cellStyle name="Date 11" xfId="2129"/>
    <cellStyle name="Date 12" xfId="2130"/>
    <cellStyle name="Date 13" xfId="2131"/>
    <cellStyle name="Date 14" xfId="2132"/>
    <cellStyle name="Date 15" xfId="2133"/>
    <cellStyle name="Date 16" xfId="2134"/>
    <cellStyle name="Date 2" xfId="2135"/>
    <cellStyle name="Date 2 2" xfId="2136"/>
    <cellStyle name="Date 3" xfId="2137"/>
    <cellStyle name="Date 4" xfId="2138"/>
    <cellStyle name="Date 5" xfId="2139"/>
    <cellStyle name="Date 6" xfId="2140"/>
    <cellStyle name="Date 7" xfId="2141"/>
    <cellStyle name="Date 8" xfId="2142"/>
    <cellStyle name="Date 9" xfId="2143"/>
    <cellStyle name="Date Short" xfId="2144"/>
    <cellStyle name="Date Short 2" xfId="2145"/>
    <cellStyle name="Date_Book1" xfId="2146"/>
    <cellStyle name="DAUDE" xfId="2147"/>
    <cellStyle name="Dấu_phảy 2" xfId="2148"/>
    <cellStyle name="Debit" xfId="2149"/>
    <cellStyle name="Debit subtotal" xfId="2150"/>
    <cellStyle name="Debit Total" xfId="2151"/>
    <cellStyle name="DELTA" xfId="2152"/>
    <cellStyle name="DELTA 10" xfId="2153"/>
    <cellStyle name="DELTA 11" xfId="2154"/>
    <cellStyle name="DELTA 12" xfId="2155"/>
    <cellStyle name="DELTA 13" xfId="2156"/>
    <cellStyle name="DELTA 14" xfId="2157"/>
    <cellStyle name="DELTA 15" xfId="2158"/>
    <cellStyle name="DELTA 2" xfId="2159"/>
    <cellStyle name="DELTA 3" xfId="2160"/>
    <cellStyle name="DELTA 4" xfId="2161"/>
    <cellStyle name="DELTA 5" xfId="2162"/>
    <cellStyle name="DELTA 6" xfId="2163"/>
    <cellStyle name="DELTA 7" xfId="2164"/>
    <cellStyle name="DELTA 8" xfId="2165"/>
    <cellStyle name="DELTA 9" xfId="2166"/>
    <cellStyle name="Dezimal [0]_35ERI8T2gbIEMixb4v26icuOo" xfId="2167"/>
    <cellStyle name="Dezimal_35ERI8T2gbIEMixb4v26icuOo" xfId="2168"/>
    <cellStyle name="Dg" xfId="2169"/>
    <cellStyle name="Dgia" xfId="2170"/>
    <cellStyle name="Dgia 2" xfId="2171"/>
    <cellStyle name="Dollar (zero dec)" xfId="2172"/>
    <cellStyle name="Dollar (zero dec) 10" xfId="2173"/>
    <cellStyle name="Dollar (zero dec) 11" xfId="2174"/>
    <cellStyle name="Dollar (zero dec) 12" xfId="2175"/>
    <cellStyle name="Dollar (zero dec) 13" xfId="2176"/>
    <cellStyle name="Dollar (zero dec) 14" xfId="2177"/>
    <cellStyle name="Dollar (zero dec) 15" xfId="2178"/>
    <cellStyle name="Dollar (zero dec) 16" xfId="2179"/>
    <cellStyle name="Dollar (zero dec) 2" xfId="2180"/>
    <cellStyle name="Dollar (zero dec) 2 2" xfId="2181"/>
    <cellStyle name="Dollar (zero dec) 3" xfId="2182"/>
    <cellStyle name="Dollar (zero dec) 4" xfId="2183"/>
    <cellStyle name="Dollar (zero dec) 5" xfId="2184"/>
    <cellStyle name="Dollar (zero dec) 6" xfId="2185"/>
    <cellStyle name="Dollar (zero dec) 7" xfId="2186"/>
    <cellStyle name="Dollar (zero dec) 8" xfId="2187"/>
    <cellStyle name="Dollar (zero dec) 9" xfId="2188"/>
    <cellStyle name="Don gia" xfId="2189"/>
    <cellStyle name="Dziesi?tny [0]_Invoices2001Slovakia" xfId="2190"/>
    <cellStyle name="Dziesi?tny_Invoices2001Slovakia" xfId="2191"/>
    <cellStyle name="Dziesietny [0]_Invoices2001Slovakia" xfId="2192"/>
    <cellStyle name="Dziesiętny [0]_Invoices2001Slovakia" xfId="2193"/>
    <cellStyle name="Dziesietny [0]_Invoices2001Slovakia 2" xfId="2194"/>
    <cellStyle name="Dziesiętny [0]_Invoices2001Slovakia 2" xfId="2195"/>
    <cellStyle name="Dziesietny [0]_Invoices2001Slovakia 3" xfId="2196"/>
    <cellStyle name="Dziesiętny [0]_Invoices2001Slovakia 3" xfId="2197"/>
    <cellStyle name="Dziesietny [0]_Invoices2001Slovakia 4" xfId="2198"/>
    <cellStyle name="Dziesiętny [0]_Invoices2001Slovakia 4" xfId="2199"/>
    <cellStyle name="Dziesietny [0]_Invoices2001Slovakia 5" xfId="2200"/>
    <cellStyle name="Dziesiętny [0]_Invoices2001Slovakia 5" xfId="2201"/>
    <cellStyle name="Dziesietny [0]_Invoices2001Slovakia 6" xfId="2202"/>
    <cellStyle name="Dziesiętny [0]_Invoices2001Slovakia 6" xfId="2203"/>
    <cellStyle name="Dziesietny [0]_Invoices2001Slovakia 7" xfId="2204"/>
    <cellStyle name="Dziesiętny [0]_Invoices2001Slovakia 7" xfId="2205"/>
    <cellStyle name="Dziesietny [0]_Invoices2001Slovakia_01_Nha so 1_Dien" xfId="2206"/>
    <cellStyle name="Dziesiętny [0]_Invoices2001Slovakia_01_Nha so 1_Dien" xfId="2207"/>
    <cellStyle name="Dziesietny [0]_Invoices2001Slovakia_05-12  KH trung han 2016-2020 - Liem Thinh edited" xfId="2208"/>
    <cellStyle name="Dziesiętny [0]_Invoices2001Slovakia_05-12  KH trung han 2016-2020 - Liem Thinh edited" xfId="2209"/>
    <cellStyle name="Dziesietny [0]_Invoices2001Slovakia_10_Nha so 10_Dien1" xfId="2210"/>
    <cellStyle name="Dziesiętny [0]_Invoices2001Slovakia_10_Nha so 10_Dien1" xfId="2211"/>
    <cellStyle name="Dziesietny [0]_Invoices2001Slovakia_Book1" xfId="2212"/>
    <cellStyle name="Dziesiętny [0]_Invoices2001Slovakia_Book1" xfId="2213"/>
    <cellStyle name="Dziesietny [0]_Invoices2001Slovakia_Book1_1" xfId="2214"/>
    <cellStyle name="Dziesiętny [0]_Invoices2001Slovakia_Book1_1" xfId="2215"/>
    <cellStyle name="Dziesietny [0]_Invoices2001Slovakia_Book1_1_Book1" xfId="2216"/>
    <cellStyle name="Dziesiętny [0]_Invoices2001Slovakia_Book1_1_Book1" xfId="2217"/>
    <cellStyle name="Dziesietny [0]_Invoices2001Slovakia_Book1_2" xfId="2218"/>
    <cellStyle name="Dziesiętny [0]_Invoices2001Slovakia_Book1_2" xfId="2219"/>
    <cellStyle name="Dziesietny [0]_Invoices2001Slovakia_Book1_Nhu cau von ung truoc 2011 Tha h Hoa + Nge An gui TW" xfId="2220"/>
    <cellStyle name="Dziesiętny [0]_Invoices2001Slovakia_Book1_Nhu cau von ung truoc 2011 Tha h Hoa + Nge An gui TW" xfId="2221"/>
    <cellStyle name="Dziesietny [0]_Invoices2001Slovakia_Book1_Tong hop Cac tuyen(9-1-06)" xfId="2222"/>
    <cellStyle name="Dziesiętny [0]_Invoices2001Slovakia_Book1_Tong hop Cac tuyen(9-1-06)" xfId="2223"/>
    <cellStyle name="Dziesietny [0]_Invoices2001Slovakia_Book1_ung truoc 2011 NSTW Thanh Hoa + Nge An gui Thu 12-5" xfId="2224"/>
    <cellStyle name="Dziesiętny [0]_Invoices2001Slovakia_Book1_ung truoc 2011 NSTW Thanh Hoa + Nge An gui Thu 12-5" xfId="2225"/>
    <cellStyle name="Dziesietny [0]_Invoices2001Slovakia_Copy of 05-12  KH trung han 2016-2020 - Liem Thinh edited (1)" xfId="2226"/>
    <cellStyle name="Dziesiętny [0]_Invoices2001Slovakia_Copy of 05-12  KH trung han 2016-2020 - Liem Thinh edited (1)" xfId="2227"/>
    <cellStyle name="Dziesietny [0]_Invoices2001Slovakia_d-uong+TDT" xfId="2228"/>
    <cellStyle name="Dziesiętny [0]_Invoices2001Slovakia_KH TPCP 2016-2020 (tong hop)" xfId="2229"/>
    <cellStyle name="Dziesietny [0]_Invoices2001Slovakia_Nha bao ve(28-7-05)" xfId="2230"/>
    <cellStyle name="Dziesiętny [0]_Invoices2001Slovakia_Nha bao ve(28-7-05)" xfId="2231"/>
    <cellStyle name="Dziesietny [0]_Invoices2001Slovakia_NHA de xe nguyen du" xfId="2232"/>
    <cellStyle name="Dziesiętny [0]_Invoices2001Slovakia_NHA de xe nguyen du" xfId="2233"/>
    <cellStyle name="Dziesietny [0]_Invoices2001Slovakia_Nhalamviec VTC(25-1-05)" xfId="2234"/>
    <cellStyle name="Dziesiętny [0]_Invoices2001Slovakia_Nhalamviec VTC(25-1-05)" xfId="2235"/>
    <cellStyle name="Dziesietny [0]_Invoices2001Slovakia_Nhu cau von ung truoc 2011 Tha h Hoa + Nge An gui TW" xfId="2236"/>
    <cellStyle name="Dziesiętny [0]_Invoices2001Slovakia_TDT KHANH HOA" xfId="2237"/>
    <cellStyle name="Dziesietny [0]_Invoices2001Slovakia_TDT KHANH HOA_Tong hop Cac tuyen(9-1-06)" xfId="2238"/>
    <cellStyle name="Dziesiętny [0]_Invoices2001Slovakia_TDT KHANH HOA_Tong hop Cac tuyen(9-1-06)" xfId="2239"/>
    <cellStyle name="Dziesietny [0]_Invoices2001Slovakia_TDT quangngai" xfId="2240"/>
    <cellStyle name="Dziesiętny [0]_Invoices2001Slovakia_TDT quangngai" xfId="2241"/>
    <cellStyle name="Dziesietny [0]_Invoices2001Slovakia_TMDT(10-5-06)" xfId="2242"/>
    <cellStyle name="Dziesietny_Invoices2001Slovakia" xfId="2243"/>
    <cellStyle name="Dziesiętny_Invoices2001Slovakia" xfId="2244"/>
    <cellStyle name="Dziesietny_Invoices2001Slovakia 2" xfId="2245"/>
    <cellStyle name="Dziesiętny_Invoices2001Slovakia 2" xfId="2246"/>
    <cellStyle name="Dziesietny_Invoices2001Slovakia 3" xfId="2247"/>
    <cellStyle name="Dziesiętny_Invoices2001Slovakia 3" xfId="2248"/>
    <cellStyle name="Dziesietny_Invoices2001Slovakia 4" xfId="2249"/>
    <cellStyle name="Dziesiętny_Invoices2001Slovakia 4" xfId="2250"/>
    <cellStyle name="Dziesietny_Invoices2001Slovakia 5" xfId="2251"/>
    <cellStyle name="Dziesiętny_Invoices2001Slovakia 5" xfId="2252"/>
    <cellStyle name="Dziesietny_Invoices2001Slovakia 6" xfId="2253"/>
    <cellStyle name="Dziesiętny_Invoices2001Slovakia 6" xfId="2254"/>
    <cellStyle name="Dziesietny_Invoices2001Slovakia 7" xfId="2255"/>
    <cellStyle name="Dziesiętny_Invoices2001Slovakia 7" xfId="2256"/>
    <cellStyle name="Dziesietny_Invoices2001Slovakia_01_Nha so 1_Dien" xfId="2257"/>
    <cellStyle name="Dziesiętny_Invoices2001Slovakia_01_Nha so 1_Dien" xfId="2258"/>
    <cellStyle name="Dziesietny_Invoices2001Slovakia_05-12  KH trung han 2016-2020 - Liem Thinh edited" xfId="2259"/>
    <cellStyle name="Dziesiętny_Invoices2001Slovakia_05-12  KH trung han 2016-2020 - Liem Thinh edited" xfId="2260"/>
    <cellStyle name="Dziesietny_Invoices2001Slovakia_10_Nha so 10_Dien1" xfId="2261"/>
    <cellStyle name="Dziesiętny_Invoices2001Slovakia_10_Nha so 10_Dien1" xfId="2262"/>
    <cellStyle name="Dziesietny_Invoices2001Slovakia_Book1" xfId="2263"/>
    <cellStyle name="Dziesiętny_Invoices2001Slovakia_Book1" xfId="2264"/>
    <cellStyle name="Dziesietny_Invoices2001Slovakia_Book1_1" xfId="2265"/>
    <cellStyle name="Dziesiętny_Invoices2001Slovakia_Book1_1" xfId="2266"/>
    <cellStyle name="Dziesietny_Invoices2001Slovakia_Book1_1_Book1" xfId="2267"/>
    <cellStyle name="Dziesiętny_Invoices2001Slovakia_Book1_1_Book1" xfId="2268"/>
    <cellStyle name="Dziesietny_Invoices2001Slovakia_Book1_2" xfId="2269"/>
    <cellStyle name="Dziesiętny_Invoices2001Slovakia_Book1_2" xfId="2270"/>
    <cellStyle name="Dziesietny_Invoices2001Slovakia_Book1_Nhu cau von ung truoc 2011 Tha h Hoa + Nge An gui TW" xfId="2271"/>
    <cellStyle name="Dziesiętny_Invoices2001Slovakia_Book1_Nhu cau von ung truoc 2011 Tha h Hoa + Nge An gui TW" xfId="2272"/>
    <cellStyle name="Dziesietny_Invoices2001Slovakia_Book1_Tong hop Cac tuyen(9-1-06)" xfId="2273"/>
    <cellStyle name="Dziesiętny_Invoices2001Slovakia_Book1_Tong hop Cac tuyen(9-1-06)" xfId="2274"/>
    <cellStyle name="Dziesietny_Invoices2001Slovakia_Book1_ung truoc 2011 NSTW Thanh Hoa + Nge An gui Thu 12-5" xfId="2275"/>
    <cellStyle name="Dziesiętny_Invoices2001Slovakia_Book1_ung truoc 2011 NSTW Thanh Hoa + Nge An gui Thu 12-5" xfId="2276"/>
    <cellStyle name="Dziesietny_Invoices2001Slovakia_Copy of 05-12  KH trung han 2016-2020 - Liem Thinh edited (1)" xfId="2277"/>
    <cellStyle name="Dziesiętny_Invoices2001Slovakia_Copy of 05-12  KH trung han 2016-2020 - Liem Thinh edited (1)" xfId="2278"/>
    <cellStyle name="Dziesietny_Invoices2001Slovakia_d-uong+TDT" xfId="2279"/>
    <cellStyle name="Dziesiętny_Invoices2001Slovakia_KH TPCP 2016-2020 (tong hop)" xfId="2280"/>
    <cellStyle name="Dziesietny_Invoices2001Slovakia_Nha bao ve(28-7-05)" xfId="2281"/>
    <cellStyle name="Dziesiętny_Invoices2001Slovakia_Nha bao ve(28-7-05)" xfId="2282"/>
    <cellStyle name="Dziesietny_Invoices2001Slovakia_NHA de xe nguyen du" xfId="2283"/>
    <cellStyle name="Dziesiętny_Invoices2001Slovakia_NHA de xe nguyen du" xfId="2284"/>
    <cellStyle name="Dziesietny_Invoices2001Slovakia_Nhalamviec VTC(25-1-05)" xfId="2285"/>
    <cellStyle name="Dziesiętny_Invoices2001Slovakia_Nhalamviec VTC(25-1-05)" xfId="2286"/>
    <cellStyle name="Dziesietny_Invoices2001Slovakia_Nhu cau von ung truoc 2011 Tha h Hoa + Nge An gui TW" xfId="2287"/>
    <cellStyle name="Dziesiętny_Invoices2001Slovakia_TDT KHANH HOA" xfId="2288"/>
    <cellStyle name="Dziesietny_Invoices2001Slovakia_TDT KHANH HOA_Tong hop Cac tuyen(9-1-06)" xfId="2289"/>
    <cellStyle name="Dziesiętny_Invoices2001Slovakia_TDT KHANH HOA_Tong hop Cac tuyen(9-1-06)" xfId="2290"/>
    <cellStyle name="Dziesietny_Invoices2001Slovakia_TDT quangngai" xfId="2291"/>
    <cellStyle name="Dziesiętny_Invoices2001Slovakia_TDT quangngai" xfId="2292"/>
    <cellStyle name="Dziesietny_Invoices2001Slovakia_TMDT(10-5-06)" xfId="2293"/>
    <cellStyle name="e" xfId="2294"/>
    <cellStyle name="Enter Currency (0)" xfId="2295"/>
    <cellStyle name="Enter Currency (0) 10" xfId="2296"/>
    <cellStyle name="Enter Currency (0) 11" xfId="2297"/>
    <cellStyle name="Enter Currency (0) 12" xfId="2298"/>
    <cellStyle name="Enter Currency (0) 13" xfId="2299"/>
    <cellStyle name="Enter Currency (0) 14" xfId="2300"/>
    <cellStyle name="Enter Currency (0) 15" xfId="2301"/>
    <cellStyle name="Enter Currency (0) 16" xfId="2302"/>
    <cellStyle name="Enter Currency (0) 2" xfId="2303"/>
    <cellStyle name="Enter Currency (0) 3" xfId="2304"/>
    <cellStyle name="Enter Currency (0) 4" xfId="2305"/>
    <cellStyle name="Enter Currency (0) 5" xfId="2306"/>
    <cellStyle name="Enter Currency (0) 6" xfId="2307"/>
    <cellStyle name="Enter Currency (0) 7" xfId="2308"/>
    <cellStyle name="Enter Currency (0) 8" xfId="2309"/>
    <cellStyle name="Enter Currency (0) 9" xfId="2310"/>
    <cellStyle name="Enter Currency (2)" xfId="2311"/>
    <cellStyle name="Enter Currency (2) 10" xfId="2312"/>
    <cellStyle name="Enter Currency (2) 11" xfId="2313"/>
    <cellStyle name="Enter Currency (2) 12" xfId="2314"/>
    <cellStyle name="Enter Currency (2) 13" xfId="2315"/>
    <cellStyle name="Enter Currency (2) 14" xfId="2316"/>
    <cellStyle name="Enter Currency (2) 15" xfId="2317"/>
    <cellStyle name="Enter Currency (2) 16" xfId="2318"/>
    <cellStyle name="Enter Currency (2) 2" xfId="2319"/>
    <cellStyle name="Enter Currency (2) 3" xfId="2320"/>
    <cellStyle name="Enter Currency (2) 4" xfId="2321"/>
    <cellStyle name="Enter Currency (2) 5" xfId="2322"/>
    <cellStyle name="Enter Currency (2) 6" xfId="2323"/>
    <cellStyle name="Enter Currency (2) 7" xfId="2324"/>
    <cellStyle name="Enter Currency (2) 8" xfId="2325"/>
    <cellStyle name="Enter Currency (2) 9" xfId="2326"/>
    <cellStyle name="Enter Units (0)" xfId="2327"/>
    <cellStyle name="Enter Units (0) 10" xfId="2328"/>
    <cellStyle name="Enter Units (0) 11" xfId="2329"/>
    <cellStyle name="Enter Units (0) 12" xfId="2330"/>
    <cellStyle name="Enter Units (0) 13" xfId="2331"/>
    <cellStyle name="Enter Units (0) 14" xfId="2332"/>
    <cellStyle name="Enter Units (0) 15" xfId="2333"/>
    <cellStyle name="Enter Units (0) 16" xfId="2334"/>
    <cellStyle name="Enter Units (0) 2" xfId="2335"/>
    <cellStyle name="Enter Units (0) 3" xfId="2336"/>
    <cellStyle name="Enter Units (0) 4" xfId="2337"/>
    <cellStyle name="Enter Units (0) 5" xfId="2338"/>
    <cellStyle name="Enter Units (0) 6" xfId="2339"/>
    <cellStyle name="Enter Units (0) 7" xfId="2340"/>
    <cellStyle name="Enter Units (0) 8" xfId="2341"/>
    <cellStyle name="Enter Units (0) 9" xfId="2342"/>
    <cellStyle name="Enter Units (1)" xfId="2343"/>
    <cellStyle name="Enter Units (1) 10" xfId="2344"/>
    <cellStyle name="Enter Units (1) 11" xfId="2345"/>
    <cellStyle name="Enter Units (1) 12" xfId="2346"/>
    <cellStyle name="Enter Units (1) 13" xfId="2347"/>
    <cellStyle name="Enter Units (1) 14" xfId="2348"/>
    <cellStyle name="Enter Units (1) 15" xfId="2349"/>
    <cellStyle name="Enter Units (1) 16" xfId="2350"/>
    <cellStyle name="Enter Units (1) 2" xfId="2351"/>
    <cellStyle name="Enter Units (1) 3" xfId="2352"/>
    <cellStyle name="Enter Units (1) 4" xfId="2353"/>
    <cellStyle name="Enter Units (1) 5" xfId="2354"/>
    <cellStyle name="Enter Units (1) 6" xfId="2355"/>
    <cellStyle name="Enter Units (1) 7" xfId="2356"/>
    <cellStyle name="Enter Units (1) 8" xfId="2357"/>
    <cellStyle name="Enter Units (1) 9" xfId="2358"/>
    <cellStyle name="Enter Units (2)" xfId="2359"/>
    <cellStyle name="Enter Units (2) 10" xfId="2360"/>
    <cellStyle name="Enter Units (2) 11" xfId="2361"/>
    <cellStyle name="Enter Units (2) 12" xfId="2362"/>
    <cellStyle name="Enter Units (2) 13" xfId="2363"/>
    <cellStyle name="Enter Units (2) 14" xfId="2364"/>
    <cellStyle name="Enter Units (2) 15" xfId="2365"/>
    <cellStyle name="Enter Units (2) 16" xfId="2366"/>
    <cellStyle name="Enter Units (2) 2" xfId="2367"/>
    <cellStyle name="Enter Units (2) 3" xfId="2368"/>
    <cellStyle name="Enter Units (2) 4" xfId="2369"/>
    <cellStyle name="Enter Units (2) 5" xfId="2370"/>
    <cellStyle name="Enter Units (2) 6" xfId="2371"/>
    <cellStyle name="Enter Units (2) 7" xfId="2372"/>
    <cellStyle name="Enter Units (2) 8" xfId="2373"/>
    <cellStyle name="Enter Units (2) 9" xfId="2374"/>
    <cellStyle name="Entered" xfId="2375"/>
    <cellStyle name="Euro" xfId="56"/>
    <cellStyle name="Euro 10" xfId="2376"/>
    <cellStyle name="Euro 11" xfId="2377"/>
    <cellStyle name="Euro 12" xfId="2378"/>
    <cellStyle name="Euro 13" xfId="2379"/>
    <cellStyle name="Euro 14" xfId="2380"/>
    <cellStyle name="Euro 15" xfId="2381"/>
    <cellStyle name="Euro 16" xfId="2382"/>
    <cellStyle name="Euro 2" xfId="2383"/>
    <cellStyle name="Euro 3" xfId="2384"/>
    <cellStyle name="Euro 4" xfId="2385"/>
    <cellStyle name="Euro 5" xfId="2386"/>
    <cellStyle name="Euro 6" xfId="2387"/>
    <cellStyle name="Euro 7" xfId="2388"/>
    <cellStyle name="Euro 8" xfId="2389"/>
    <cellStyle name="Euro 9" xfId="2390"/>
    <cellStyle name="Excel Built-in Normal" xfId="2391"/>
    <cellStyle name="Explanatory Text 2" xfId="2392"/>
    <cellStyle name="f" xfId="2393"/>
    <cellStyle name="f_Danhmuc_Quyhoach2009" xfId="2394"/>
    <cellStyle name="f_Danhmuc_Quyhoach2009 2" xfId="2395"/>
    <cellStyle name="f_Danhmuc_Quyhoach2009 2 2" xfId="2396"/>
    <cellStyle name="Fixed" xfId="57"/>
    <cellStyle name="Fixed 10" xfId="2397"/>
    <cellStyle name="Fixed 11" xfId="2398"/>
    <cellStyle name="Fixed 12" xfId="2399"/>
    <cellStyle name="Fixed 13" xfId="2400"/>
    <cellStyle name="Fixed 14" xfId="2401"/>
    <cellStyle name="Fixed 15" xfId="2402"/>
    <cellStyle name="Fixed 16" xfId="2403"/>
    <cellStyle name="Fixed 2" xfId="2404"/>
    <cellStyle name="Fixed 2 2" xfId="2405"/>
    <cellStyle name="Fixed 3" xfId="2406"/>
    <cellStyle name="Fixed 4" xfId="2407"/>
    <cellStyle name="Fixed 5" xfId="2408"/>
    <cellStyle name="Fixed 6" xfId="2409"/>
    <cellStyle name="Fixed 7" xfId="2410"/>
    <cellStyle name="Fixed 8" xfId="2411"/>
    <cellStyle name="Fixed 9" xfId="2412"/>
    <cellStyle name="Font Britannic16" xfId="2413"/>
    <cellStyle name="Font Britannic18" xfId="2414"/>
    <cellStyle name="Font CenturyCond 18" xfId="2415"/>
    <cellStyle name="Font Cond20" xfId="2416"/>
    <cellStyle name="Font LucidaSans16" xfId="2417"/>
    <cellStyle name="Font NewCenturyCond18" xfId="2418"/>
    <cellStyle name="Font Ottawa14" xfId="2419"/>
    <cellStyle name="Font Ottawa16" xfId="2420"/>
    <cellStyle name="Good 2" xfId="2421"/>
    <cellStyle name="Grey" xfId="58"/>
    <cellStyle name="Grey 10" xfId="2422"/>
    <cellStyle name="Grey 11" xfId="2423"/>
    <cellStyle name="Grey 12" xfId="2424"/>
    <cellStyle name="Grey 13" xfId="2425"/>
    <cellStyle name="Grey 14" xfId="2426"/>
    <cellStyle name="Grey 15" xfId="2427"/>
    <cellStyle name="Grey 16" xfId="2428"/>
    <cellStyle name="Grey 2" xfId="2429"/>
    <cellStyle name="Grey 3" xfId="2430"/>
    <cellStyle name="Grey 4" xfId="2431"/>
    <cellStyle name="Grey 5" xfId="2432"/>
    <cellStyle name="Grey 6" xfId="2433"/>
    <cellStyle name="Grey 7" xfId="2434"/>
    <cellStyle name="Grey 8" xfId="2435"/>
    <cellStyle name="Grey 9" xfId="2436"/>
    <cellStyle name="Grey_KH TPCP 2016-2020 (tong hop)" xfId="2437"/>
    <cellStyle name="Group" xfId="2438"/>
    <cellStyle name="gia" xfId="2439"/>
    <cellStyle name="H" xfId="2440"/>
    <cellStyle name="ha" xfId="2441"/>
    <cellStyle name="HAI" xfId="2442"/>
    <cellStyle name="Head 1" xfId="2443"/>
    <cellStyle name="HEADER" xfId="59"/>
    <cellStyle name="HEADER 2" xfId="2444"/>
    <cellStyle name="Header1" xfId="60"/>
    <cellStyle name="Header1 2" xfId="2445"/>
    <cellStyle name="Header2" xfId="61"/>
    <cellStyle name="Header2 2" xfId="2446"/>
    <cellStyle name="Heading" xfId="2447"/>
    <cellStyle name="Heading 1 2" xfId="2448"/>
    <cellStyle name="Heading 2 2" xfId="2449"/>
    <cellStyle name="Heading 3 2" xfId="2450"/>
    <cellStyle name="Heading 4 2" xfId="2451"/>
    <cellStyle name="Heading No Underline" xfId="2452"/>
    <cellStyle name="Heading With Underline" xfId="2453"/>
    <cellStyle name="Heading1" xfId="62"/>
    <cellStyle name="Heading2" xfId="63"/>
    <cellStyle name="HEADINGS" xfId="2454"/>
    <cellStyle name="HEADINGSTOP" xfId="2455"/>
    <cellStyle name="headoption" xfId="2456"/>
    <cellStyle name="headoption 2" xfId="2457"/>
    <cellStyle name="headoption 3" xfId="2458"/>
    <cellStyle name="Hoa-Scholl" xfId="2459"/>
    <cellStyle name="Hoa-Scholl 2" xfId="2460"/>
    <cellStyle name="HUY" xfId="2461"/>
    <cellStyle name="Hyperlink_Nhu%20cau%20KH%202010%20%28ODA%29(1) 2" xfId="6"/>
    <cellStyle name="i phÝ kh¸c_B¶ng 2" xfId="2462"/>
    <cellStyle name="I.3" xfId="2463"/>
    <cellStyle name="i·0" xfId="2464"/>
    <cellStyle name="i·0 2" xfId="2465"/>
    <cellStyle name="ï-¾È»ê_BiÓu TB" xfId="2466"/>
    <cellStyle name="Input [yellow]" xfId="64"/>
    <cellStyle name="Input [yellow] 10" xfId="2467"/>
    <cellStyle name="Input [yellow] 11" xfId="2468"/>
    <cellStyle name="Input [yellow] 12" xfId="2469"/>
    <cellStyle name="Input [yellow] 13" xfId="2470"/>
    <cellStyle name="Input [yellow] 14" xfId="2471"/>
    <cellStyle name="Input [yellow] 15" xfId="2472"/>
    <cellStyle name="Input [yellow] 16" xfId="2473"/>
    <cellStyle name="Input [yellow] 2" xfId="2474"/>
    <cellStyle name="Input [yellow] 2 2" xfId="2475"/>
    <cellStyle name="Input [yellow] 3" xfId="2476"/>
    <cellStyle name="Input [yellow] 4" xfId="2477"/>
    <cellStyle name="Input [yellow] 5" xfId="2478"/>
    <cellStyle name="Input [yellow] 6" xfId="2479"/>
    <cellStyle name="Input [yellow] 7" xfId="2480"/>
    <cellStyle name="Input [yellow] 8" xfId="2481"/>
    <cellStyle name="Input [yellow] 9" xfId="2482"/>
    <cellStyle name="Input [yellow]_KH TPCP 2016-2020 (tong hop)" xfId="2483"/>
    <cellStyle name="Input 2" xfId="2484"/>
    <cellStyle name="Input 3" xfId="2485"/>
    <cellStyle name="Input 4" xfId="2486"/>
    <cellStyle name="Input 5" xfId="2487"/>
    <cellStyle name="Input 6" xfId="2488"/>
    <cellStyle name="Input 7" xfId="2489"/>
    <cellStyle name="k_TONG HOP KINH PHI" xfId="2490"/>
    <cellStyle name="k_TONG HOP KINH PHI_!1 1 bao cao giao KH ve HTCMT vung TNB   12-12-2011" xfId="2491"/>
    <cellStyle name="k_TONG HOP KINH PHI_Bieu4HTMT" xfId="2492"/>
    <cellStyle name="k_TONG HOP KINH PHI_Bieu4HTMT_!1 1 bao cao giao KH ve HTCMT vung TNB   12-12-2011" xfId="2493"/>
    <cellStyle name="k_TONG HOP KINH PHI_Bieu4HTMT_KH TPCP vung TNB (03-1-2012)" xfId="2494"/>
    <cellStyle name="k_TONG HOP KINH PHI_KH TPCP vung TNB (03-1-2012)" xfId="2495"/>
    <cellStyle name="k_ÿÿÿÿÿ" xfId="2496"/>
    <cellStyle name="k_ÿÿÿÿÿ_!1 1 bao cao giao KH ve HTCMT vung TNB   12-12-2011" xfId="2497"/>
    <cellStyle name="k_ÿÿÿÿÿ_1" xfId="2498"/>
    <cellStyle name="k_ÿÿÿÿÿ_2" xfId="2499"/>
    <cellStyle name="k_ÿÿÿÿÿ_2_!1 1 bao cao giao KH ve HTCMT vung TNB   12-12-2011" xfId="2500"/>
    <cellStyle name="k_ÿÿÿÿÿ_2_Bieu4HTMT" xfId="2501"/>
    <cellStyle name="k_ÿÿÿÿÿ_2_Bieu4HTMT_!1 1 bao cao giao KH ve HTCMT vung TNB   12-12-2011" xfId="2502"/>
    <cellStyle name="k_ÿÿÿÿÿ_2_Bieu4HTMT_KH TPCP vung TNB (03-1-2012)" xfId="2503"/>
    <cellStyle name="k_ÿÿÿÿÿ_2_KH TPCP vung TNB (03-1-2012)" xfId="2504"/>
    <cellStyle name="k_ÿÿÿÿÿ_Bieu4HTMT" xfId="2505"/>
    <cellStyle name="k_ÿÿÿÿÿ_Bieu4HTMT_!1 1 bao cao giao KH ve HTCMT vung TNB   12-12-2011" xfId="2506"/>
    <cellStyle name="k_ÿÿÿÿÿ_Bieu4HTMT_KH TPCP vung TNB (03-1-2012)" xfId="2507"/>
    <cellStyle name="k_ÿÿÿÿÿ_KH TPCP vung TNB (03-1-2012)" xfId="2508"/>
    <cellStyle name="kh¸c_Bang Chi tieu" xfId="2509"/>
    <cellStyle name="khanh" xfId="2510"/>
    <cellStyle name="khung" xfId="2511"/>
    <cellStyle name="Ledger 17 x 11 in" xfId="65"/>
    <cellStyle name="Ledger 17 x 11 in 2" xfId="66"/>
    <cellStyle name="Ledger 17 x 11 in 3" xfId="67"/>
    <cellStyle name="left" xfId="2512"/>
    <cellStyle name="Line" xfId="2513"/>
    <cellStyle name="Link Currency (0)" xfId="2514"/>
    <cellStyle name="Link Currency (0) 10" xfId="2515"/>
    <cellStyle name="Link Currency (0) 11" xfId="2516"/>
    <cellStyle name="Link Currency (0) 12" xfId="2517"/>
    <cellStyle name="Link Currency (0) 13" xfId="2518"/>
    <cellStyle name="Link Currency (0) 14" xfId="2519"/>
    <cellStyle name="Link Currency (0) 15" xfId="2520"/>
    <cellStyle name="Link Currency (0) 16" xfId="2521"/>
    <cellStyle name="Link Currency (0) 2" xfId="2522"/>
    <cellStyle name="Link Currency (0) 3" xfId="2523"/>
    <cellStyle name="Link Currency (0) 4" xfId="2524"/>
    <cellStyle name="Link Currency (0) 5" xfId="2525"/>
    <cellStyle name="Link Currency (0) 6" xfId="2526"/>
    <cellStyle name="Link Currency (0) 7" xfId="2527"/>
    <cellStyle name="Link Currency (0) 8" xfId="2528"/>
    <cellStyle name="Link Currency (0) 9" xfId="2529"/>
    <cellStyle name="Link Currency (2)" xfId="2530"/>
    <cellStyle name="Link Currency (2) 10" xfId="2531"/>
    <cellStyle name="Link Currency (2) 11" xfId="2532"/>
    <cellStyle name="Link Currency (2) 12" xfId="2533"/>
    <cellStyle name="Link Currency (2) 13" xfId="2534"/>
    <cellStyle name="Link Currency (2) 14" xfId="2535"/>
    <cellStyle name="Link Currency (2) 15" xfId="2536"/>
    <cellStyle name="Link Currency (2) 16" xfId="2537"/>
    <cellStyle name="Link Currency (2) 2" xfId="2538"/>
    <cellStyle name="Link Currency (2) 3" xfId="2539"/>
    <cellStyle name="Link Currency (2) 4" xfId="2540"/>
    <cellStyle name="Link Currency (2) 5" xfId="2541"/>
    <cellStyle name="Link Currency (2) 6" xfId="2542"/>
    <cellStyle name="Link Currency (2) 7" xfId="2543"/>
    <cellStyle name="Link Currency (2) 8" xfId="2544"/>
    <cellStyle name="Link Currency (2) 9" xfId="2545"/>
    <cellStyle name="Link Units (0)" xfId="2546"/>
    <cellStyle name="Link Units (0) 10" xfId="2547"/>
    <cellStyle name="Link Units (0) 11" xfId="2548"/>
    <cellStyle name="Link Units (0) 12" xfId="2549"/>
    <cellStyle name="Link Units (0) 13" xfId="2550"/>
    <cellStyle name="Link Units (0) 14" xfId="2551"/>
    <cellStyle name="Link Units (0) 15" xfId="2552"/>
    <cellStyle name="Link Units (0) 16" xfId="2553"/>
    <cellStyle name="Link Units (0) 2" xfId="2554"/>
    <cellStyle name="Link Units (0) 3" xfId="2555"/>
    <cellStyle name="Link Units (0) 4" xfId="2556"/>
    <cellStyle name="Link Units (0) 5" xfId="2557"/>
    <cellStyle name="Link Units (0) 6" xfId="2558"/>
    <cellStyle name="Link Units (0) 7" xfId="2559"/>
    <cellStyle name="Link Units (0) 8" xfId="2560"/>
    <cellStyle name="Link Units (0) 9" xfId="2561"/>
    <cellStyle name="Link Units (1)" xfId="2562"/>
    <cellStyle name="Link Units (1) 10" xfId="2563"/>
    <cellStyle name="Link Units (1) 11" xfId="2564"/>
    <cellStyle name="Link Units (1) 12" xfId="2565"/>
    <cellStyle name="Link Units (1) 13" xfId="2566"/>
    <cellStyle name="Link Units (1) 14" xfId="2567"/>
    <cellStyle name="Link Units (1) 15" xfId="2568"/>
    <cellStyle name="Link Units (1) 16" xfId="2569"/>
    <cellStyle name="Link Units (1) 2" xfId="2570"/>
    <cellStyle name="Link Units (1) 3" xfId="2571"/>
    <cellStyle name="Link Units (1) 4" xfId="2572"/>
    <cellStyle name="Link Units (1) 5" xfId="2573"/>
    <cellStyle name="Link Units (1) 6" xfId="2574"/>
    <cellStyle name="Link Units (1) 7" xfId="2575"/>
    <cellStyle name="Link Units (1) 8" xfId="2576"/>
    <cellStyle name="Link Units (1) 9" xfId="2577"/>
    <cellStyle name="Link Units (2)" xfId="2578"/>
    <cellStyle name="Link Units (2) 10" xfId="2579"/>
    <cellStyle name="Link Units (2) 11" xfId="2580"/>
    <cellStyle name="Link Units (2) 12" xfId="2581"/>
    <cellStyle name="Link Units (2) 13" xfId="2582"/>
    <cellStyle name="Link Units (2) 14" xfId="2583"/>
    <cellStyle name="Link Units (2) 15" xfId="2584"/>
    <cellStyle name="Link Units (2) 16" xfId="2585"/>
    <cellStyle name="Link Units (2) 2" xfId="2586"/>
    <cellStyle name="Link Units (2) 3" xfId="2587"/>
    <cellStyle name="Link Units (2) 4" xfId="2588"/>
    <cellStyle name="Link Units (2) 5" xfId="2589"/>
    <cellStyle name="Link Units (2) 6" xfId="2590"/>
    <cellStyle name="Link Units (2) 7" xfId="2591"/>
    <cellStyle name="Link Units (2) 8" xfId="2592"/>
    <cellStyle name="Link Units (2) 9" xfId="2593"/>
    <cellStyle name="Linked Cell 2" xfId="2594"/>
    <cellStyle name="Loai CBDT" xfId="2595"/>
    <cellStyle name="Loai CT" xfId="2596"/>
    <cellStyle name="Loai GD" xfId="2597"/>
    <cellStyle name="MAU" xfId="2598"/>
    <cellStyle name="MAU 2" xfId="2599"/>
    <cellStyle name="Migliaia (0)_CALPREZZ" xfId="68"/>
    <cellStyle name="Migliaia_ PESO ELETTR." xfId="69"/>
    <cellStyle name="Millares [0]_Well Timing" xfId="70"/>
    <cellStyle name="Millares_Well Timing" xfId="71"/>
    <cellStyle name="Milliers [0]_      " xfId="2600"/>
    <cellStyle name="Milliers_      " xfId="2601"/>
    <cellStyle name="Model" xfId="72"/>
    <cellStyle name="Model 2" xfId="2602"/>
    <cellStyle name="moi" xfId="73"/>
    <cellStyle name="moi 2" xfId="2603"/>
    <cellStyle name="moi 3" xfId="2604"/>
    <cellStyle name="Moneda [0]_Well Timing" xfId="74"/>
    <cellStyle name="Moneda_Well Timing" xfId="75"/>
    <cellStyle name="Monétaire [0]_      " xfId="2605"/>
    <cellStyle name="Monétaire_      " xfId="2606"/>
    <cellStyle name="n" xfId="76"/>
    <cellStyle name="Neutral 2" xfId="2607"/>
    <cellStyle name="New" xfId="2608"/>
    <cellStyle name="New Times Roman" xfId="2609"/>
    <cellStyle name="no dec" xfId="2610"/>
    <cellStyle name="no dec 2" xfId="2611"/>
    <cellStyle name="no dec 2 2" xfId="2612"/>
    <cellStyle name="ÑONVÒ" xfId="2613"/>
    <cellStyle name="ÑONVÒ 2" xfId="2614"/>
    <cellStyle name="Normal" xfId="0" builtinId="0"/>
    <cellStyle name="Normal - Style1" xfId="77"/>
    <cellStyle name="Normal - Style1 2" xfId="2615"/>
    <cellStyle name="Normal - Style1 3" xfId="2616"/>
    <cellStyle name="Normal - Style1_KH TPCP 2016-2020 (tong hop)" xfId="2617"/>
    <cellStyle name="Normal - 유형1" xfId="2618"/>
    <cellStyle name="Normal 10" xfId="2619"/>
    <cellStyle name="Normal 10 2" xfId="2620"/>
    <cellStyle name="Normal 10 2 2" xfId="4290"/>
    <cellStyle name="Normal 10 3" xfId="2621"/>
    <cellStyle name="Normal 10 3 2" xfId="2622"/>
    <cellStyle name="Normal 10 3 3" xfId="4291"/>
    <cellStyle name="Normal 10 4" xfId="2623"/>
    <cellStyle name="Normal 10 5" xfId="2624"/>
    <cellStyle name="Normal 10 6" xfId="2625"/>
    <cellStyle name="Normal 10 7" xfId="4292"/>
    <cellStyle name="Normal 10 8" xfId="4275"/>
    <cellStyle name="Normal 10 8 2" xfId="4293"/>
    <cellStyle name="Normal 10 9" xfId="4294"/>
    <cellStyle name="Normal 10_05-12  KH trung han 2016-2020 - Liem Thinh edited" xfId="2626"/>
    <cellStyle name="Normal 11" xfId="2627"/>
    <cellStyle name="Normal 11 2" xfId="2628"/>
    <cellStyle name="Normal 11 2 2" xfId="2629"/>
    <cellStyle name="Normal 11 3" xfId="2630"/>
    <cellStyle name="Normal 11 3 2" xfId="2631"/>
    <cellStyle name="Normal 11 3 3" xfId="2632"/>
    <cellStyle name="Normal 11 3 4" xfId="2633"/>
    <cellStyle name="Normal 12" xfId="2634"/>
    <cellStyle name="Normal 12 2" xfId="2635"/>
    <cellStyle name="Normal 12 3" xfId="2636"/>
    <cellStyle name="Normal 13" xfId="2637"/>
    <cellStyle name="Normal 13 2" xfId="2638"/>
    <cellStyle name="Normal 14" xfId="2639"/>
    <cellStyle name="Normal 14 2" xfId="2640"/>
    <cellStyle name="Normal 14 3" xfId="2641"/>
    <cellStyle name="Normal 15" xfId="2642"/>
    <cellStyle name="Normal 15 2" xfId="2643"/>
    <cellStyle name="Normal 15 3" xfId="2644"/>
    <cellStyle name="Normal 16" xfId="2645"/>
    <cellStyle name="Normal 16 2" xfId="2646"/>
    <cellStyle name="Normal 16 2 2" xfId="2647"/>
    <cellStyle name="Normal 16 2 2 2" xfId="2648"/>
    <cellStyle name="Normal 16 2 3" xfId="2649"/>
    <cellStyle name="Normal 16 2 3 2" xfId="2650"/>
    <cellStyle name="Normal 16 2 4" xfId="2651"/>
    <cellStyle name="Normal 16 3" xfId="2652"/>
    <cellStyle name="Normal 16 4" xfId="2653"/>
    <cellStyle name="Normal 16 4 2" xfId="2654"/>
    <cellStyle name="Normal 16 5" xfId="2655"/>
    <cellStyle name="Normal 16 5 2" xfId="2656"/>
    <cellStyle name="Normal 17" xfId="2657"/>
    <cellStyle name="Normal 17 2" xfId="2658"/>
    <cellStyle name="Normal 17 3 2" xfId="2659"/>
    <cellStyle name="Normal 17 3 2 2" xfId="2660"/>
    <cellStyle name="Normal 17 3 2 2 2" xfId="2661"/>
    <cellStyle name="Normal 17 3 2 3" xfId="2662"/>
    <cellStyle name="Normal 17 3 2 3 2" xfId="2663"/>
    <cellStyle name="Normal 17 3 2 4" xfId="2664"/>
    <cellStyle name="Normal 18" xfId="2665"/>
    <cellStyle name="Normal 18 2" xfId="2666"/>
    <cellStyle name="Normal 18 2 2" xfId="2667"/>
    <cellStyle name="Normal 18 3" xfId="2668"/>
    <cellStyle name="Normal 18_05-12  KH trung han 2016-2020 - Liem Thinh edited" xfId="2669"/>
    <cellStyle name="Normal 19" xfId="2670"/>
    <cellStyle name="Normal 19 2" xfId="2671"/>
    <cellStyle name="Normal 19 3" xfId="2672"/>
    <cellStyle name="Normal 2" xfId="7"/>
    <cellStyle name="Normal 2 10" xfId="2673"/>
    <cellStyle name="Normal 2 10 2" xfId="2674"/>
    <cellStyle name="Normal 2 11" xfId="2675"/>
    <cellStyle name="Normal 2 11 2" xfId="2676"/>
    <cellStyle name="Normal 2 12" xfId="2677"/>
    <cellStyle name="Normal 2 12 2" xfId="2678"/>
    <cellStyle name="Normal 2 13" xfId="2679"/>
    <cellStyle name="Normal 2 13 2" xfId="2680"/>
    <cellStyle name="Normal 2 14" xfId="2681"/>
    <cellStyle name="Normal 2 14 2" xfId="2682"/>
    <cellStyle name="Normal 2 14_Phuongangiao 1-giaoxulykythuat" xfId="2683"/>
    <cellStyle name="Normal 2 15" xfId="2684"/>
    <cellStyle name="Normal 2 16" xfId="2685"/>
    <cellStyle name="Normal 2 17" xfId="2686"/>
    <cellStyle name="Normal 2 18" xfId="2687"/>
    <cellStyle name="Normal 2 19" xfId="2688"/>
    <cellStyle name="Normal 2 2" xfId="8"/>
    <cellStyle name="Normal 2 2 10" xfId="2689"/>
    <cellStyle name="Normal 2 2 10 2" xfId="2690"/>
    <cellStyle name="Normal 2 2 11" xfId="2691"/>
    <cellStyle name="Normal 2 2 12" xfId="2692"/>
    <cellStyle name="Normal 2 2 13" xfId="2693"/>
    <cellStyle name="Normal 2 2 14" xfId="2694"/>
    <cellStyle name="Normal 2 2 15" xfId="2695"/>
    <cellStyle name="Normal 2 2 2" xfId="2696"/>
    <cellStyle name="Normal 2 2 2 2" xfId="2697"/>
    <cellStyle name="Normal 2 2 2 3" xfId="2698"/>
    <cellStyle name="Normal 2 2 3" xfId="2699"/>
    <cellStyle name="Normal 2 2 4" xfId="2700"/>
    <cellStyle name="Normal 2 2 4 2" xfId="2701"/>
    <cellStyle name="Normal 2 2 4 3" xfId="2702"/>
    <cellStyle name="Normal 2 2 5" xfId="2703"/>
    <cellStyle name="Normal 2 2 6" xfId="2704"/>
    <cellStyle name="Normal 2 2 7" xfId="2705"/>
    <cellStyle name="Normal 2 2 8" xfId="2706"/>
    <cellStyle name="Normal 2 2 9" xfId="2707"/>
    <cellStyle name="Normal 2 2_Bieu chi tiet tang quy mo, dch ky thuat 4" xfId="2708"/>
    <cellStyle name="Normal 2 20" xfId="2709"/>
    <cellStyle name="Normal 2 21" xfId="2710"/>
    <cellStyle name="Normal 2 22" xfId="2711"/>
    <cellStyle name="Normal 2 23" xfId="2712"/>
    <cellStyle name="Normal 2 24" xfId="2713"/>
    <cellStyle name="Normal 2 25" xfId="2714"/>
    <cellStyle name="Normal 2 25 2" xfId="4295"/>
    <cellStyle name="Normal 2 26" xfId="2715"/>
    <cellStyle name="Normal 2 26 2" xfId="2716"/>
    <cellStyle name="Normal 2 27" xfId="2717"/>
    <cellStyle name="Normal 2 3" xfId="9"/>
    <cellStyle name="Normal 2 3 2" xfId="78"/>
    <cellStyle name="Normal 2 3 2 2" xfId="2718"/>
    <cellStyle name="Normal 2 3 3" xfId="2719"/>
    <cellStyle name="Normal 2 32" xfId="2720"/>
    <cellStyle name="Normal 2 4" xfId="2721"/>
    <cellStyle name="Normal 2 4 2" xfId="2722"/>
    <cellStyle name="Normal 2 4 2 2" xfId="2723"/>
    <cellStyle name="Normal 2 4 3" xfId="2724"/>
    <cellStyle name="Normal 2 4 3 2" xfId="2725"/>
    <cellStyle name="Normal 2 5" xfId="2726"/>
    <cellStyle name="Normal 2 5 2" xfId="2727"/>
    <cellStyle name="Normal 2 6" xfId="2728"/>
    <cellStyle name="Normal 2 6 2" xfId="2729"/>
    <cellStyle name="Normal 2 7" xfId="2730"/>
    <cellStyle name="Normal 2 7 2" xfId="2731"/>
    <cellStyle name="Normal 2 8" xfId="2732"/>
    <cellStyle name="Normal 2 8 2" xfId="2733"/>
    <cellStyle name="Normal 2 9" xfId="2734"/>
    <cellStyle name="Normal 2 9 2" xfId="2735"/>
    <cellStyle name="Normal 2_05-12  KH trung han 2016-2020 - Liem Thinh edited" xfId="2736"/>
    <cellStyle name="Normal 20" xfId="2737"/>
    <cellStyle name="Normal 20 2" xfId="2738"/>
    <cellStyle name="Normal 21" xfId="2739"/>
    <cellStyle name="Normal 21 2" xfId="2740"/>
    <cellStyle name="Normal 22" xfId="2741"/>
    <cellStyle name="Normal 22 2" xfId="2742"/>
    <cellStyle name="Normal 23" xfId="79"/>
    <cellStyle name="Normal 23 2" xfId="2743"/>
    <cellStyle name="Normal 23 3" xfId="2744"/>
    <cellStyle name="Normal 24" xfId="80"/>
    <cellStyle name="Normal 24 2" xfId="2745"/>
    <cellStyle name="Normal 24 2 2" xfId="2746"/>
    <cellStyle name="Normal 25" xfId="81"/>
    <cellStyle name="Normal 25 2" xfId="2747"/>
    <cellStyle name="Normal 25 3" xfId="2748"/>
    <cellStyle name="Normal 26" xfId="82"/>
    <cellStyle name="Normal 26 2" xfId="2749"/>
    <cellStyle name="Normal 27" xfId="83"/>
    <cellStyle name="Normal 27 2" xfId="2750"/>
    <cellStyle name="Normal 28" xfId="84"/>
    <cellStyle name="Normal 28 2" xfId="2751"/>
    <cellStyle name="Normal 29" xfId="85"/>
    <cellStyle name="Normal 29 2" xfId="2752"/>
    <cellStyle name="Normal 3" xfId="10"/>
    <cellStyle name="Normal 3 10" xfId="2753"/>
    <cellStyle name="Normal 3 11" xfId="2754"/>
    <cellStyle name="Normal 3 12" xfId="2755"/>
    <cellStyle name="Normal 3 13" xfId="2756"/>
    <cellStyle name="Normal 3 14" xfId="2757"/>
    <cellStyle name="Normal 3 15" xfId="2758"/>
    <cellStyle name="Normal 3 16" xfId="2759"/>
    <cellStyle name="Normal 3 17" xfId="2760"/>
    <cellStyle name="Normal 3 18" xfId="2761"/>
    <cellStyle name="Normal 3 2" xfId="2762"/>
    <cellStyle name="Normal 3 2 2" xfId="2763"/>
    <cellStyle name="Normal 3 2 2 2" xfId="2764"/>
    <cellStyle name="Normal 3 2 3" xfId="2765"/>
    <cellStyle name="Normal 3 2 3 2" xfId="127"/>
    <cellStyle name="Normal 3 2 4" xfId="2766"/>
    <cellStyle name="Normal 3 2 5" xfId="2767"/>
    <cellStyle name="Normal 3 2 5 2" xfId="2768"/>
    <cellStyle name="Normal 3 2 6" xfId="2769"/>
    <cellStyle name="Normal 3 2 6 2" xfId="2770"/>
    <cellStyle name="Normal 3 2 7" xfId="2771"/>
    <cellStyle name="Normal 3 3" xfId="2772"/>
    <cellStyle name="Normal 3 3 2" xfId="2773"/>
    <cellStyle name="Normal 3 4" xfId="2774"/>
    <cellStyle name="Normal 3 4 2" xfId="2775"/>
    <cellStyle name="Normal 3 5" xfId="2776"/>
    <cellStyle name="Normal 3 6" xfId="2777"/>
    <cellStyle name="Normal 3 7" xfId="2778"/>
    <cellStyle name="Normal 3 8" xfId="2779"/>
    <cellStyle name="Normal 3 9" xfId="2780"/>
    <cellStyle name="Normal 3_Bieu TH TPCP Vung TNB ngay 4-1-2012" xfId="2781"/>
    <cellStyle name="Normal 30" xfId="86"/>
    <cellStyle name="Normal 30 2" xfId="2782"/>
    <cellStyle name="Normal 30 2 2" xfId="2783"/>
    <cellStyle name="Normal 30 3" xfId="2784"/>
    <cellStyle name="Normal 30 3 2" xfId="2785"/>
    <cellStyle name="Normal 30 4" xfId="2786"/>
    <cellStyle name="Normal 31" xfId="87"/>
    <cellStyle name="Normal 31 2" xfId="2787"/>
    <cellStyle name="Normal 31 2 2" xfId="2788"/>
    <cellStyle name="Normal 31 3" xfId="2789"/>
    <cellStyle name="Normal 31 3 2" xfId="2790"/>
    <cellStyle name="Normal 31 4" xfId="2791"/>
    <cellStyle name="Normal 32" xfId="88"/>
    <cellStyle name="Normal 32 2" xfId="2792"/>
    <cellStyle name="Normal 32 2 2" xfId="2793"/>
    <cellStyle name="Normal 33" xfId="2794"/>
    <cellStyle name="Normal 33 2" xfId="2795"/>
    <cellStyle name="Normal 34" xfId="2796"/>
    <cellStyle name="Normal 34 2" xfId="4296"/>
    <cellStyle name="Normal 35" xfId="2797"/>
    <cellStyle name="Normal 36" xfId="2798"/>
    <cellStyle name="Normal 37" xfId="2799"/>
    <cellStyle name="Normal 37 2" xfId="2800"/>
    <cellStyle name="Normal 37 2 2" xfId="2801"/>
    <cellStyle name="Normal 37 2 3" xfId="2802"/>
    <cellStyle name="Normal 37 3" xfId="2803"/>
    <cellStyle name="Normal 37 3 2" xfId="2804"/>
    <cellStyle name="Normal 37 4" xfId="2805"/>
    <cellStyle name="Normal 38" xfId="2806"/>
    <cellStyle name="Normal 38 2" xfId="2807"/>
    <cellStyle name="Normal 38 2 2" xfId="2808"/>
    <cellStyle name="Normal 39" xfId="2809"/>
    <cellStyle name="Normal 39 2" xfId="2810"/>
    <cellStyle name="Normal 39 2 2" xfId="2811"/>
    <cellStyle name="Normal 39 3" xfId="2812"/>
    <cellStyle name="Normal 39 3 2" xfId="2813"/>
    <cellStyle name="Normal 4" xfId="11"/>
    <cellStyle name="Normal 4 10" xfId="2814"/>
    <cellStyle name="Normal 4 11" xfId="2815"/>
    <cellStyle name="Normal 4 12" xfId="2816"/>
    <cellStyle name="Normal 4 13" xfId="2817"/>
    <cellStyle name="Normal 4 14" xfId="2818"/>
    <cellStyle name="Normal 4 15" xfId="2819"/>
    <cellStyle name="Normal 4 16" xfId="2820"/>
    <cellStyle name="Normal 4 17" xfId="2821"/>
    <cellStyle name="Normal 4 2" xfId="12"/>
    <cellStyle name="Normal 4 2 2" xfId="2822"/>
    <cellStyle name="Normal 4 3" xfId="2823"/>
    <cellStyle name="Normal 4 4" xfId="2824"/>
    <cellStyle name="Normal 4 5" xfId="2825"/>
    <cellStyle name="Normal 4 6" xfId="2826"/>
    <cellStyle name="Normal 4 7" xfId="2827"/>
    <cellStyle name="Normal 4 8" xfId="2828"/>
    <cellStyle name="Normal 4 9" xfId="2829"/>
    <cellStyle name="Normal 4_Bang bieu" xfId="13"/>
    <cellStyle name="Normal 40" xfId="2830"/>
    <cellStyle name="Normal 41" xfId="2831"/>
    <cellStyle name="Normal 42" xfId="2832"/>
    <cellStyle name="Normal 43" xfId="2833"/>
    <cellStyle name="Normal 44" xfId="2834"/>
    <cellStyle name="Normal 45" xfId="2835"/>
    <cellStyle name="Normal 46" xfId="2836"/>
    <cellStyle name="Normal 46 2" xfId="2837"/>
    <cellStyle name="Normal 47" xfId="2838"/>
    <cellStyle name="Normal 48" xfId="2839"/>
    <cellStyle name="Normal 49" xfId="2840"/>
    <cellStyle name="Normal 5" xfId="14"/>
    <cellStyle name="Normal 5 2" xfId="2841"/>
    <cellStyle name="Normal 5 2 2" xfId="2842"/>
    <cellStyle name="Normal 50" xfId="2843"/>
    <cellStyle name="Normal 51" xfId="2844"/>
    <cellStyle name="Normal 52" xfId="2845"/>
    <cellStyle name="Normal 53" xfId="2846"/>
    <cellStyle name="Normal 54" xfId="2847"/>
    <cellStyle name="Normal 55" xfId="4297"/>
    <cellStyle name="Normal 56" xfId="4303"/>
    <cellStyle name="Normal 57" xfId="4304"/>
    <cellStyle name="Normal 59" xfId="4306"/>
    <cellStyle name="Normal 6" xfId="15"/>
    <cellStyle name="Normal 6 10" xfId="2848"/>
    <cellStyle name="Normal 6 11" xfId="2849"/>
    <cellStyle name="Normal 6 12" xfId="2850"/>
    <cellStyle name="Normal 6 13" xfId="2851"/>
    <cellStyle name="Normal 6 14" xfId="2852"/>
    <cellStyle name="Normal 6 15" xfId="2853"/>
    <cellStyle name="Normal 6 16" xfId="2854"/>
    <cellStyle name="Normal 6 2" xfId="2855"/>
    <cellStyle name="Normal 6 2 2" xfId="2856"/>
    <cellStyle name="Normal 6 3" xfId="2857"/>
    <cellStyle name="Normal 6 4" xfId="2858"/>
    <cellStyle name="Normal 6 5" xfId="2859"/>
    <cellStyle name="Normal 6 6" xfId="2860"/>
    <cellStyle name="Normal 6 7" xfId="2861"/>
    <cellStyle name="Normal 6 8" xfId="2862"/>
    <cellStyle name="Normal 6 9" xfId="2863"/>
    <cellStyle name="Normal 6_TPCP trinh UBND ngay 27-12" xfId="2864"/>
    <cellStyle name="Normal 61" xfId="4309"/>
    <cellStyle name="Normal 7" xfId="16"/>
    <cellStyle name="Normal 7 2" xfId="2865"/>
    <cellStyle name="Normal 7 3" xfId="2866"/>
    <cellStyle name="Normal 7 3 2" xfId="2867"/>
    <cellStyle name="Normal 7 3 3" xfId="2868"/>
    <cellStyle name="Normal 7_!1 1 bao cao giao KH ve HTCMT vung TNB   12-12-2011" xfId="2869"/>
    <cellStyle name="Normal 8" xfId="17"/>
    <cellStyle name="Normal 8 2" xfId="2870"/>
    <cellStyle name="Normal 8 2 2" xfId="2871"/>
    <cellStyle name="Normal 8 2 2 2" xfId="2872"/>
    <cellStyle name="Normal 8 2 3" xfId="2873"/>
    <cellStyle name="Normal 8 2_Phuongangiao 1-giaoxulykythuat" xfId="2874"/>
    <cellStyle name="Normal 8 3" xfId="2875"/>
    <cellStyle name="Normal 8_KH KH2014-TPCP (11-12-2013)-3 ( lay theo DH TPCP 2012-2015 da trinh)" xfId="2876"/>
    <cellStyle name="Normal 80 2" xfId="4298"/>
    <cellStyle name="Normal 9" xfId="18"/>
    <cellStyle name="Normal 9 10" xfId="2877"/>
    <cellStyle name="Normal 9 12" xfId="2878"/>
    <cellStyle name="Normal 9 13" xfId="2879"/>
    <cellStyle name="Normal 9 17" xfId="2880"/>
    <cellStyle name="Normal 9 2" xfId="19"/>
    <cellStyle name="Normal 9 21" xfId="2881"/>
    <cellStyle name="Normal 9 23" xfId="2882"/>
    <cellStyle name="Normal 9 3" xfId="2883"/>
    <cellStyle name="Normal 9 46" xfId="2884"/>
    <cellStyle name="Normal 9 47" xfId="2885"/>
    <cellStyle name="Normal 9 48" xfId="2886"/>
    <cellStyle name="Normal 9 49" xfId="2887"/>
    <cellStyle name="Normal 9 50" xfId="2888"/>
    <cellStyle name="Normal 9 51" xfId="2889"/>
    <cellStyle name="Normal 9 52" xfId="2890"/>
    <cellStyle name="Normal 9_Bieu KH trung han BKH TW" xfId="2891"/>
    <cellStyle name="Normal_Bieu giao KH 2007 (gui chuyen vien)" xfId="4299"/>
    <cellStyle name="Normal_Bieu mau (CV )" xfId="20"/>
    <cellStyle name="Normal_Bieu mau (CV ) 2" xfId="21"/>
    <cellStyle name="Normal_Bieu mau (CV ) 2 2" xfId="4279"/>
    <cellStyle name="Normal_CDT-01 STC" xfId="4301"/>
    <cellStyle name="Normal_KH PT KTXH năm 2018 Chuẩn" xfId="4302"/>
    <cellStyle name="Normal1" xfId="89"/>
    <cellStyle name="Normal8" xfId="2892"/>
    <cellStyle name="Normale_ PESO ELETTR." xfId="90"/>
    <cellStyle name="Normalny_Cennik obowiazuje od 06-08-2001 r (1)" xfId="2893"/>
    <cellStyle name="Note 2" xfId="2894"/>
    <cellStyle name="Note 2 2" xfId="2895"/>
    <cellStyle name="Note 3" xfId="2896"/>
    <cellStyle name="Note 3 2" xfId="2897"/>
    <cellStyle name="Note 4" xfId="2898"/>
    <cellStyle name="Note 4 2" xfId="2899"/>
    <cellStyle name="Note 5" xfId="2900"/>
    <cellStyle name="NWM" xfId="2901"/>
    <cellStyle name="nga" xfId="2902"/>
    <cellStyle name="Ò_x000a_Normal_123569" xfId="2903"/>
    <cellStyle name="Ò_x000d_Normal_123569" xfId="2904"/>
    <cellStyle name="Ò_x005f_x000d_Normal_123569" xfId="2905"/>
    <cellStyle name="Ò_x005f_x005f_x005f_x000d_Normal_123569" xfId="2906"/>
    <cellStyle name="Œ…‹æØ‚è [0.00]_ÆÂ¹²" xfId="2907"/>
    <cellStyle name="Œ…‹æØ‚è_laroux" xfId="91"/>
    <cellStyle name="oft Excel]_x000a__x000a_Comment=open=/f ‚ðw’è‚·‚é‚ÆAƒ†[ƒU[’è‹`ŠÖ”‚ðŠÖ”“\‚è•t‚¯‚Ìˆê——‚É“o˜^‚·‚é‚±‚Æ‚ª‚Å‚«‚Ü‚·B_x000a__x000a_Maximized" xfId="2908"/>
    <cellStyle name="oft Excel]_x000a__x000a_Comment=open=/f ‚ðŽw’è‚·‚é‚ÆAƒ†[ƒU[’è‹`ŠÖ”‚ðŠÖ”“\‚è•t‚¯‚Ìˆê——‚É“o˜^‚·‚é‚±‚Æ‚ª‚Å‚«‚Ü‚·B_x000a__x000a_Maximized" xfId="2909"/>
    <cellStyle name="oft Excel]_x000a__x000a_Comment=The open=/f lines load custom functions into the Paste Function list._x000a__x000a_Maximized=2_x000a__x000a_Basics=1_x000a__x000a_A" xfId="2910"/>
    <cellStyle name="oft Excel]_x000a__x000a_Comment=The open=/f lines load custom functions into the Paste Function list._x000a__x000a_Maximized=3_x000a__x000a_Basics=1_x000a__x000a_A" xfId="2911"/>
    <cellStyle name="oft Excel]_x000d__x000a_Comment=open=/f ‚ðw’è‚·‚é‚ÆAƒ†[ƒU[’è‹`ŠÖ”‚ðŠÖ”“\‚è•t‚¯‚Ìˆê——‚É“o˜^‚·‚é‚±‚Æ‚ª‚Å‚«‚Ü‚·B_x000d__x000a_Maximized" xfId="2912"/>
    <cellStyle name="oft Excel]_x000d__x000a_Comment=open=/f ‚ðŽw’è‚·‚é‚ÆAƒ†[ƒU[’è‹`ŠÖ”‚ðŠÖ”“\‚è•t‚¯‚Ìˆê——‚É“o˜^‚·‚é‚±‚Æ‚ª‚Å‚«‚Ü‚·B_x000d__x000a_Maximized" xfId="2913"/>
    <cellStyle name="oft Excel]_x000d__x000a_Comment=The open=/f lines load custom functions into the Paste Function list._x000d__x000a_Maximized=2_x000d__x000a_Basics=1_x000d__x000a_A" xfId="92"/>
    <cellStyle name="oft Excel]_x000d__x000a_Comment=The open=/f lines load custom functions into the Paste Function list._x000d__x000a_Maximized=3_x000d__x000a_Basics=1_x000d__x000a_A" xfId="93"/>
    <cellStyle name="oft Excel]_x005f_x000d__x005f_x000a_Comment=open=/f ‚ðw’è‚·‚é‚ÆAƒ†[ƒU[’è‹`ŠÖ”‚ðŠÖ”“\‚è•t‚¯‚Ìˆê——‚É“o˜^‚·‚é‚±‚Æ‚ª‚Å‚«‚Ü‚·B_x005f_x000d__x005f_x000a_Maximized" xfId="2914"/>
    <cellStyle name="omma [0]_Mktg Prog" xfId="94"/>
    <cellStyle name="ormal_Sheet1_1" xfId="95"/>
    <cellStyle name="Output 2" xfId="2915"/>
    <cellStyle name="p" xfId="2916"/>
    <cellStyle name="paint" xfId="2917"/>
    <cellStyle name="paint 2" xfId="2918"/>
    <cellStyle name="paint_05-12  KH trung han 2016-2020 - Liem Thinh edited" xfId="2919"/>
    <cellStyle name="Pattern" xfId="2920"/>
    <cellStyle name="Pattern 10" xfId="2921"/>
    <cellStyle name="Pattern 11" xfId="2922"/>
    <cellStyle name="Pattern 12" xfId="2923"/>
    <cellStyle name="Pattern 13" xfId="2924"/>
    <cellStyle name="Pattern 14" xfId="2925"/>
    <cellStyle name="Pattern 15" xfId="2926"/>
    <cellStyle name="Pattern 16" xfId="2927"/>
    <cellStyle name="Pattern 2" xfId="2928"/>
    <cellStyle name="Pattern 3" xfId="2929"/>
    <cellStyle name="Pattern 4" xfId="2930"/>
    <cellStyle name="Pattern 5" xfId="2931"/>
    <cellStyle name="Pattern 6" xfId="2932"/>
    <cellStyle name="Pattern 7" xfId="2933"/>
    <cellStyle name="Pattern 8" xfId="2934"/>
    <cellStyle name="Pattern 9" xfId="2935"/>
    <cellStyle name="per.style" xfId="2936"/>
    <cellStyle name="per.style 2" xfId="2937"/>
    <cellStyle name="Percent %" xfId="2938"/>
    <cellStyle name="Percent % Long Underline" xfId="2939"/>
    <cellStyle name="Percent %_Worksheet in  US Financial Statements Ref. Workbook - Single Co" xfId="2940"/>
    <cellStyle name="Percent (0)" xfId="2941"/>
    <cellStyle name="Percent (0) 10" xfId="2942"/>
    <cellStyle name="Percent (0) 11" xfId="2943"/>
    <cellStyle name="Percent (0) 12" xfId="2944"/>
    <cellStyle name="Percent (0) 13" xfId="2945"/>
    <cellStyle name="Percent (0) 14" xfId="2946"/>
    <cellStyle name="Percent (0) 15" xfId="2947"/>
    <cellStyle name="Percent (0) 2" xfId="2948"/>
    <cellStyle name="Percent (0) 3" xfId="2949"/>
    <cellStyle name="Percent (0) 4" xfId="2950"/>
    <cellStyle name="Percent (0) 5" xfId="2951"/>
    <cellStyle name="Percent (0) 6" xfId="2952"/>
    <cellStyle name="Percent (0) 7" xfId="2953"/>
    <cellStyle name="Percent (0) 8" xfId="2954"/>
    <cellStyle name="Percent (0) 9" xfId="2955"/>
    <cellStyle name="Percent [0]" xfId="2956"/>
    <cellStyle name="Percent [0] 10" xfId="2957"/>
    <cellStyle name="Percent [0] 11" xfId="2958"/>
    <cellStyle name="Percent [0] 12" xfId="2959"/>
    <cellStyle name="Percent [0] 13" xfId="2960"/>
    <cellStyle name="Percent [0] 14" xfId="2961"/>
    <cellStyle name="Percent [0] 15" xfId="2962"/>
    <cellStyle name="Percent [0] 16" xfId="2963"/>
    <cellStyle name="Percent [0] 2" xfId="2964"/>
    <cellStyle name="Percent [0] 3" xfId="2965"/>
    <cellStyle name="Percent [0] 4" xfId="2966"/>
    <cellStyle name="Percent [0] 5" xfId="2967"/>
    <cellStyle name="Percent [0] 6" xfId="2968"/>
    <cellStyle name="Percent [0] 7" xfId="2969"/>
    <cellStyle name="Percent [0] 8" xfId="2970"/>
    <cellStyle name="Percent [0] 9" xfId="2971"/>
    <cellStyle name="Percent [00]" xfId="2972"/>
    <cellStyle name="Percent [00] 10" xfId="2973"/>
    <cellStyle name="Percent [00] 11" xfId="2974"/>
    <cellStyle name="Percent [00] 12" xfId="2975"/>
    <cellStyle name="Percent [00] 13" xfId="2976"/>
    <cellStyle name="Percent [00] 14" xfId="2977"/>
    <cellStyle name="Percent [00] 15" xfId="2978"/>
    <cellStyle name="Percent [00] 16" xfId="2979"/>
    <cellStyle name="Percent [00] 2" xfId="2980"/>
    <cellStyle name="Percent [00] 3" xfId="2981"/>
    <cellStyle name="Percent [00] 4" xfId="2982"/>
    <cellStyle name="Percent [00] 5" xfId="2983"/>
    <cellStyle name="Percent [00] 6" xfId="2984"/>
    <cellStyle name="Percent [00] 7" xfId="2985"/>
    <cellStyle name="Percent [00] 8" xfId="2986"/>
    <cellStyle name="Percent [00] 9" xfId="2987"/>
    <cellStyle name="Percent [2]" xfId="96"/>
    <cellStyle name="Percent [2] 10" xfId="2988"/>
    <cellStyle name="Percent [2] 11" xfId="2989"/>
    <cellStyle name="Percent [2] 12" xfId="2990"/>
    <cellStyle name="Percent [2] 13" xfId="2991"/>
    <cellStyle name="Percent [2] 14" xfId="2992"/>
    <cellStyle name="Percent [2] 15" xfId="2993"/>
    <cellStyle name="Percent [2] 16" xfId="2994"/>
    <cellStyle name="Percent [2] 2" xfId="2995"/>
    <cellStyle name="Percent [2] 2 2" xfId="2996"/>
    <cellStyle name="Percent [2] 3" xfId="2997"/>
    <cellStyle name="Percent [2] 4" xfId="2998"/>
    <cellStyle name="Percent [2] 5" xfId="2999"/>
    <cellStyle name="Percent [2] 6" xfId="3000"/>
    <cellStyle name="Percent [2] 7" xfId="3001"/>
    <cellStyle name="Percent [2] 8" xfId="3002"/>
    <cellStyle name="Percent [2] 9" xfId="3003"/>
    <cellStyle name="Percent 0.0%" xfId="3004"/>
    <cellStyle name="Percent 0.0% Long Underline" xfId="3005"/>
    <cellStyle name="Percent 0.00%" xfId="3006"/>
    <cellStyle name="Percent 0.00% Long Underline" xfId="3007"/>
    <cellStyle name="Percent 0.000%" xfId="3008"/>
    <cellStyle name="Percent 0.000% Long Underline" xfId="3009"/>
    <cellStyle name="Percent 10" xfId="3010"/>
    <cellStyle name="Percent 10 2" xfId="3011"/>
    <cellStyle name="Percent 11" xfId="3012"/>
    <cellStyle name="Percent 11 2" xfId="3013"/>
    <cellStyle name="Percent 12" xfId="3014"/>
    <cellStyle name="Percent 12 2" xfId="3015"/>
    <cellStyle name="Percent 13" xfId="3016"/>
    <cellStyle name="Percent 13 2" xfId="3017"/>
    <cellStyle name="Percent 14" xfId="3018"/>
    <cellStyle name="Percent 14 2" xfId="3019"/>
    <cellStyle name="Percent 15" xfId="3020"/>
    <cellStyle name="Percent 16" xfId="3021"/>
    <cellStyle name="Percent 17" xfId="3022"/>
    <cellStyle name="Percent 18" xfId="3023"/>
    <cellStyle name="Percent 19" xfId="3024"/>
    <cellStyle name="Percent 19 2" xfId="3025"/>
    <cellStyle name="Percent 2" xfId="22"/>
    <cellStyle name="Percent 2 2" xfId="3026"/>
    <cellStyle name="Percent 2 2 2" xfId="3027"/>
    <cellStyle name="Percent 2 2 3" xfId="3028"/>
    <cellStyle name="Percent 2 3" xfId="3029"/>
    <cellStyle name="Percent 2 4" xfId="3030"/>
    <cellStyle name="Percent 20" xfId="3031"/>
    <cellStyle name="Percent 20 2" xfId="3032"/>
    <cellStyle name="Percent 21" xfId="3033"/>
    <cellStyle name="Percent 22" xfId="3034"/>
    <cellStyle name="Percent 23" xfId="3035"/>
    <cellStyle name="Percent 3" xfId="3036"/>
    <cellStyle name="Percent 3 2" xfId="3037"/>
    <cellStyle name="Percent 3 3" xfId="3038"/>
    <cellStyle name="Percent 4" xfId="3039"/>
    <cellStyle name="Percent 4 2" xfId="3040"/>
    <cellStyle name="Percent 5" xfId="3041"/>
    <cellStyle name="Percent 5 2" xfId="3042"/>
    <cellStyle name="Percent 6" xfId="3043"/>
    <cellStyle name="Percent 6 2" xfId="3044"/>
    <cellStyle name="Percent 7" xfId="3045"/>
    <cellStyle name="Percent 7 2" xfId="3046"/>
    <cellStyle name="Percent 8" xfId="3047"/>
    <cellStyle name="Percent 8 2" xfId="3048"/>
    <cellStyle name="Percent 9" xfId="3049"/>
    <cellStyle name="Percent 9 2" xfId="3050"/>
    <cellStyle name="PERCENTAGE" xfId="3051"/>
    <cellStyle name="PERCENTAGE 2" xfId="3052"/>
    <cellStyle name="PrePop Currency (0)" xfId="3053"/>
    <cellStyle name="PrePop Currency (0) 10" xfId="3054"/>
    <cellStyle name="PrePop Currency (0) 11" xfId="3055"/>
    <cellStyle name="PrePop Currency (0) 12" xfId="3056"/>
    <cellStyle name="PrePop Currency (0) 13" xfId="3057"/>
    <cellStyle name="PrePop Currency (0) 14" xfId="3058"/>
    <cellStyle name="PrePop Currency (0) 15" xfId="3059"/>
    <cellStyle name="PrePop Currency (0) 16" xfId="3060"/>
    <cellStyle name="PrePop Currency (0) 2" xfId="3061"/>
    <cellStyle name="PrePop Currency (0) 3" xfId="3062"/>
    <cellStyle name="PrePop Currency (0) 4" xfId="3063"/>
    <cellStyle name="PrePop Currency (0) 5" xfId="3064"/>
    <cellStyle name="PrePop Currency (0) 6" xfId="3065"/>
    <cellStyle name="PrePop Currency (0) 7" xfId="3066"/>
    <cellStyle name="PrePop Currency (0) 8" xfId="3067"/>
    <cellStyle name="PrePop Currency (0) 9" xfId="3068"/>
    <cellStyle name="PrePop Currency (2)" xfId="3069"/>
    <cellStyle name="PrePop Currency (2) 10" xfId="3070"/>
    <cellStyle name="PrePop Currency (2) 11" xfId="3071"/>
    <cellStyle name="PrePop Currency (2) 12" xfId="3072"/>
    <cellStyle name="PrePop Currency (2) 13" xfId="3073"/>
    <cellStyle name="PrePop Currency (2) 14" xfId="3074"/>
    <cellStyle name="PrePop Currency (2) 15" xfId="3075"/>
    <cellStyle name="PrePop Currency (2) 16" xfId="3076"/>
    <cellStyle name="PrePop Currency (2) 2" xfId="3077"/>
    <cellStyle name="PrePop Currency (2) 3" xfId="3078"/>
    <cellStyle name="PrePop Currency (2) 4" xfId="3079"/>
    <cellStyle name="PrePop Currency (2) 5" xfId="3080"/>
    <cellStyle name="PrePop Currency (2) 6" xfId="3081"/>
    <cellStyle name="PrePop Currency (2) 7" xfId="3082"/>
    <cellStyle name="PrePop Currency (2) 8" xfId="3083"/>
    <cellStyle name="PrePop Currency (2) 9" xfId="3084"/>
    <cellStyle name="PrePop Units (0)" xfId="3085"/>
    <cellStyle name="PrePop Units (0) 10" xfId="3086"/>
    <cellStyle name="PrePop Units (0) 11" xfId="3087"/>
    <cellStyle name="PrePop Units (0) 12" xfId="3088"/>
    <cellStyle name="PrePop Units (0) 13" xfId="3089"/>
    <cellStyle name="PrePop Units (0) 14" xfId="3090"/>
    <cellStyle name="PrePop Units (0) 15" xfId="3091"/>
    <cellStyle name="PrePop Units (0) 16" xfId="3092"/>
    <cellStyle name="PrePop Units (0) 2" xfId="3093"/>
    <cellStyle name="PrePop Units (0) 3" xfId="3094"/>
    <cellStyle name="PrePop Units (0) 4" xfId="3095"/>
    <cellStyle name="PrePop Units (0) 5" xfId="3096"/>
    <cellStyle name="PrePop Units (0) 6" xfId="3097"/>
    <cellStyle name="PrePop Units (0) 7" xfId="3098"/>
    <cellStyle name="PrePop Units (0) 8" xfId="3099"/>
    <cellStyle name="PrePop Units (0) 9" xfId="3100"/>
    <cellStyle name="PrePop Units (1)" xfId="3101"/>
    <cellStyle name="PrePop Units (1) 10" xfId="3102"/>
    <cellStyle name="PrePop Units (1) 11" xfId="3103"/>
    <cellStyle name="PrePop Units (1) 12" xfId="3104"/>
    <cellStyle name="PrePop Units (1) 13" xfId="3105"/>
    <cellStyle name="PrePop Units (1) 14" xfId="3106"/>
    <cellStyle name="PrePop Units (1) 15" xfId="3107"/>
    <cellStyle name="PrePop Units (1) 16" xfId="3108"/>
    <cellStyle name="PrePop Units (1) 2" xfId="3109"/>
    <cellStyle name="PrePop Units (1) 3" xfId="3110"/>
    <cellStyle name="PrePop Units (1) 4" xfId="3111"/>
    <cellStyle name="PrePop Units (1) 5" xfId="3112"/>
    <cellStyle name="PrePop Units (1) 6" xfId="3113"/>
    <cellStyle name="PrePop Units (1) 7" xfId="3114"/>
    <cellStyle name="PrePop Units (1) 8" xfId="3115"/>
    <cellStyle name="PrePop Units (1) 9" xfId="3116"/>
    <cellStyle name="PrePop Units (2)" xfId="3117"/>
    <cellStyle name="PrePop Units (2) 10" xfId="3118"/>
    <cellStyle name="PrePop Units (2) 11" xfId="3119"/>
    <cellStyle name="PrePop Units (2) 12" xfId="3120"/>
    <cellStyle name="PrePop Units (2) 13" xfId="3121"/>
    <cellStyle name="PrePop Units (2) 14" xfId="3122"/>
    <cellStyle name="PrePop Units (2) 15" xfId="3123"/>
    <cellStyle name="PrePop Units (2) 16" xfId="3124"/>
    <cellStyle name="PrePop Units (2) 2" xfId="3125"/>
    <cellStyle name="PrePop Units (2) 3" xfId="3126"/>
    <cellStyle name="PrePop Units (2) 4" xfId="3127"/>
    <cellStyle name="PrePop Units (2) 5" xfId="3128"/>
    <cellStyle name="PrePop Units (2) 6" xfId="3129"/>
    <cellStyle name="PrePop Units (2) 7" xfId="3130"/>
    <cellStyle name="PrePop Units (2) 8" xfId="3131"/>
    <cellStyle name="PrePop Units (2) 9" xfId="3132"/>
    <cellStyle name="pricing" xfId="3133"/>
    <cellStyle name="pricing 2" xfId="3134"/>
    <cellStyle name="PSChar" xfId="3135"/>
    <cellStyle name="PSHeading" xfId="3136"/>
    <cellStyle name="Quantity" xfId="3137"/>
    <cellStyle name="regstoresfromspecstores" xfId="3138"/>
    <cellStyle name="regstoresfromspecstores 2" xfId="3139"/>
    <cellStyle name="RevList" xfId="3140"/>
    <cellStyle name="rlink_tiªn l­în_x005f_x001b_Hyperlink_TONG HOP KINH PHI" xfId="3141"/>
    <cellStyle name="rmal_ADAdot" xfId="3142"/>
    <cellStyle name="S—_x0008_" xfId="3143"/>
    <cellStyle name="S—_x0008_ 2" xfId="3144"/>
    <cellStyle name="s]_x000a__x000a_spooler=yes_x000a__x000a_load=_x000a__x000a_Beep=yes_x000a__x000a_NullPort=None_x000a__x000a_BorderWidth=3_x000a__x000a_CursorBlinkRate=1200_x000a__x000a_DoubleClickSpeed=452_x000a__x000a_Programs=co" xfId="3145"/>
    <cellStyle name="s]_x000d__x000a_spooler=yes_x000d__x000a_load=_x000d__x000a_Beep=yes_x000d__x000a_NullPort=None_x000d__x000a_BorderWidth=3_x000d__x000a_CursorBlinkRate=1200_x000d__x000a_DoubleClickSpeed=452_x000d__x000a_Programs=co" xfId="97"/>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46"/>
    <cellStyle name="S—_x0008__KH TPCP vung TNB (03-1-2012)" xfId="3147"/>
    <cellStyle name="S—_x005f_x0008_" xfId="3148"/>
    <cellStyle name="SAPBEXaggData" xfId="3149"/>
    <cellStyle name="SAPBEXaggData 2" xfId="3150"/>
    <cellStyle name="SAPBEXaggDataEmph" xfId="3151"/>
    <cellStyle name="SAPBEXaggDataEmph 2" xfId="3152"/>
    <cellStyle name="SAPBEXaggItem" xfId="3153"/>
    <cellStyle name="SAPBEXaggItem 2" xfId="3154"/>
    <cellStyle name="SAPBEXchaText" xfId="3155"/>
    <cellStyle name="SAPBEXchaText 2" xfId="3156"/>
    <cellStyle name="SAPBEXexcBad7" xfId="3157"/>
    <cellStyle name="SAPBEXexcBad7 2" xfId="3158"/>
    <cellStyle name="SAPBEXexcBad8" xfId="3159"/>
    <cellStyle name="SAPBEXexcBad8 2" xfId="3160"/>
    <cellStyle name="SAPBEXexcBad9" xfId="3161"/>
    <cellStyle name="SAPBEXexcBad9 2" xfId="3162"/>
    <cellStyle name="SAPBEXexcCritical4" xfId="3163"/>
    <cellStyle name="SAPBEXexcCritical4 2" xfId="3164"/>
    <cellStyle name="SAPBEXexcCritical5" xfId="3165"/>
    <cellStyle name="SAPBEXexcCritical5 2" xfId="3166"/>
    <cellStyle name="SAPBEXexcCritical6" xfId="3167"/>
    <cellStyle name="SAPBEXexcCritical6 2" xfId="3168"/>
    <cellStyle name="SAPBEXexcGood1" xfId="3169"/>
    <cellStyle name="SAPBEXexcGood1 2" xfId="3170"/>
    <cellStyle name="SAPBEXexcGood2" xfId="3171"/>
    <cellStyle name="SAPBEXexcGood2 2" xfId="3172"/>
    <cellStyle name="SAPBEXexcGood3" xfId="3173"/>
    <cellStyle name="SAPBEXexcGood3 2" xfId="3174"/>
    <cellStyle name="SAPBEXfilterDrill" xfId="3175"/>
    <cellStyle name="SAPBEXfilterDrill 2" xfId="3176"/>
    <cellStyle name="SAPBEXfilterItem" xfId="3177"/>
    <cellStyle name="SAPBEXfilterItem 2" xfId="3178"/>
    <cellStyle name="SAPBEXfilterText" xfId="3179"/>
    <cellStyle name="SAPBEXfilterText 2" xfId="3180"/>
    <cellStyle name="SAPBEXformats" xfId="3181"/>
    <cellStyle name="SAPBEXformats 2" xfId="3182"/>
    <cellStyle name="SAPBEXheaderItem" xfId="3183"/>
    <cellStyle name="SAPBEXheaderItem 2" xfId="3184"/>
    <cellStyle name="SAPBEXheaderText" xfId="3185"/>
    <cellStyle name="SAPBEXheaderText 2" xfId="3186"/>
    <cellStyle name="SAPBEXresData" xfId="3187"/>
    <cellStyle name="SAPBEXresData 2" xfId="3188"/>
    <cellStyle name="SAPBEXresDataEmph" xfId="3189"/>
    <cellStyle name="SAPBEXresDataEmph 2" xfId="3190"/>
    <cellStyle name="SAPBEXresItem" xfId="3191"/>
    <cellStyle name="SAPBEXresItem 2" xfId="3192"/>
    <cellStyle name="SAPBEXstdData" xfId="3193"/>
    <cellStyle name="SAPBEXstdData 2" xfId="3194"/>
    <cellStyle name="SAPBEXstdDataEmph" xfId="3195"/>
    <cellStyle name="SAPBEXstdDataEmph 2" xfId="3196"/>
    <cellStyle name="SAPBEXstdItem" xfId="3197"/>
    <cellStyle name="SAPBEXstdItem 2" xfId="3198"/>
    <cellStyle name="SAPBEXtitle" xfId="3199"/>
    <cellStyle name="SAPBEXtitle 2" xfId="3200"/>
    <cellStyle name="SAPBEXundefined" xfId="3201"/>
    <cellStyle name="SAPBEXundefined 2" xfId="3202"/>
    <cellStyle name="serJet 1200 Series PCL 6" xfId="3203"/>
    <cellStyle name="SHADEDSTORES" xfId="3204"/>
    <cellStyle name="SHADEDSTORES 2" xfId="3205"/>
    <cellStyle name="songuyen" xfId="3206"/>
    <cellStyle name="specstores" xfId="3207"/>
    <cellStyle name="Standard_AAbgleich" xfId="3208"/>
    <cellStyle name="STTDG" xfId="3209"/>
    <cellStyle name="style" xfId="98"/>
    <cellStyle name="Style 1" xfId="99"/>
    <cellStyle name="Style 1 2" xfId="3210"/>
    <cellStyle name="Style 1 3" xfId="3211"/>
    <cellStyle name="Style 10" xfId="3212"/>
    <cellStyle name="Style 10 2" xfId="3213"/>
    <cellStyle name="Style 100" xfId="3214"/>
    <cellStyle name="Style 101" xfId="3215"/>
    <cellStyle name="Style 102" xfId="3216"/>
    <cellStyle name="Style 103" xfId="3217"/>
    <cellStyle name="Style 104" xfId="3218"/>
    <cellStyle name="Style 105" xfId="3219"/>
    <cellStyle name="Style 106" xfId="3220"/>
    <cellStyle name="Style 107" xfId="3221"/>
    <cellStyle name="Style 108" xfId="3222"/>
    <cellStyle name="Style 109" xfId="3223"/>
    <cellStyle name="Style 11" xfId="3224"/>
    <cellStyle name="Style 11 2" xfId="3225"/>
    <cellStyle name="Style 110" xfId="3226"/>
    <cellStyle name="Style 111" xfId="3227"/>
    <cellStyle name="Style 112" xfId="3228"/>
    <cellStyle name="Style 113" xfId="3229"/>
    <cellStyle name="Style 114" xfId="3230"/>
    <cellStyle name="Style 115" xfId="3231"/>
    <cellStyle name="Style 116" xfId="3232"/>
    <cellStyle name="Style 117" xfId="3233"/>
    <cellStyle name="Style 118" xfId="3234"/>
    <cellStyle name="Style 119" xfId="3235"/>
    <cellStyle name="Style 12" xfId="3236"/>
    <cellStyle name="Style 12 2" xfId="3237"/>
    <cellStyle name="Style 120" xfId="3238"/>
    <cellStyle name="Style 121" xfId="3239"/>
    <cellStyle name="Style 122" xfId="3240"/>
    <cellStyle name="Style 123" xfId="3241"/>
    <cellStyle name="Style 124" xfId="3242"/>
    <cellStyle name="Style 125" xfId="3243"/>
    <cellStyle name="Style 126" xfId="3244"/>
    <cellStyle name="Style 127" xfId="3245"/>
    <cellStyle name="Style 128" xfId="3246"/>
    <cellStyle name="Style 129" xfId="3247"/>
    <cellStyle name="Style 13" xfId="3248"/>
    <cellStyle name="Style 13 2" xfId="3249"/>
    <cellStyle name="Style 130" xfId="3250"/>
    <cellStyle name="Style 131" xfId="3251"/>
    <cellStyle name="Style 132" xfId="3252"/>
    <cellStyle name="Style 133" xfId="3253"/>
    <cellStyle name="Style 134" xfId="3254"/>
    <cellStyle name="Style 135" xfId="3255"/>
    <cellStyle name="Style 136" xfId="3256"/>
    <cellStyle name="Style 137" xfId="3257"/>
    <cellStyle name="Style 138" xfId="3258"/>
    <cellStyle name="Style 139" xfId="3259"/>
    <cellStyle name="Style 14" xfId="3260"/>
    <cellStyle name="Style 14 2" xfId="3261"/>
    <cellStyle name="Style 140" xfId="3262"/>
    <cellStyle name="Style 141" xfId="3263"/>
    <cellStyle name="Style 142" xfId="3264"/>
    <cellStyle name="Style 143" xfId="3265"/>
    <cellStyle name="Style 144" xfId="3266"/>
    <cellStyle name="Style 145" xfId="3267"/>
    <cellStyle name="Style 146" xfId="3268"/>
    <cellStyle name="Style 147" xfId="3269"/>
    <cellStyle name="Style 148" xfId="3270"/>
    <cellStyle name="Style 149" xfId="3271"/>
    <cellStyle name="Style 15" xfId="3272"/>
    <cellStyle name="Style 15 2" xfId="3273"/>
    <cellStyle name="Style 150" xfId="3274"/>
    <cellStyle name="Style 151" xfId="3275"/>
    <cellStyle name="Style 152" xfId="3276"/>
    <cellStyle name="Style 153" xfId="3277"/>
    <cellStyle name="Style 154" xfId="3278"/>
    <cellStyle name="Style 155" xfId="3279"/>
    <cellStyle name="Style 16" xfId="3280"/>
    <cellStyle name="Style 16 2" xfId="3281"/>
    <cellStyle name="Style 17" xfId="3282"/>
    <cellStyle name="Style 17 2" xfId="3283"/>
    <cellStyle name="Style 18" xfId="3284"/>
    <cellStyle name="Style 18 2" xfId="3285"/>
    <cellStyle name="Style 19" xfId="3286"/>
    <cellStyle name="Style 19 2" xfId="3287"/>
    <cellStyle name="Style 2" xfId="3288"/>
    <cellStyle name="Style 2 2" xfId="3289"/>
    <cellStyle name="Style 20" xfId="3290"/>
    <cellStyle name="Style 20 2" xfId="3291"/>
    <cellStyle name="Style 21" xfId="3292"/>
    <cellStyle name="Style 21 2" xfId="3293"/>
    <cellStyle name="Style 22" xfId="3294"/>
    <cellStyle name="Style 22 2" xfId="3295"/>
    <cellStyle name="Style 23" xfId="3296"/>
    <cellStyle name="Style 23 2" xfId="3297"/>
    <cellStyle name="Style 24" xfId="3298"/>
    <cellStyle name="Style 24 2" xfId="3299"/>
    <cellStyle name="Style 25" xfId="3300"/>
    <cellStyle name="Style 25 2" xfId="3301"/>
    <cellStyle name="Style 26" xfId="3302"/>
    <cellStyle name="Style 26 2" xfId="3303"/>
    <cellStyle name="Style 27" xfId="3304"/>
    <cellStyle name="Style 27 2" xfId="3305"/>
    <cellStyle name="Style 28" xfId="3306"/>
    <cellStyle name="Style 28 2" xfId="3307"/>
    <cellStyle name="Style 29" xfId="3308"/>
    <cellStyle name="Style 29 2" xfId="3309"/>
    <cellStyle name="Style 3" xfId="3310"/>
    <cellStyle name="Style 3 2" xfId="3311"/>
    <cellStyle name="Style 30" xfId="3312"/>
    <cellStyle name="Style 30 2" xfId="3313"/>
    <cellStyle name="Style 31" xfId="3314"/>
    <cellStyle name="Style 31 2" xfId="3315"/>
    <cellStyle name="Style 32" xfId="3316"/>
    <cellStyle name="Style 32 2" xfId="3317"/>
    <cellStyle name="Style 33" xfId="3318"/>
    <cellStyle name="Style 33 2" xfId="3319"/>
    <cellStyle name="Style 34" xfId="3320"/>
    <cellStyle name="Style 34 2" xfId="3321"/>
    <cellStyle name="Style 35" xfId="3322"/>
    <cellStyle name="Style 35 2" xfId="3323"/>
    <cellStyle name="Style 36" xfId="3324"/>
    <cellStyle name="Style 37" xfId="3325"/>
    <cellStyle name="Style 37 2" xfId="3326"/>
    <cellStyle name="Style 38" xfId="3327"/>
    <cellStyle name="Style 38 2" xfId="3328"/>
    <cellStyle name="Style 39" xfId="3329"/>
    <cellStyle name="Style 39 2" xfId="3330"/>
    <cellStyle name="Style 4" xfId="3331"/>
    <cellStyle name="Style 4 2" xfId="3332"/>
    <cellStyle name="Style 40" xfId="3333"/>
    <cellStyle name="Style 40 2" xfId="3334"/>
    <cellStyle name="Style 41" xfId="3335"/>
    <cellStyle name="Style 41 2" xfId="3336"/>
    <cellStyle name="Style 42" xfId="3337"/>
    <cellStyle name="Style 42 2" xfId="3338"/>
    <cellStyle name="Style 43" xfId="3339"/>
    <cellStyle name="Style 43 2" xfId="3340"/>
    <cellStyle name="Style 44" xfId="3341"/>
    <cellStyle name="Style 44 2" xfId="3342"/>
    <cellStyle name="Style 45" xfId="3343"/>
    <cellStyle name="Style 45 2" xfId="3344"/>
    <cellStyle name="Style 46" xfId="3345"/>
    <cellStyle name="Style 46 2" xfId="3346"/>
    <cellStyle name="Style 47" xfId="3347"/>
    <cellStyle name="Style 47 2" xfId="3348"/>
    <cellStyle name="Style 48" xfId="3349"/>
    <cellStyle name="Style 48 2" xfId="3350"/>
    <cellStyle name="Style 49" xfId="3351"/>
    <cellStyle name="Style 49 2" xfId="3352"/>
    <cellStyle name="Style 5" xfId="3353"/>
    <cellStyle name="Style 50" xfId="3354"/>
    <cellStyle name="Style 50 2" xfId="3355"/>
    <cellStyle name="Style 51" xfId="3356"/>
    <cellStyle name="Style 51 2" xfId="3357"/>
    <cellStyle name="Style 52" xfId="3358"/>
    <cellStyle name="Style 52 2" xfId="3359"/>
    <cellStyle name="Style 53" xfId="3360"/>
    <cellStyle name="Style 53 2" xfId="3361"/>
    <cellStyle name="Style 54" xfId="3362"/>
    <cellStyle name="Style 54 2" xfId="3363"/>
    <cellStyle name="Style 55" xfId="3364"/>
    <cellStyle name="Style 55 2" xfId="3365"/>
    <cellStyle name="Style 56" xfId="3366"/>
    <cellStyle name="Style 57" xfId="3367"/>
    <cellStyle name="Style 58" xfId="3368"/>
    <cellStyle name="Style 59" xfId="3369"/>
    <cellStyle name="Style 6" xfId="3370"/>
    <cellStyle name="Style 6 2" xfId="3371"/>
    <cellStyle name="Style 60" xfId="3372"/>
    <cellStyle name="Style 61" xfId="3373"/>
    <cellStyle name="Style 62" xfId="3374"/>
    <cellStyle name="Style 63" xfId="3375"/>
    <cellStyle name="Style 64" xfId="3376"/>
    <cellStyle name="Style 65" xfId="3377"/>
    <cellStyle name="Style 66" xfId="3378"/>
    <cellStyle name="Style 67" xfId="3379"/>
    <cellStyle name="Style 68" xfId="3380"/>
    <cellStyle name="Style 69" xfId="3381"/>
    <cellStyle name="Style 7" xfId="3382"/>
    <cellStyle name="Style 7 2" xfId="3383"/>
    <cellStyle name="Style 70" xfId="3384"/>
    <cellStyle name="Style 71" xfId="3385"/>
    <cellStyle name="Style 72" xfId="3386"/>
    <cellStyle name="Style 73" xfId="3387"/>
    <cellStyle name="Style 74" xfId="3388"/>
    <cellStyle name="Style 75" xfId="3389"/>
    <cellStyle name="Style 76" xfId="3390"/>
    <cellStyle name="Style 77" xfId="3391"/>
    <cellStyle name="Style 78" xfId="3392"/>
    <cellStyle name="Style 79" xfId="3393"/>
    <cellStyle name="Style 8" xfId="3394"/>
    <cellStyle name="Style 8 2" xfId="3395"/>
    <cellStyle name="Style 80" xfId="3396"/>
    <cellStyle name="Style 81" xfId="3397"/>
    <cellStyle name="Style 82" xfId="3398"/>
    <cellStyle name="Style 83" xfId="3399"/>
    <cellStyle name="Style 84" xfId="3400"/>
    <cellStyle name="Style 85" xfId="3401"/>
    <cellStyle name="Style 86" xfId="3402"/>
    <cellStyle name="Style 87" xfId="3403"/>
    <cellStyle name="Style 88" xfId="3404"/>
    <cellStyle name="Style 89" xfId="3405"/>
    <cellStyle name="Style 9" xfId="3406"/>
    <cellStyle name="Style 9 2" xfId="3407"/>
    <cellStyle name="Style 90" xfId="3408"/>
    <cellStyle name="Style 91" xfId="3409"/>
    <cellStyle name="Style 92" xfId="3410"/>
    <cellStyle name="Style 93" xfId="3411"/>
    <cellStyle name="Style 94" xfId="3412"/>
    <cellStyle name="Style 95" xfId="3413"/>
    <cellStyle name="Style 96" xfId="3414"/>
    <cellStyle name="Style 97" xfId="3415"/>
    <cellStyle name="Style 98" xfId="3416"/>
    <cellStyle name="Style 99" xfId="3417"/>
    <cellStyle name="Style Date" xfId="3418"/>
    <cellStyle name="style_1" xfId="3419"/>
    <cellStyle name="subhead" xfId="100"/>
    <cellStyle name="subhead 2" xfId="3420"/>
    <cellStyle name="Subtotal" xfId="3421"/>
    <cellStyle name="symbol" xfId="3422"/>
    <cellStyle name="T" xfId="101"/>
    <cellStyle name="T 2" xfId="3423"/>
    <cellStyle name="T_15_10_2013 BC nhu cau von doi ung ODA (2014-2016) ngay 15102013 Sua" xfId="3424"/>
    <cellStyle name="T_bao cao" xfId="3425"/>
    <cellStyle name="T_bao cao 2" xfId="3426"/>
    <cellStyle name="T_bao cao phan bo KHDT 2011(final)" xfId="3427"/>
    <cellStyle name="T_Bao cao so lieu kiem toan nam 2007 sua" xfId="3428"/>
    <cellStyle name="T_Bao cao so lieu kiem toan nam 2007 sua 2" xfId="3429"/>
    <cellStyle name="T_Bao cao so lieu kiem toan nam 2007 sua_!1 1 bao cao giao KH ve HTCMT vung TNB   12-12-2011" xfId="3430"/>
    <cellStyle name="T_Bao cao so lieu kiem toan nam 2007 sua_!1 1 bao cao giao KH ve HTCMT vung TNB   12-12-2011 2" xfId="3431"/>
    <cellStyle name="T_Bao cao so lieu kiem toan nam 2007 sua_KH TPCP vung TNB (03-1-2012)" xfId="3432"/>
    <cellStyle name="T_Bao cao so lieu kiem toan nam 2007 sua_KH TPCP vung TNB (03-1-2012) 2" xfId="3433"/>
    <cellStyle name="T_bao cao_!1 1 bao cao giao KH ve HTCMT vung TNB   12-12-2011" xfId="3434"/>
    <cellStyle name="T_bao cao_!1 1 bao cao giao KH ve HTCMT vung TNB   12-12-2011 2" xfId="3435"/>
    <cellStyle name="T_bao cao_Bieu4HTMT" xfId="3436"/>
    <cellStyle name="T_bao cao_Bieu4HTMT 2" xfId="3437"/>
    <cellStyle name="T_bao cao_Bieu4HTMT_!1 1 bao cao giao KH ve HTCMT vung TNB   12-12-2011" xfId="3438"/>
    <cellStyle name="T_bao cao_Bieu4HTMT_!1 1 bao cao giao KH ve HTCMT vung TNB   12-12-2011 2" xfId="3439"/>
    <cellStyle name="T_bao cao_Bieu4HTMT_KH TPCP vung TNB (03-1-2012)" xfId="3440"/>
    <cellStyle name="T_bao cao_Bieu4HTMT_KH TPCP vung TNB (03-1-2012) 2" xfId="3441"/>
    <cellStyle name="T_bao cao_KH TPCP vung TNB (03-1-2012)" xfId="3442"/>
    <cellStyle name="T_bao cao_KH TPCP vung TNB (03-1-2012) 2" xfId="3443"/>
    <cellStyle name="T_BBTNG-06" xfId="3444"/>
    <cellStyle name="T_BBTNG-06 2" xfId="3445"/>
    <cellStyle name="T_BBTNG-06_!1 1 bao cao giao KH ve HTCMT vung TNB   12-12-2011" xfId="3446"/>
    <cellStyle name="T_BBTNG-06_!1 1 bao cao giao KH ve HTCMT vung TNB   12-12-2011 2" xfId="3447"/>
    <cellStyle name="T_BBTNG-06_Bieu4HTMT" xfId="3448"/>
    <cellStyle name="T_BBTNG-06_Bieu4HTMT 2" xfId="3449"/>
    <cellStyle name="T_BBTNG-06_Bieu4HTMT_!1 1 bao cao giao KH ve HTCMT vung TNB   12-12-2011" xfId="3450"/>
    <cellStyle name="T_BBTNG-06_Bieu4HTMT_!1 1 bao cao giao KH ve HTCMT vung TNB   12-12-2011 2" xfId="3451"/>
    <cellStyle name="T_BBTNG-06_Bieu4HTMT_KH TPCP vung TNB (03-1-2012)" xfId="3452"/>
    <cellStyle name="T_BBTNG-06_Bieu4HTMT_KH TPCP vung TNB (03-1-2012) 2" xfId="3453"/>
    <cellStyle name="T_BBTNG-06_KH TPCP vung TNB (03-1-2012)" xfId="3454"/>
    <cellStyle name="T_BBTNG-06_KH TPCP vung TNB (03-1-2012) 2" xfId="3455"/>
    <cellStyle name="T_BC  NAM 2007" xfId="3456"/>
    <cellStyle name="T_BC  NAM 2007 2" xfId="3457"/>
    <cellStyle name="T_BC CTMT-2008 Ttinh" xfId="3458"/>
    <cellStyle name="T_BC CTMT-2008 Ttinh 2" xfId="3459"/>
    <cellStyle name="T_BC CTMT-2008 Ttinh_!1 1 bao cao giao KH ve HTCMT vung TNB   12-12-2011" xfId="3460"/>
    <cellStyle name="T_BC CTMT-2008 Ttinh_!1 1 bao cao giao KH ve HTCMT vung TNB   12-12-2011 2" xfId="3461"/>
    <cellStyle name="T_BC CTMT-2008 Ttinh_KH TPCP vung TNB (03-1-2012)" xfId="3462"/>
    <cellStyle name="T_BC CTMT-2008 Ttinh_KH TPCP vung TNB (03-1-2012) 2" xfId="3463"/>
    <cellStyle name="T_BC nhu cau von doi ung ODA nganh NN (BKH)" xfId="3464"/>
    <cellStyle name="T_BC nhu cau von doi ung ODA nganh NN (BKH)_05-12  KH trung han 2016-2020 - Liem Thinh edited" xfId="3465"/>
    <cellStyle name="T_BC nhu cau von doi ung ODA nganh NN (BKH)_Copy of 05-12  KH trung han 2016-2020 - Liem Thinh edited (1)" xfId="3466"/>
    <cellStyle name="T_BC Tai co cau (bieu TH)" xfId="3467"/>
    <cellStyle name="T_BC Tai co cau (bieu TH)_05-12  KH trung han 2016-2020 - Liem Thinh edited" xfId="3468"/>
    <cellStyle name="T_BC Tai co cau (bieu TH)_Copy of 05-12  KH trung han 2016-2020 - Liem Thinh edited (1)" xfId="3469"/>
    <cellStyle name="T_Bieu 4.2 A, B KHCTgiong 2011" xfId="3470"/>
    <cellStyle name="T_Bieu 4.2 A, B KHCTgiong 2011 10" xfId="3471"/>
    <cellStyle name="T_Bieu 4.2 A, B KHCTgiong 2011 11" xfId="3472"/>
    <cellStyle name="T_Bieu 4.2 A, B KHCTgiong 2011 12" xfId="3473"/>
    <cellStyle name="T_Bieu 4.2 A, B KHCTgiong 2011 13" xfId="3474"/>
    <cellStyle name="T_Bieu 4.2 A, B KHCTgiong 2011 14" xfId="3475"/>
    <cellStyle name="T_Bieu 4.2 A, B KHCTgiong 2011 15" xfId="3476"/>
    <cellStyle name="T_Bieu 4.2 A, B KHCTgiong 2011 2" xfId="3477"/>
    <cellStyle name="T_Bieu 4.2 A, B KHCTgiong 2011 3" xfId="3478"/>
    <cellStyle name="T_Bieu 4.2 A, B KHCTgiong 2011 4" xfId="3479"/>
    <cellStyle name="T_Bieu 4.2 A, B KHCTgiong 2011 5" xfId="3480"/>
    <cellStyle name="T_Bieu 4.2 A, B KHCTgiong 2011 6" xfId="3481"/>
    <cellStyle name="T_Bieu 4.2 A, B KHCTgiong 2011 7" xfId="3482"/>
    <cellStyle name="T_Bieu 4.2 A, B KHCTgiong 2011 8" xfId="3483"/>
    <cellStyle name="T_Bieu 4.2 A, B KHCTgiong 2011 9" xfId="3484"/>
    <cellStyle name="T_Bieu mau cong trinh khoi cong moi 3-4" xfId="3485"/>
    <cellStyle name="T_Bieu mau cong trinh khoi cong moi 3-4 2" xfId="3486"/>
    <cellStyle name="T_Bieu mau cong trinh khoi cong moi 3-4_!1 1 bao cao giao KH ve HTCMT vung TNB   12-12-2011" xfId="3487"/>
    <cellStyle name="T_Bieu mau cong trinh khoi cong moi 3-4_!1 1 bao cao giao KH ve HTCMT vung TNB   12-12-2011 2" xfId="3488"/>
    <cellStyle name="T_Bieu mau cong trinh khoi cong moi 3-4_KH TPCP vung TNB (03-1-2012)" xfId="3489"/>
    <cellStyle name="T_Bieu mau cong trinh khoi cong moi 3-4_KH TPCP vung TNB (03-1-2012) 2" xfId="3490"/>
    <cellStyle name="T_Bieu mau danh muc du an thuoc CTMTQG nam 2008" xfId="3491"/>
    <cellStyle name="T_Bieu mau danh muc du an thuoc CTMTQG nam 2008 2" xfId="3492"/>
    <cellStyle name="T_Bieu mau danh muc du an thuoc CTMTQG nam 2008_!1 1 bao cao giao KH ve HTCMT vung TNB   12-12-2011" xfId="3493"/>
    <cellStyle name="T_Bieu mau danh muc du an thuoc CTMTQG nam 2008_!1 1 bao cao giao KH ve HTCMT vung TNB   12-12-2011 2" xfId="3494"/>
    <cellStyle name="T_Bieu mau danh muc du an thuoc CTMTQG nam 2008_KH TPCP vung TNB (03-1-2012)" xfId="3495"/>
    <cellStyle name="T_Bieu mau danh muc du an thuoc CTMTQG nam 2008_KH TPCP vung TNB (03-1-2012) 2" xfId="3496"/>
    <cellStyle name="T_Bieu tong hop nhu cau ung 2011 da chon loc -Mien nui" xfId="3497"/>
    <cellStyle name="T_Bieu tong hop nhu cau ung 2011 da chon loc -Mien nui 2" xfId="3498"/>
    <cellStyle name="T_Bieu tong hop nhu cau ung 2011 da chon loc -Mien nui_!1 1 bao cao giao KH ve HTCMT vung TNB   12-12-2011" xfId="3499"/>
    <cellStyle name="T_Bieu tong hop nhu cau ung 2011 da chon loc -Mien nui_!1 1 bao cao giao KH ve HTCMT vung TNB   12-12-2011 2" xfId="3500"/>
    <cellStyle name="T_Bieu tong hop nhu cau ung 2011 da chon loc -Mien nui_KH TPCP vung TNB (03-1-2012)" xfId="3501"/>
    <cellStyle name="T_Bieu tong hop nhu cau ung 2011 da chon loc -Mien nui_KH TPCP vung TNB (03-1-2012) 2" xfId="3502"/>
    <cellStyle name="T_Bieu3ODA" xfId="3503"/>
    <cellStyle name="T_Bieu3ODA 2" xfId="3504"/>
    <cellStyle name="T_Bieu3ODA_!1 1 bao cao giao KH ve HTCMT vung TNB   12-12-2011" xfId="3505"/>
    <cellStyle name="T_Bieu3ODA_!1 1 bao cao giao KH ve HTCMT vung TNB   12-12-2011 2" xfId="3506"/>
    <cellStyle name="T_Bieu3ODA_1" xfId="3507"/>
    <cellStyle name="T_Bieu3ODA_1 2" xfId="3508"/>
    <cellStyle name="T_Bieu3ODA_1_!1 1 bao cao giao KH ve HTCMT vung TNB   12-12-2011" xfId="3509"/>
    <cellStyle name="T_Bieu3ODA_1_!1 1 bao cao giao KH ve HTCMT vung TNB   12-12-2011 2" xfId="3510"/>
    <cellStyle name="T_Bieu3ODA_1_KH TPCP vung TNB (03-1-2012)" xfId="3511"/>
    <cellStyle name="T_Bieu3ODA_1_KH TPCP vung TNB (03-1-2012) 2" xfId="3512"/>
    <cellStyle name="T_Bieu3ODA_KH TPCP vung TNB (03-1-2012)" xfId="3513"/>
    <cellStyle name="T_Bieu3ODA_KH TPCP vung TNB (03-1-2012) 2" xfId="3514"/>
    <cellStyle name="T_Bieu4HTMT" xfId="3515"/>
    <cellStyle name="T_Bieu4HTMT 2" xfId="3516"/>
    <cellStyle name="T_Bieu4HTMT_!1 1 bao cao giao KH ve HTCMT vung TNB   12-12-2011" xfId="3517"/>
    <cellStyle name="T_Bieu4HTMT_!1 1 bao cao giao KH ve HTCMT vung TNB   12-12-2011 2" xfId="3518"/>
    <cellStyle name="T_Bieu4HTMT_KH TPCP vung TNB (03-1-2012)" xfId="3519"/>
    <cellStyle name="T_Bieu4HTMT_KH TPCP vung TNB (03-1-2012) 2" xfId="3520"/>
    <cellStyle name="T_bo sung von KCH nam 2010 va Du an tre kho khan" xfId="3521"/>
    <cellStyle name="T_bo sung von KCH nam 2010 va Du an tre kho khan 2" xfId="3522"/>
    <cellStyle name="T_bo sung von KCH nam 2010 va Du an tre kho khan_!1 1 bao cao giao KH ve HTCMT vung TNB   12-12-2011" xfId="3523"/>
    <cellStyle name="T_bo sung von KCH nam 2010 va Du an tre kho khan_!1 1 bao cao giao KH ve HTCMT vung TNB   12-12-2011 2" xfId="3524"/>
    <cellStyle name="T_bo sung von KCH nam 2010 va Du an tre kho khan_KH TPCP vung TNB (03-1-2012)" xfId="3525"/>
    <cellStyle name="T_bo sung von KCH nam 2010 va Du an tre kho khan_KH TPCP vung TNB (03-1-2012) 2" xfId="3526"/>
    <cellStyle name="T_Book1" xfId="3527"/>
    <cellStyle name="T_Book1 2" xfId="3528"/>
    <cellStyle name="T_Book1 3" xfId="3529"/>
    <cellStyle name="T_Book1_!1 1 bao cao giao KH ve HTCMT vung TNB   12-12-2011" xfId="3530"/>
    <cellStyle name="T_Book1_!1 1 bao cao giao KH ve HTCMT vung TNB   12-12-2011 2" xfId="3531"/>
    <cellStyle name="T_Book1_1" xfId="3532"/>
    <cellStyle name="T_Book1_1 2" xfId="3533"/>
    <cellStyle name="T_Book1_1_Bieu tong hop nhu cau ung 2011 da chon loc -Mien nui" xfId="3534"/>
    <cellStyle name="T_Book1_1_Bieu tong hop nhu cau ung 2011 da chon loc -Mien nui 2" xfId="3535"/>
    <cellStyle name="T_Book1_1_Bieu tong hop nhu cau ung 2011 da chon loc -Mien nui_!1 1 bao cao giao KH ve HTCMT vung TNB   12-12-2011" xfId="3536"/>
    <cellStyle name="T_Book1_1_Bieu tong hop nhu cau ung 2011 da chon loc -Mien nui_!1 1 bao cao giao KH ve HTCMT vung TNB   12-12-2011 2" xfId="3537"/>
    <cellStyle name="T_Book1_1_Bieu tong hop nhu cau ung 2011 da chon loc -Mien nui_KH TPCP vung TNB (03-1-2012)" xfId="3538"/>
    <cellStyle name="T_Book1_1_Bieu tong hop nhu cau ung 2011 da chon loc -Mien nui_KH TPCP vung TNB (03-1-2012) 2" xfId="3539"/>
    <cellStyle name="T_Book1_1_Bieu3ODA" xfId="3540"/>
    <cellStyle name="T_Book1_1_Bieu3ODA 2" xfId="3541"/>
    <cellStyle name="T_Book1_1_Bieu3ODA_!1 1 bao cao giao KH ve HTCMT vung TNB   12-12-2011" xfId="3542"/>
    <cellStyle name="T_Book1_1_Bieu3ODA_!1 1 bao cao giao KH ve HTCMT vung TNB   12-12-2011 2" xfId="3543"/>
    <cellStyle name="T_Book1_1_Bieu3ODA_KH TPCP vung TNB (03-1-2012)" xfId="3544"/>
    <cellStyle name="T_Book1_1_Bieu3ODA_KH TPCP vung TNB (03-1-2012) 2" xfId="3545"/>
    <cellStyle name="T_Book1_1_CPK" xfId="3546"/>
    <cellStyle name="T_Book1_1_CPK 2" xfId="3547"/>
    <cellStyle name="T_Book1_1_CPK_!1 1 bao cao giao KH ve HTCMT vung TNB   12-12-2011" xfId="3548"/>
    <cellStyle name="T_Book1_1_CPK_!1 1 bao cao giao KH ve HTCMT vung TNB   12-12-2011 2" xfId="3549"/>
    <cellStyle name="T_Book1_1_CPK_Bieu4HTMT" xfId="3550"/>
    <cellStyle name="T_Book1_1_CPK_Bieu4HTMT 2" xfId="3551"/>
    <cellStyle name="T_Book1_1_CPK_Bieu4HTMT_!1 1 bao cao giao KH ve HTCMT vung TNB   12-12-2011" xfId="3552"/>
    <cellStyle name="T_Book1_1_CPK_Bieu4HTMT_!1 1 bao cao giao KH ve HTCMT vung TNB   12-12-2011 2" xfId="3553"/>
    <cellStyle name="T_Book1_1_CPK_Bieu4HTMT_KH TPCP vung TNB (03-1-2012)" xfId="3554"/>
    <cellStyle name="T_Book1_1_CPK_Bieu4HTMT_KH TPCP vung TNB (03-1-2012) 2" xfId="3555"/>
    <cellStyle name="T_Book1_1_CPK_KH TPCP vung TNB (03-1-2012)" xfId="3556"/>
    <cellStyle name="T_Book1_1_CPK_KH TPCP vung TNB (03-1-2012) 2" xfId="3557"/>
    <cellStyle name="T_Book1_1_kien giang 2" xfId="3558"/>
    <cellStyle name="T_Book1_1_kien giang 2 2" xfId="3559"/>
    <cellStyle name="T_Book1_1_KH TPCP vung TNB (03-1-2012)" xfId="3560"/>
    <cellStyle name="T_Book1_1_KH TPCP vung TNB (03-1-2012) 2" xfId="3561"/>
    <cellStyle name="T_Book1_1_Luy ke von ung nam 2011 -Thoa gui ngay 12-8-2012" xfId="3562"/>
    <cellStyle name="T_Book1_1_Luy ke von ung nam 2011 -Thoa gui ngay 12-8-2012 2" xfId="3563"/>
    <cellStyle name="T_Book1_1_Luy ke von ung nam 2011 -Thoa gui ngay 12-8-2012_!1 1 bao cao giao KH ve HTCMT vung TNB   12-12-2011" xfId="3564"/>
    <cellStyle name="T_Book1_1_Luy ke von ung nam 2011 -Thoa gui ngay 12-8-2012_!1 1 bao cao giao KH ve HTCMT vung TNB   12-12-2011 2" xfId="3565"/>
    <cellStyle name="T_Book1_1_Luy ke von ung nam 2011 -Thoa gui ngay 12-8-2012_KH TPCP vung TNB (03-1-2012)" xfId="3566"/>
    <cellStyle name="T_Book1_1_Luy ke von ung nam 2011 -Thoa gui ngay 12-8-2012_KH TPCP vung TNB (03-1-2012) 2" xfId="3567"/>
    <cellStyle name="T_Book1_1_Thiet bi" xfId="3568"/>
    <cellStyle name="T_Book1_1_Thiet bi 2" xfId="3569"/>
    <cellStyle name="T_Book1_1_Thiet bi_!1 1 bao cao giao KH ve HTCMT vung TNB   12-12-2011" xfId="3570"/>
    <cellStyle name="T_Book1_1_Thiet bi_!1 1 bao cao giao KH ve HTCMT vung TNB   12-12-2011 2" xfId="3571"/>
    <cellStyle name="T_Book1_1_Thiet bi_Bieu4HTMT" xfId="3572"/>
    <cellStyle name="T_Book1_1_Thiet bi_Bieu4HTMT 2" xfId="3573"/>
    <cellStyle name="T_Book1_1_Thiet bi_Bieu4HTMT_!1 1 bao cao giao KH ve HTCMT vung TNB   12-12-2011" xfId="3574"/>
    <cellStyle name="T_Book1_1_Thiet bi_Bieu4HTMT_!1 1 bao cao giao KH ve HTCMT vung TNB   12-12-2011 2" xfId="3575"/>
    <cellStyle name="T_Book1_1_Thiet bi_Bieu4HTMT_KH TPCP vung TNB (03-1-2012)" xfId="3576"/>
    <cellStyle name="T_Book1_1_Thiet bi_Bieu4HTMT_KH TPCP vung TNB (03-1-2012) 2" xfId="3577"/>
    <cellStyle name="T_Book1_1_Thiet bi_KH TPCP vung TNB (03-1-2012)" xfId="3578"/>
    <cellStyle name="T_Book1_1_Thiet bi_KH TPCP vung TNB (03-1-2012) 2" xfId="3579"/>
    <cellStyle name="T_Book1_15_10_2013 BC nhu cau von doi ung ODA (2014-2016) ngay 15102013 Sua" xfId="3580"/>
    <cellStyle name="T_Book1_bao cao phan bo KHDT 2011(final)" xfId="3581"/>
    <cellStyle name="T_Book1_bao cao phan bo KHDT 2011(final)_BC nhu cau von doi ung ODA nganh NN (BKH)" xfId="3582"/>
    <cellStyle name="T_Book1_bao cao phan bo KHDT 2011(final)_BC Tai co cau (bieu TH)" xfId="3583"/>
    <cellStyle name="T_Book1_bao cao phan bo KHDT 2011(final)_DK 2014-2015 final" xfId="3584"/>
    <cellStyle name="T_Book1_bao cao phan bo KHDT 2011(final)_DK 2014-2015 new" xfId="3585"/>
    <cellStyle name="T_Book1_bao cao phan bo KHDT 2011(final)_DK KH CBDT 2014 11-11-2013" xfId="3586"/>
    <cellStyle name="T_Book1_bao cao phan bo KHDT 2011(final)_DK KH CBDT 2014 11-11-2013(1)" xfId="3587"/>
    <cellStyle name="T_Book1_bao cao phan bo KHDT 2011(final)_KH 2011-2015" xfId="3588"/>
    <cellStyle name="T_Book1_bao cao phan bo KHDT 2011(final)_tai co cau dau tu (tong hop)1" xfId="3589"/>
    <cellStyle name="T_Book1_BC NQ11-CP - chinh sua lai" xfId="3590"/>
    <cellStyle name="T_Book1_BC NQ11-CP - chinh sua lai 2" xfId="3591"/>
    <cellStyle name="T_Book1_BC NQ11-CP-Quynh sau bieu so3" xfId="3592"/>
    <cellStyle name="T_Book1_BC NQ11-CP-Quynh sau bieu so3 2" xfId="3593"/>
    <cellStyle name="T_Book1_BC nhu cau von doi ung ODA nganh NN (BKH)" xfId="3594"/>
    <cellStyle name="T_Book1_BC nhu cau von doi ung ODA nganh NN (BKH)_05-12  KH trung han 2016-2020 - Liem Thinh edited" xfId="3595"/>
    <cellStyle name="T_Book1_BC nhu cau von doi ung ODA nganh NN (BKH)_Copy of 05-12  KH trung han 2016-2020 - Liem Thinh edited (1)" xfId="3596"/>
    <cellStyle name="T_Book1_BC Tai co cau (bieu TH)" xfId="3597"/>
    <cellStyle name="T_Book1_BC Tai co cau (bieu TH)_05-12  KH trung han 2016-2020 - Liem Thinh edited" xfId="3598"/>
    <cellStyle name="T_Book1_BC Tai co cau (bieu TH)_Copy of 05-12  KH trung han 2016-2020 - Liem Thinh edited (1)" xfId="3599"/>
    <cellStyle name="T_Book1_BC_NQ11-CP_-_Thao_sua_lai" xfId="3600"/>
    <cellStyle name="T_Book1_BC_NQ11-CP_-_Thao_sua_lai 2" xfId="3601"/>
    <cellStyle name="T_Book1_Bieu mau cong trinh khoi cong moi 3-4" xfId="3602"/>
    <cellStyle name="T_Book1_Bieu mau cong trinh khoi cong moi 3-4 2" xfId="3603"/>
    <cellStyle name="T_Book1_Bieu mau cong trinh khoi cong moi 3-4_!1 1 bao cao giao KH ve HTCMT vung TNB   12-12-2011" xfId="3604"/>
    <cellStyle name="T_Book1_Bieu mau cong trinh khoi cong moi 3-4_!1 1 bao cao giao KH ve HTCMT vung TNB   12-12-2011 2" xfId="3605"/>
    <cellStyle name="T_Book1_Bieu mau cong trinh khoi cong moi 3-4_KH TPCP vung TNB (03-1-2012)" xfId="3606"/>
    <cellStyle name="T_Book1_Bieu mau cong trinh khoi cong moi 3-4_KH TPCP vung TNB (03-1-2012) 2" xfId="3607"/>
    <cellStyle name="T_Book1_Bieu mau danh muc du an thuoc CTMTQG nam 2008" xfId="3608"/>
    <cellStyle name="T_Book1_Bieu mau danh muc du an thuoc CTMTQG nam 2008 2" xfId="3609"/>
    <cellStyle name="T_Book1_Bieu mau danh muc du an thuoc CTMTQG nam 2008_!1 1 bao cao giao KH ve HTCMT vung TNB   12-12-2011" xfId="3610"/>
    <cellStyle name="T_Book1_Bieu mau danh muc du an thuoc CTMTQG nam 2008_!1 1 bao cao giao KH ve HTCMT vung TNB   12-12-2011 2" xfId="3611"/>
    <cellStyle name="T_Book1_Bieu mau danh muc du an thuoc CTMTQG nam 2008_KH TPCP vung TNB (03-1-2012)" xfId="3612"/>
    <cellStyle name="T_Book1_Bieu mau danh muc du an thuoc CTMTQG nam 2008_KH TPCP vung TNB (03-1-2012) 2" xfId="3613"/>
    <cellStyle name="T_Book1_Bieu tong hop nhu cau ung 2011 da chon loc -Mien nui" xfId="3614"/>
    <cellStyle name="T_Book1_Bieu tong hop nhu cau ung 2011 da chon loc -Mien nui 2" xfId="3615"/>
    <cellStyle name="T_Book1_Bieu tong hop nhu cau ung 2011 da chon loc -Mien nui_!1 1 bao cao giao KH ve HTCMT vung TNB   12-12-2011" xfId="3616"/>
    <cellStyle name="T_Book1_Bieu tong hop nhu cau ung 2011 da chon loc -Mien nui_!1 1 bao cao giao KH ve HTCMT vung TNB   12-12-2011 2" xfId="3617"/>
    <cellStyle name="T_Book1_Bieu tong hop nhu cau ung 2011 da chon loc -Mien nui_KH TPCP vung TNB (03-1-2012)" xfId="3618"/>
    <cellStyle name="T_Book1_Bieu tong hop nhu cau ung 2011 da chon loc -Mien nui_KH TPCP vung TNB (03-1-2012) 2" xfId="3619"/>
    <cellStyle name="T_Book1_Bieu3ODA" xfId="3620"/>
    <cellStyle name="T_Book1_Bieu3ODA 2" xfId="3621"/>
    <cellStyle name="T_Book1_Bieu3ODA_!1 1 bao cao giao KH ve HTCMT vung TNB   12-12-2011" xfId="3622"/>
    <cellStyle name="T_Book1_Bieu3ODA_!1 1 bao cao giao KH ve HTCMT vung TNB   12-12-2011 2" xfId="3623"/>
    <cellStyle name="T_Book1_Bieu3ODA_1" xfId="3624"/>
    <cellStyle name="T_Book1_Bieu3ODA_1 2" xfId="3625"/>
    <cellStyle name="T_Book1_Bieu3ODA_1_!1 1 bao cao giao KH ve HTCMT vung TNB   12-12-2011" xfId="3626"/>
    <cellStyle name="T_Book1_Bieu3ODA_1_!1 1 bao cao giao KH ve HTCMT vung TNB   12-12-2011 2" xfId="3627"/>
    <cellStyle name="T_Book1_Bieu3ODA_1_KH TPCP vung TNB (03-1-2012)" xfId="3628"/>
    <cellStyle name="T_Book1_Bieu3ODA_1_KH TPCP vung TNB (03-1-2012) 2" xfId="3629"/>
    <cellStyle name="T_Book1_Bieu3ODA_KH TPCP vung TNB (03-1-2012)" xfId="3630"/>
    <cellStyle name="T_Book1_Bieu3ODA_KH TPCP vung TNB (03-1-2012) 2" xfId="3631"/>
    <cellStyle name="T_Book1_Bieu4HTMT" xfId="3632"/>
    <cellStyle name="T_Book1_Bieu4HTMT 2" xfId="3633"/>
    <cellStyle name="T_Book1_Bieu4HTMT_!1 1 bao cao giao KH ve HTCMT vung TNB   12-12-2011" xfId="3634"/>
    <cellStyle name="T_Book1_Bieu4HTMT_!1 1 bao cao giao KH ve HTCMT vung TNB   12-12-2011 2" xfId="3635"/>
    <cellStyle name="T_Book1_Bieu4HTMT_KH TPCP vung TNB (03-1-2012)" xfId="3636"/>
    <cellStyle name="T_Book1_Bieu4HTMT_KH TPCP vung TNB (03-1-2012) 2" xfId="3637"/>
    <cellStyle name="T_Book1_Book1" xfId="3638"/>
    <cellStyle name="T_Book1_Book1 2" xfId="3639"/>
    <cellStyle name="T_Book1_Cong trinh co y kien LD_Dang_NN_2011-Tay nguyen-9-10" xfId="3640"/>
    <cellStyle name="T_Book1_Cong trinh co y kien LD_Dang_NN_2011-Tay nguyen-9-10 2" xfId="3641"/>
    <cellStyle name="T_Book1_Cong trinh co y kien LD_Dang_NN_2011-Tay nguyen-9-10_!1 1 bao cao giao KH ve HTCMT vung TNB   12-12-2011" xfId="3642"/>
    <cellStyle name="T_Book1_Cong trinh co y kien LD_Dang_NN_2011-Tay nguyen-9-10_!1 1 bao cao giao KH ve HTCMT vung TNB   12-12-2011 2" xfId="3643"/>
    <cellStyle name="T_Book1_Cong trinh co y kien LD_Dang_NN_2011-Tay nguyen-9-10_Bieu4HTMT" xfId="3644"/>
    <cellStyle name="T_Book1_Cong trinh co y kien LD_Dang_NN_2011-Tay nguyen-9-10_Bieu4HTMT 2" xfId="3645"/>
    <cellStyle name="T_Book1_Cong trinh co y kien LD_Dang_NN_2011-Tay nguyen-9-10_KH TPCP vung TNB (03-1-2012)" xfId="3646"/>
    <cellStyle name="T_Book1_Cong trinh co y kien LD_Dang_NN_2011-Tay nguyen-9-10_KH TPCP vung TNB (03-1-2012) 2" xfId="3647"/>
    <cellStyle name="T_Book1_CPK" xfId="3648"/>
    <cellStyle name="T_Book1_CPK 2" xfId="3649"/>
    <cellStyle name="T_Book1_danh muc chuan bi dau tu 2011 ngay 07-6-2011" xfId="3650"/>
    <cellStyle name="T_Book1_danh muc chuan bi dau tu 2011 ngay 07-6-2011 2" xfId="3651"/>
    <cellStyle name="T_Book1_dieu chinh KH 2011 ngay 26-5-2011111" xfId="3652"/>
    <cellStyle name="T_Book1_dieu chinh KH 2011 ngay 26-5-2011111 2" xfId="3653"/>
    <cellStyle name="T_Book1_DK 2014-2015 final" xfId="3654"/>
    <cellStyle name="T_Book1_DK 2014-2015 final_05-12  KH trung han 2016-2020 - Liem Thinh edited" xfId="3655"/>
    <cellStyle name="T_Book1_DK 2014-2015 final_Copy of 05-12  KH trung han 2016-2020 - Liem Thinh edited (1)" xfId="3656"/>
    <cellStyle name="T_Book1_DK 2014-2015 new" xfId="3657"/>
    <cellStyle name="T_Book1_DK 2014-2015 new_05-12  KH trung han 2016-2020 - Liem Thinh edited" xfId="3658"/>
    <cellStyle name="T_Book1_DK 2014-2015 new_Copy of 05-12  KH trung han 2016-2020 - Liem Thinh edited (1)" xfId="3659"/>
    <cellStyle name="T_Book1_DK KH CBDT 2014 11-11-2013" xfId="3660"/>
    <cellStyle name="T_Book1_DK KH CBDT 2014 11-11-2013(1)" xfId="3661"/>
    <cellStyle name="T_Book1_DK KH CBDT 2014 11-11-2013(1)_05-12  KH trung han 2016-2020 - Liem Thinh edited" xfId="3662"/>
    <cellStyle name="T_Book1_DK KH CBDT 2014 11-11-2013(1)_Copy of 05-12  KH trung han 2016-2020 - Liem Thinh edited (1)" xfId="3663"/>
    <cellStyle name="T_Book1_DK KH CBDT 2014 11-11-2013_05-12  KH trung han 2016-2020 - Liem Thinh edited" xfId="3664"/>
    <cellStyle name="T_Book1_DK KH CBDT 2014 11-11-2013_Copy of 05-12  KH trung han 2016-2020 - Liem Thinh edited (1)" xfId="3665"/>
    <cellStyle name="T_Book1_Du an khoi cong moi nam 2010" xfId="3666"/>
    <cellStyle name="T_Book1_Du an khoi cong moi nam 2010 2" xfId="3667"/>
    <cellStyle name="T_Book1_Du an khoi cong moi nam 2010_!1 1 bao cao giao KH ve HTCMT vung TNB   12-12-2011" xfId="3668"/>
    <cellStyle name="T_Book1_Du an khoi cong moi nam 2010_!1 1 bao cao giao KH ve HTCMT vung TNB   12-12-2011 2" xfId="3669"/>
    <cellStyle name="T_Book1_Du an khoi cong moi nam 2010_KH TPCP vung TNB (03-1-2012)" xfId="3670"/>
    <cellStyle name="T_Book1_Du an khoi cong moi nam 2010_KH TPCP vung TNB (03-1-2012) 2" xfId="3671"/>
    <cellStyle name="T_Book1_giao KH 2011 ngay 10-12-2010" xfId="3672"/>
    <cellStyle name="T_Book1_giao KH 2011 ngay 10-12-2010 2" xfId="3673"/>
    <cellStyle name="T_Book1_Hang Tom goi9 9-07(Cau 12 sua)" xfId="3674"/>
    <cellStyle name="T_Book1_Hang Tom goi9 9-07(Cau 12 sua) 2" xfId="3675"/>
    <cellStyle name="T_Book1_Ket qua phan bo von nam 2008" xfId="3676"/>
    <cellStyle name="T_Book1_Ket qua phan bo von nam 2008 2" xfId="3677"/>
    <cellStyle name="T_Book1_Ket qua phan bo von nam 2008_!1 1 bao cao giao KH ve HTCMT vung TNB   12-12-2011" xfId="3678"/>
    <cellStyle name="T_Book1_Ket qua phan bo von nam 2008_!1 1 bao cao giao KH ve HTCMT vung TNB   12-12-2011 2" xfId="3679"/>
    <cellStyle name="T_Book1_Ket qua phan bo von nam 2008_KH TPCP vung TNB (03-1-2012)" xfId="3680"/>
    <cellStyle name="T_Book1_Ket qua phan bo von nam 2008_KH TPCP vung TNB (03-1-2012) 2" xfId="3681"/>
    <cellStyle name="T_Book1_kien giang 2" xfId="3682"/>
    <cellStyle name="T_Book1_kien giang 2 2" xfId="3683"/>
    <cellStyle name="T_Book1_KH TPCP vung TNB (03-1-2012)" xfId="3684"/>
    <cellStyle name="T_Book1_KH TPCP vung TNB (03-1-2012) 2" xfId="3685"/>
    <cellStyle name="T_Book1_KH XDCB_2008 lan 2 sua ngay 10-11" xfId="3686"/>
    <cellStyle name="T_Book1_KH XDCB_2008 lan 2 sua ngay 10-11 2" xfId="3687"/>
    <cellStyle name="T_Book1_KH XDCB_2008 lan 2 sua ngay 10-11_!1 1 bao cao giao KH ve HTCMT vung TNB   12-12-2011" xfId="3688"/>
    <cellStyle name="T_Book1_KH XDCB_2008 lan 2 sua ngay 10-11_!1 1 bao cao giao KH ve HTCMT vung TNB   12-12-2011 2" xfId="3689"/>
    <cellStyle name="T_Book1_KH XDCB_2008 lan 2 sua ngay 10-11_KH TPCP vung TNB (03-1-2012)" xfId="3690"/>
    <cellStyle name="T_Book1_KH XDCB_2008 lan 2 sua ngay 10-11_KH TPCP vung TNB (03-1-2012) 2" xfId="3691"/>
    <cellStyle name="T_Book1_Khoi luong chinh Hang Tom" xfId="3692"/>
    <cellStyle name="T_Book1_Khoi luong chinh Hang Tom 2" xfId="3693"/>
    <cellStyle name="T_Book1_Luy ke von ung nam 2011 -Thoa gui ngay 12-8-2012" xfId="3694"/>
    <cellStyle name="T_Book1_Luy ke von ung nam 2011 -Thoa gui ngay 12-8-2012 2" xfId="3695"/>
    <cellStyle name="T_Book1_Luy ke von ung nam 2011 -Thoa gui ngay 12-8-2012_!1 1 bao cao giao KH ve HTCMT vung TNB   12-12-2011" xfId="3696"/>
    <cellStyle name="T_Book1_Luy ke von ung nam 2011 -Thoa gui ngay 12-8-2012_!1 1 bao cao giao KH ve HTCMT vung TNB   12-12-2011 2" xfId="3697"/>
    <cellStyle name="T_Book1_Luy ke von ung nam 2011 -Thoa gui ngay 12-8-2012_KH TPCP vung TNB (03-1-2012)" xfId="3698"/>
    <cellStyle name="T_Book1_Luy ke von ung nam 2011 -Thoa gui ngay 12-8-2012_KH TPCP vung TNB (03-1-2012) 2" xfId="3699"/>
    <cellStyle name="T_Book1_Nhu cau von ung truoc 2011 Tha h Hoa + Nge An gui TW" xfId="3700"/>
    <cellStyle name="T_Book1_Nhu cau von ung truoc 2011 Tha h Hoa + Nge An gui TW 2" xfId="3701"/>
    <cellStyle name="T_Book1_Nhu cau von ung truoc 2011 Tha h Hoa + Nge An gui TW_!1 1 bao cao giao KH ve HTCMT vung TNB   12-12-2011" xfId="3702"/>
    <cellStyle name="T_Book1_Nhu cau von ung truoc 2011 Tha h Hoa + Nge An gui TW_!1 1 bao cao giao KH ve HTCMT vung TNB   12-12-2011 2" xfId="3703"/>
    <cellStyle name="T_Book1_Nhu cau von ung truoc 2011 Tha h Hoa + Nge An gui TW_Bieu4HTMT" xfId="3704"/>
    <cellStyle name="T_Book1_Nhu cau von ung truoc 2011 Tha h Hoa + Nge An gui TW_Bieu4HTMT 2" xfId="3705"/>
    <cellStyle name="T_Book1_Nhu cau von ung truoc 2011 Tha h Hoa + Nge An gui TW_Bieu4HTMT_!1 1 bao cao giao KH ve HTCMT vung TNB   12-12-2011" xfId="3706"/>
    <cellStyle name="T_Book1_Nhu cau von ung truoc 2011 Tha h Hoa + Nge An gui TW_Bieu4HTMT_!1 1 bao cao giao KH ve HTCMT vung TNB   12-12-2011 2" xfId="3707"/>
    <cellStyle name="T_Book1_Nhu cau von ung truoc 2011 Tha h Hoa + Nge An gui TW_Bieu4HTMT_KH TPCP vung TNB (03-1-2012)" xfId="3708"/>
    <cellStyle name="T_Book1_Nhu cau von ung truoc 2011 Tha h Hoa + Nge An gui TW_Bieu4HTMT_KH TPCP vung TNB (03-1-2012) 2" xfId="3709"/>
    <cellStyle name="T_Book1_Nhu cau von ung truoc 2011 Tha h Hoa + Nge An gui TW_KH TPCP vung TNB (03-1-2012)" xfId="3710"/>
    <cellStyle name="T_Book1_Nhu cau von ung truoc 2011 Tha h Hoa + Nge An gui TW_KH TPCP vung TNB (03-1-2012) 2" xfId="3711"/>
    <cellStyle name="T_Book1_phu luc tong ket tinh hinh TH giai doan 03-10 (ngay 30)" xfId="3712"/>
    <cellStyle name="T_Book1_phu luc tong ket tinh hinh TH giai doan 03-10 (ngay 30) 2" xfId="3713"/>
    <cellStyle name="T_Book1_phu luc tong ket tinh hinh TH giai doan 03-10 (ngay 30)_!1 1 bao cao giao KH ve HTCMT vung TNB   12-12-2011" xfId="3714"/>
    <cellStyle name="T_Book1_phu luc tong ket tinh hinh TH giai doan 03-10 (ngay 30)_!1 1 bao cao giao KH ve HTCMT vung TNB   12-12-2011 2" xfId="3715"/>
    <cellStyle name="T_Book1_phu luc tong ket tinh hinh TH giai doan 03-10 (ngay 30)_KH TPCP vung TNB (03-1-2012)" xfId="3716"/>
    <cellStyle name="T_Book1_phu luc tong ket tinh hinh TH giai doan 03-10 (ngay 30)_KH TPCP vung TNB (03-1-2012) 2" xfId="3717"/>
    <cellStyle name="T_Book1_TN - Ho tro khac 2011" xfId="3718"/>
    <cellStyle name="T_Book1_TN - Ho tro khac 2011 2" xfId="3719"/>
    <cellStyle name="T_Book1_TN - Ho tro khac 2011_!1 1 bao cao giao KH ve HTCMT vung TNB   12-12-2011" xfId="3720"/>
    <cellStyle name="T_Book1_TN - Ho tro khac 2011_!1 1 bao cao giao KH ve HTCMT vung TNB   12-12-2011 2" xfId="3721"/>
    <cellStyle name="T_Book1_TN - Ho tro khac 2011_Bieu4HTMT" xfId="3722"/>
    <cellStyle name="T_Book1_TN - Ho tro khac 2011_Bieu4HTMT 2" xfId="3723"/>
    <cellStyle name="T_Book1_TN - Ho tro khac 2011_KH TPCP vung TNB (03-1-2012)" xfId="3724"/>
    <cellStyle name="T_Book1_TN - Ho tro khac 2011_KH TPCP vung TNB (03-1-2012) 2" xfId="3725"/>
    <cellStyle name="T_Book1_TH ung tren 70%-Ra soat phap ly-8-6 (dung de chuyen vao vu TH)" xfId="3726"/>
    <cellStyle name="T_Book1_TH ung tren 70%-Ra soat phap ly-8-6 (dung de chuyen vao vu TH) 2" xfId="3727"/>
    <cellStyle name="T_Book1_TH ung tren 70%-Ra soat phap ly-8-6 (dung de chuyen vao vu TH)_!1 1 bao cao giao KH ve HTCMT vung TNB   12-12-2011" xfId="3728"/>
    <cellStyle name="T_Book1_TH ung tren 70%-Ra soat phap ly-8-6 (dung de chuyen vao vu TH)_!1 1 bao cao giao KH ve HTCMT vung TNB   12-12-2011 2" xfId="3729"/>
    <cellStyle name="T_Book1_TH ung tren 70%-Ra soat phap ly-8-6 (dung de chuyen vao vu TH)_Bieu4HTMT" xfId="3730"/>
    <cellStyle name="T_Book1_TH ung tren 70%-Ra soat phap ly-8-6 (dung de chuyen vao vu TH)_Bieu4HTMT 2" xfId="3731"/>
    <cellStyle name="T_Book1_TH ung tren 70%-Ra soat phap ly-8-6 (dung de chuyen vao vu TH)_KH TPCP vung TNB (03-1-2012)" xfId="3732"/>
    <cellStyle name="T_Book1_TH ung tren 70%-Ra soat phap ly-8-6 (dung de chuyen vao vu TH)_KH TPCP vung TNB (03-1-2012) 2" xfId="3733"/>
    <cellStyle name="T_Book1_TH y kien LD_KH 2010 Ca Nuoc 22-9-2011-Gui ca Vu" xfId="3734"/>
    <cellStyle name="T_Book1_TH y kien LD_KH 2010 Ca Nuoc 22-9-2011-Gui ca Vu 2" xfId="3735"/>
    <cellStyle name="T_Book1_TH y kien LD_KH 2010 Ca Nuoc 22-9-2011-Gui ca Vu_!1 1 bao cao giao KH ve HTCMT vung TNB   12-12-2011" xfId="3736"/>
    <cellStyle name="T_Book1_TH y kien LD_KH 2010 Ca Nuoc 22-9-2011-Gui ca Vu_!1 1 bao cao giao KH ve HTCMT vung TNB   12-12-2011 2" xfId="3737"/>
    <cellStyle name="T_Book1_TH y kien LD_KH 2010 Ca Nuoc 22-9-2011-Gui ca Vu_Bieu4HTMT" xfId="3738"/>
    <cellStyle name="T_Book1_TH y kien LD_KH 2010 Ca Nuoc 22-9-2011-Gui ca Vu_Bieu4HTMT 2" xfId="3739"/>
    <cellStyle name="T_Book1_TH y kien LD_KH 2010 Ca Nuoc 22-9-2011-Gui ca Vu_KH TPCP vung TNB (03-1-2012)" xfId="3740"/>
    <cellStyle name="T_Book1_TH y kien LD_KH 2010 Ca Nuoc 22-9-2011-Gui ca Vu_KH TPCP vung TNB (03-1-2012) 2" xfId="3741"/>
    <cellStyle name="T_Book1_Thiet bi" xfId="3742"/>
    <cellStyle name="T_Book1_Thiet bi 2" xfId="3743"/>
    <cellStyle name="T_Book1_ung truoc 2011 NSTW Thanh Hoa + Nge An gui Thu 12-5" xfId="3744"/>
    <cellStyle name="T_Book1_ung truoc 2011 NSTW Thanh Hoa + Nge An gui Thu 12-5 2" xfId="3745"/>
    <cellStyle name="T_Book1_ung truoc 2011 NSTW Thanh Hoa + Nge An gui Thu 12-5_!1 1 bao cao giao KH ve HTCMT vung TNB   12-12-2011" xfId="3746"/>
    <cellStyle name="T_Book1_ung truoc 2011 NSTW Thanh Hoa + Nge An gui Thu 12-5_!1 1 bao cao giao KH ve HTCMT vung TNB   12-12-2011 2" xfId="3747"/>
    <cellStyle name="T_Book1_ung truoc 2011 NSTW Thanh Hoa + Nge An gui Thu 12-5_Bieu4HTMT" xfId="3748"/>
    <cellStyle name="T_Book1_ung truoc 2011 NSTW Thanh Hoa + Nge An gui Thu 12-5_Bieu4HTMT 2" xfId="3749"/>
    <cellStyle name="T_Book1_ung truoc 2011 NSTW Thanh Hoa + Nge An gui Thu 12-5_Bieu4HTMT_!1 1 bao cao giao KH ve HTCMT vung TNB   12-12-2011" xfId="3750"/>
    <cellStyle name="T_Book1_ung truoc 2011 NSTW Thanh Hoa + Nge An gui Thu 12-5_Bieu4HTMT_!1 1 bao cao giao KH ve HTCMT vung TNB   12-12-2011 2" xfId="3751"/>
    <cellStyle name="T_Book1_ung truoc 2011 NSTW Thanh Hoa + Nge An gui Thu 12-5_Bieu4HTMT_KH TPCP vung TNB (03-1-2012)" xfId="3752"/>
    <cellStyle name="T_Book1_ung truoc 2011 NSTW Thanh Hoa + Nge An gui Thu 12-5_Bieu4HTMT_KH TPCP vung TNB (03-1-2012) 2" xfId="3753"/>
    <cellStyle name="T_Book1_ung truoc 2011 NSTW Thanh Hoa + Nge An gui Thu 12-5_KH TPCP vung TNB (03-1-2012)" xfId="3754"/>
    <cellStyle name="T_Book1_ung truoc 2011 NSTW Thanh Hoa + Nge An gui Thu 12-5_KH TPCP vung TNB (03-1-2012) 2" xfId="3755"/>
    <cellStyle name="T_Book1_ÿÿÿÿÿ" xfId="3756"/>
    <cellStyle name="T_Book1_ÿÿÿÿÿ 2" xfId="3757"/>
    <cellStyle name="T_Copy of Bao cao  XDCB 7 thang nam 2008_So KH&amp;DT SUA" xfId="3758"/>
    <cellStyle name="T_Copy of Bao cao  XDCB 7 thang nam 2008_So KH&amp;DT SUA 2" xfId="3759"/>
    <cellStyle name="T_Copy of Bao cao  XDCB 7 thang nam 2008_So KH&amp;DT SUA_!1 1 bao cao giao KH ve HTCMT vung TNB   12-12-2011" xfId="3760"/>
    <cellStyle name="T_Copy of Bao cao  XDCB 7 thang nam 2008_So KH&amp;DT SUA_!1 1 bao cao giao KH ve HTCMT vung TNB   12-12-2011 2" xfId="3761"/>
    <cellStyle name="T_Copy of Bao cao  XDCB 7 thang nam 2008_So KH&amp;DT SUA_KH TPCP vung TNB (03-1-2012)" xfId="3762"/>
    <cellStyle name="T_Copy of Bao cao  XDCB 7 thang nam 2008_So KH&amp;DT SUA_KH TPCP vung TNB (03-1-2012) 2" xfId="3763"/>
    <cellStyle name="T_CPK" xfId="3764"/>
    <cellStyle name="T_CPK 2" xfId="3765"/>
    <cellStyle name="T_CPK_!1 1 bao cao giao KH ve HTCMT vung TNB   12-12-2011" xfId="3766"/>
    <cellStyle name="T_CPK_!1 1 bao cao giao KH ve HTCMT vung TNB   12-12-2011 2" xfId="3767"/>
    <cellStyle name="T_CPK_Bieu4HTMT" xfId="3768"/>
    <cellStyle name="T_CPK_Bieu4HTMT 2" xfId="3769"/>
    <cellStyle name="T_CPK_Bieu4HTMT_!1 1 bao cao giao KH ve HTCMT vung TNB   12-12-2011" xfId="3770"/>
    <cellStyle name="T_CPK_Bieu4HTMT_!1 1 bao cao giao KH ve HTCMT vung TNB   12-12-2011 2" xfId="3771"/>
    <cellStyle name="T_CPK_Bieu4HTMT_KH TPCP vung TNB (03-1-2012)" xfId="3772"/>
    <cellStyle name="T_CPK_Bieu4HTMT_KH TPCP vung TNB (03-1-2012) 2" xfId="3773"/>
    <cellStyle name="T_CPK_KH TPCP vung TNB (03-1-2012)" xfId="3774"/>
    <cellStyle name="T_CPK_KH TPCP vung TNB (03-1-2012) 2" xfId="3775"/>
    <cellStyle name="T_CTMTQG 2008" xfId="3776"/>
    <cellStyle name="T_CTMTQG 2008 2" xfId="3777"/>
    <cellStyle name="T_CTMTQG 2008_!1 1 bao cao giao KH ve HTCMT vung TNB   12-12-2011" xfId="3778"/>
    <cellStyle name="T_CTMTQG 2008_!1 1 bao cao giao KH ve HTCMT vung TNB   12-12-2011 2" xfId="3779"/>
    <cellStyle name="T_CTMTQG 2008_Bieu mau danh muc du an thuoc CTMTQG nam 2008" xfId="3780"/>
    <cellStyle name="T_CTMTQG 2008_Bieu mau danh muc du an thuoc CTMTQG nam 2008 2" xfId="3781"/>
    <cellStyle name="T_CTMTQG 2008_Bieu mau danh muc du an thuoc CTMTQG nam 2008_!1 1 bao cao giao KH ve HTCMT vung TNB   12-12-2011" xfId="3782"/>
    <cellStyle name="T_CTMTQG 2008_Bieu mau danh muc du an thuoc CTMTQG nam 2008_!1 1 bao cao giao KH ve HTCMT vung TNB   12-12-2011 2" xfId="3783"/>
    <cellStyle name="T_CTMTQG 2008_Bieu mau danh muc du an thuoc CTMTQG nam 2008_KH TPCP vung TNB (03-1-2012)" xfId="3784"/>
    <cellStyle name="T_CTMTQG 2008_Bieu mau danh muc du an thuoc CTMTQG nam 2008_KH TPCP vung TNB (03-1-2012) 2" xfId="3785"/>
    <cellStyle name="T_CTMTQG 2008_Hi-Tong hop KQ phan bo KH nam 08- LD fong giao 15-11-08" xfId="3786"/>
    <cellStyle name="T_CTMTQG 2008_Hi-Tong hop KQ phan bo KH nam 08- LD fong giao 15-11-08 2" xfId="3787"/>
    <cellStyle name="T_CTMTQG 2008_Hi-Tong hop KQ phan bo KH nam 08- LD fong giao 15-11-08_!1 1 bao cao giao KH ve HTCMT vung TNB   12-12-2011" xfId="3788"/>
    <cellStyle name="T_CTMTQG 2008_Hi-Tong hop KQ phan bo KH nam 08- LD fong giao 15-11-08_!1 1 bao cao giao KH ve HTCMT vung TNB   12-12-2011 2" xfId="3789"/>
    <cellStyle name="T_CTMTQG 2008_Hi-Tong hop KQ phan bo KH nam 08- LD fong giao 15-11-08_KH TPCP vung TNB (03-1-2012)" xfId="3790"/>
    <cellStyle name="T_CTMTQG 2008_Hi-Tong hop KQ phan bo KH nam 08- LD fong giao 15-11-08_KH TPCP vung TNB (03-1-2012) 2" xfId="3791"/>
    <cellStyle name="T_CTMTQG 2008_Ket qua thuc hien nam 2008" xfId="3792"/>
    <cellStyle name="T_CTMTQG 2008_Ket qua thuc hien nam 2008 2" xfId="3793"/>
    <cellStyle name="T_CTMTQG 2008_Ket qua thuc hien nam 2008_!1 1 bao cao giao KH ve HTCMT vung TNB   12-12-2011" xfId="3794"/>
    <cellStyle name="T_CTMTQG 2008_Ket qua thuc hien nam 2008_!1 1 bao cao giao KH ve HTCMT vung TNB   12-12-2011 2" xfId="3795"/>
    <cellStyle name="T_CTMTQG 2008_Ket qua thuc hien nam 2008_KH TPCP vung TNB (03-1-2012)" xfId="3796"/>
    <cellStyle name="T_CTMTQG 2008_Ket qua thuc hien nam 2008_KH TPCP vung TNB (03-1-2012) 2" xfId="3797"/>
    <cellStyle name="T_CTMTQG 2008_KH TPCP vung TNB (03-1-2012)" xfId="3798"/>
    <cellStyle name="T_CTMTQG 2008_KH TPCP vung TNB (03-1-2012) 2" xfId="3799"/>
    <cellStyle name="T_CTMTQG 2008_KH XDCB_2008 lan 1" xfId="3800"/>
    <cellStyle name="T_CTMTQG 2008_KH XDCB_2008 lan 1 2" xfId="3801"/>
    <cellStyle name="T_CTMTQG 2008_KH XDCB_2008 lan 1 sua ngay 27-10" xfId="3802"/>
    <cellStyle name="T_CTMTQG 2008_KH XDCB_2008 lan 1 sua ngay 27-10 2" xfId="3803"/>
    <cellStyle name="T_CTMTQG 2008_KH XDCB_2008 lan 1 sua ngay 27-10_!1 1 bao cao giao KH ve HTCMT vung TNB   12-12-2011" xfId="3804"/>
    <cellStyle name="T_CTMTQG 2008_KH XDCB_2008 lan 1 sua ngay 27-10_!1 1 bao cao giao KH ve HTCMT vung TNB   12-12-2011 2" xfId="3805"/>
    <cellStyle name="T_CTMTQG 2008_KH XDCB_2008 lan 1 sua ngay 27-10_KH TPCP vung TNB (03-1-2012)" xfId="3806"/>
    <cellStyle name="T_CTMTQG 2008_KH XDCB_2008 lan 1 sua ngay 27-10_KH TPCP vung TNB (03-1-2012) 2" xfId="3807"/>
    <cellStyle name="T_CTMTQG 2008_KH XDCB_2008 lan 1_!1 1 bao cao giao KH ve HTCMT vung TNB   12-12-2011" xfId="3808"/>
    <cellStyle name="T_CTMTQG 2008_KH XDCB_2008 lan 1_!1 1 bao cao giao KH ve HTCMT vung TNB   12-12-2011 2" xfId="3809"/>
    <cellStyle name="T_CTMTQG 2008_KH XDCB_2008 lan 1_KH TPCP vung TNB (03-1-2012)" xfId="3810"/>
    <cellStyle name="T_CTMTQG 2008_KH XDCB_2008 lan 1_KH TPCP vung TNB (03-1-2012) 2" xfId="3811"/>
    <cellStyle name="T_CTMTQG 2008_KH XDCB_2008 lan 2 sua ngay 10-11" xfId="3812"/>
    <cellStyle name="T_CTMTQG 2008_KH XDCB_2008 lan 2 sua ngay 10-11 2" xfId="3813"/>
    <cellStyle name="T_CTMTQG 2008_KH XDCB_2008 lan 2 sua ngay 10-11_!1 1 bao cao giao KH ve HTCMT vung TNB   12-12-2011" xfId="3814"/>
    <cellStyle name="T_CTMTQG 2008_KH XDCB_2008 lan 2 sua ngay 10-11_!1 1 bao cao giao KH ve HTCMT vung TNB   12-12-2011 2" xfId="3815"/>
    <cellStyle name="T_CTMTQG 2008_KH XDCB_2008 lan 2 sua ngay 10-11_KH TPCP vung TNB (03-1-2012)" xfId="3816"/>
    <cellStyle name="T_CTMTQG 2008_KH XDCB_2008 lan 2 sua ngay 10-11_KH TPCP vung TNB (03-1-2012) 2" xfId="3817"/>
    <cellStyle name="T_Chuan bi dau tu nam 2008" xfId="3818"/>
    <cellStyle name="T_Chuan bi dau tu nam 2008 2" xfId="3819"/>
    <cellStyle name="T_Chuan bi dau tu nam 2008_!1 1 bao cao giao KH ve HTCMT vung TNB   12-12-2011" xfId="3820"/>
    <cellStyle name="T_Chuan bi dau tu nam 2008_!1 1 bao cao giao KH ve HTCMT vung TNB   12-12-2011 2" xfId="3821"/>
    <cellStyle name="T_Chuan bi dau tu nam 2008_KH TPCP vung TNB (03-1-2012)" xfId="3822"/>
    <cellStyle name="T_Chuan bi dau tu nam 2008_KH TPCP vung TNB (03-1-2012) 2" xfId="3823"/>
    <cellStyle name="T_danh muc chuan bi dau tu 2011 ngay 07-6-2011" xfId="3824"/>
    <cellStyle name="T_danh muc chuan bi dau tu 2011 ngay 07-6-2011 2" xfId="3825"/>
    <cellStyle name="T_danh muc chuan bi dau tu 2011 ngay 07-6-2011_!1 1 bao cao giao KH ve HTCMT vung TNB   12-12-2011" xfId="3826"/>
    <cellStyle name="T_danh muc chuan bi dau tu 2011 ngay 07-6-2011_!1 1 bao cao giao KH ve HTCMT vung TNB   12-12-2011 2" xfId="3827"/>
    <cellStyle name="T_danh muc chuan bi dau tu 2011 ngay 07-6-2011_KH TPCP vung TNB (03-1-2012)" xfId="3828"/>
    <cellStyle name="T_danh muc chuan bi dau tu 2011 ngay 07-6-2011_KH TPCP vung TNB (03-1-2012) 2" xfId="3829"/>
    <cellStyle name="T_Danh muc pbo nguon von XSKT, XDCB nam 2009 chuyen qua nam 2010" xfId="3830"/>
    <cellStyle name="T_Danh muc pbo nguon von XSKT, XDCB nam 2009 chuyen qua nam 2010 2" xfId="3831"/>
    <cellStyle name="T_Danh muc pbo nguon von XSKT, XDCB nam 2009 chuyen qua nam 2010_!1 1 bao cao giao KH ve HTCMT vung TNB   12-12-2011" xfId="3832"/>
    <cellStyle name="T_Danh muc pbo nguon von XSKT, XDCB nam 2009 chuyen qua nam 2010_!1 1 bao cao giao KH ve HTCMT vung TNB   12-12-2011 2" xfId="3833"/>
    <cellStyle name="T_Danh muc pbo nguon von XSKT, XDCB nam 2009 chuyen qua nam 2010_KH TPCP vung TNB (03-1-2012)" xfId="3834"/>
    <cellStyle name="T_Danh muc pbo nguon von XSKT, XDCB nam 2009 chuyen qua nam 2010_KH TPCP vung TNB (03-1-2012) 2" xfId="3835"/>
    <cellStyle name="T_dieu chinh KH 2011 ngay 26-5-2011111" xfId="3836"/>
    <cellStyle name="T_dieu chinh KH 2011 ngay 26-5-2011111 2" xfId="3837"/>
    <cellStyle name="T_dieu chinh KH 2011 ngay 26-5-2011111_!1 1 bao cao giao KH ve HTCMT vung TNB   12-12-2011" xfId="3838"/>
    <cellStyle name="T_dieu chinh KH 2011 ngay 26-5-2011111_!1 1 bao cao giao KH ve HTCMT vung TNB   12-12-2011 2" xfId="3839"/>
    <cellStyle name="T_dieu chinh KH 2011 ngay 26-5-2011111_KH TPCP vung TNB (03-1-2012)" xfId="3840"/>
    <cellStyle name="T_dieu chinh KH 2011 ngay 26-5-2011111_KH TPCP vung TNB (03-1-2012) 2" xfId="3841"/>
    <cellStyle name="T_DK 2014-2015 final" xfId="3842"/>
    <cellStyle name="T_DK 2014-2015 final_05-12  KH trung han 2016-2020 - Liem Thinh edited" xfId="3843"/>
    <cellStyle name="T_DK 2014-2015 final_Copy of 05-12  KH trung han 2016-2020 - Liem Thinh edited (1)" xfId="3844"/>
    <cellStyle name="T_DK 2014-2015 new" xfId="3845"/>
    <cellStyle name="T_DK 2014-2015 new_05-12  KH trung han 2016-2020 - Liem Thinh edited" xfId="3846"/>
    <cellStyle name="T_DK 2014-2015 new_Copy of 05-12  KH trung han 2016-2020 - Liem Thinh edited (1)" xfId="3847"/>
    <cellStyle name="T_DK KH CBDT 2014 11-11-2013" xfId="3848"/>
    <cellStyle name="T_DK KH CBDT 2014 11-11-2013(1)" xfId="3849"/>
    <cellStyle name="T_DK KH CBDT 2014 11-11-2013(1)_05-12  KH trung han 2016-2020 - Liem Thinh edited" xfId="3850"/>
    <cellStyle name="T_DK KH CBDT 2014 11-11-2013(1)_Copy of 05-12  KH trung han 2016-2020 - Liem Thinh edited (1)" xfId="3851"/>
    <cellStyle name="T_DK KH CBDT 2014 11-11-2013_05-12  KH trung han 2016-2020 - Liem Thinh edited" xfId="3852"/>
    <cellStyle name="T_DK KH CBDT 2014 11-11-2013_Copy of 05-12  KH trung han 2016-2020 - Liem Thinh edited (1)" xfId="3853"/>
    <cellStyle name="T_DS KCH PHAN BO VON NSDP NAM 2010" xfId="3854"/>
    <cellStyle name="T_DS KCH PHAN BO VON NSDP NAM 2010 2" xfId="3855"/>
    <cellStyle name="T_DS KCH PHAN BO VON NSDP NAM 2010_!1 1 bao cao giao KH ve HTCMT vung TNB   12-12-2011" xfId="3856"/>
    <cellStyle name="T_DS KCH PHAN BO VON NSDP NAM 2010_!1 1 bao cao giao KH ve HTCMT vung TNB   12-12-2011 2" xfId="3857"/>
    <cellStyle name="T_DS KCH PHAN BO VON NSDP NAM 2010_KH TPCP vung TNB (03-1-2012)" xfId="3858"/>
    <cellStyle name="T_DS KCH PHAN BO VON NSDP NAM 2010_KH TPCP vung TNB (03-1-2012) 2" xfId="3859"/>
    <cellStyle name="T_Du an khoi cong moi nam 2010" xfId="3860"/>
    <cellStyle name="T_Du an khoi cong moi nam 2010 2" xfId="3861"/>
    <cellStyle name="T_Du an khoi cong moi nam 2010_!1 1 bao cao giao KH ve HTCMT vung TNB   12-12-2011" xfId="3862"/>
    <cellStyle name="T_Du an khoi cong moi nam 2010_!1 1 bao cao giao KH ve HTCMT vung TNB   12-12-2011 2" xfId="3863"/>
    <cellStyle name="T_Du an khoi cong moi nam 2010_KH TPCP vung TNB (03-1-2012)" xfId="3864"/>
    <cellStyle name="T_Du an khoi cong moi nam 2010_KH TPCP vung TNB (03-1-2012) 2" xfId="3865"/>
    <cellStyle name="T_DU AN TKQH VA CHUAN BI DAU TU NAM 2007 sua ngay 9-11" xfId="3866"/>
    <cellStyle name="T_DU AN TKQH VA CHUAN BI DAU TU NAM 2007 sua ngay 9-11 2" xfId="3867"/>
    <cellStyle name="T_DU AN TKQH VA CHUAN BI DAU TU NAM 2007 sua ngay 9-11_!1 1 bao cao giao KH ve HTCMT vung TNB   12-12-2011" xfId="3868"/>
    <cellStyle name="T_DU AN TKQH VA CHUAN BI DAU TU NAM 2007 sua ngay 9-11_!1 1 bao cao giao KH ve HTCMT vung TNB   12-12-2011 2" xfId="3869"/>
    <cellStyle name="T_DU AN TKQH VA CHUAN BI DAU TU NAM 2007 sua ngay 9-11_Bieu mau danh muc du an thuoc CTMTQG nam 2008" xfId="3870"/>
    <cellStyle name="T_DU AN TKQH VA CHUAN BI DAU TU NAM 2007 sua ngay 9-11_Bieu mau danh muc du an thuoc CTMTQG nam 2008 2" xfId="3871"/>
    <cellStyle name="T_DU AN TKQH VA CHUAN BI DAU TU NAM 2007 sua ngay 9-11_Bieu mau danh muc du an thuoc CTMTQG nam 2008_!1 1 bao cao giao KH ve HTCMT vung TNB   12-12-2011" xfId="3872"/>
    <cellStyle name="T_DU AN TKQH VA CHUAN BI DAU TU NAM 2007 sua ngay 9-11_Bieu mau danh muc du an thuoc CTMTQG nam 2008_!1 1 bao cao giao KH ve HTCMT vung TNB   12-12-2011 2" xfId="3873"/>
    <cellStyle name="T_DU AN TKQH VA CHUAN BI DAU TU NAM 2007 sua ngay 9-11_Bieu mau danh muc du an thuoc CTMTQG nam 2008_KH TPCP vung TNB (03-1-2012)" xfId="3874"/>
    <cellStyle name="T_DU AN TKQH VA CHUAN BI DAU TU NAM 2007 sua ngay 9-11_Bieu mau danh muc du an thuoc CTMTQG nam 2008_KH TPCP vung TNB (03-1-2012) 2" xfId="3875"/>
    <cellStyle name="T_DU AN TKQH VA CHUAN BI DAU TU NAM 2007 sua ngay 9-11_Du an khoi cong moi nam 2010" xfId="3876"/>
    <cellStyle name="T_DU AN TKQH VA CHUAN BI DAU TU NAM 2007 sua ngay 9-11_Du an khoi cong moi nam 2010 2" xfId="3877"/>
    <cellStyle name="T_DU AN TKQH VA CHUAN BI DAU TU NAM 2007 sua ngay 9-11_Du an khoi cong moi nam 2010_!1 1 bao cao giao KH ve HTCMT vung TNB   12-12-2011" xfId="3878"/>
    <cellStyle name="T_DU AN TKQH VA CHUAN BI DAU TU NAM 2007 sua ngay 9-11_Du an khoi cong moi nam 2010_!1 1 bao cao giao KH ve HTCMT vung TNB   12-12-2011 2" xfId="3879"/>
    <cellStyle name="T_DU AN TKQH VA CHUAN BI DAU TU NAM 2007 sua ngay 9-11_Du an khoi cong moi nam 2010_KH TPCP vung TNB (03-1-2012)" xfId="3880"/>
    <cellStyle name="T_DU AN TKQH VA CHUAN BI DAU TU NAM 2007 sua ngay 9-11_Du an khoi cong moi nam 2010_KH TPCP vung TNB (03-1-2012) 2" xfId="3881"/>
    <cellStyle name="T_DU AN TKQH VA CHUAN BI DAU TU NAM 2007 sua ngay 9-11_Ket qua phan bo von nam 2008" xfId="3882"/>
    <cellStyle name="T_DU AN TKQH VA CHUAN BI DAU TU NAM 2007 sua ngay 9-11_Ket qua phan bo von nam 2008 2" xfId="3883"/>
    <cellStyle name="T_DU AN TKQH VA CHUAN BI DAU TU NAM 2007 sua ngay 9-11_Ket qua phan bo von nam 2008_!1 1 bao cao giao KH ve HTCMT vung TNB   12-12-2011" xfId="3884"/>
    <cellStyle name="T_DU AN TKQH VA CHUAN BI DAU TU NAM 2007 sua ngay 9-11_Ket qua phan bo von nam 2008_!1 1 bao cao giao KH ve HTCMT vung TNB   12-12-2011 2" xfId="3885"/>
    <cellStyle name="T_DU AN TKQH VA CHUAN BI DAU TU NAM 2007 sua ngay 9-11_Ket qua phan bo von nam 2008_KH TPCP vung TNB (03-1-2012)" xfId="3886"/>
    <cellStyle name="T_DU AN TKQH VA CHUAN BI DAU TU NAM 2007 sua ngay 9-11_Ket qua phan bo von nam 2008_KH TPCP vung TNB (03-1-2012) 2" xfId="3887"/>
    <cellStyle name="T_DU AN TKQH VA CHUAN BI DAU TU NAM 2007 sua ngay 9-11_KH TPCP vung TNB (03-1-2012)" xfId="3888"/>
    <cellStyle name="T_DU AN TKQH VA CHUAN BI DAU TU NAM 2007 sua ngay 9-11_KH TPCP vung TNB (03-1-2012) 2" xfId="3889"/>
    <cellStyle name="T_DU AN TKQH VA CHUAN BI DAU TU NAM 2007 sua ngay 9-11_KH XDCB_2008 lan 2 sua ngay 10-11" xfId="3890"/>
    <cellStyle name="T_DU AN TKQH VA CHUAN BI DAU TU NAM 2007 sua ngay 9-11_KH XDCB_2008 lan 2 sua ngay 10-11 2" xfId="3891"/>
    <cellStyle name="T_DU AN TKQH VA CHUAN BI DAU TU NAM 2007 sua ngay 9-11_KH XDCB_2008 lan 2 sua ngay 10-11_!1 1 bao cao giao KH ve HTCMT vung TNB   12-12-2011" xfId="3892"/>
    <cellStyle name="T_DU AN TKQH VA CHUAN BI DAU TU NAM 2007 sua ngay 9-11_KH XDCB_2008 lan 2 sua ngay 10-11_!1 1 bao cao giao KH ve HTCMT vung TNB   12-12-2011 2" xfId="3893"/>
    <cellStyle name="T_DU AN TKQH VA CHUAN BI DAU TU NAM 2007 sua ngay 9-11_KH XDCB_2008 lan 2 sua ngay 10-11_KH TPCP vung TNB (03-1-2012)" xfId="3894"/>
    <cellStyle name="T_DU AN TKQH VA CHUAN BI DAU TU NAM 2007 sua ngay 9-11_KH XDCB_2008 lan 2 sua ngay 10-11_KH TPCP vung TNB (03-1-2012) 2" xfId="3895"/>
    <cellStyle name="T_du toan dieu chinh  20-8-2006" xfId="3896"/>
    <cellStyle name="T_du toan dieu chinh  20-8-2006 2" xfId="3897"/>
    <cellStyle name="T_du toan dieu chinh  20-8-2006_!1 1 bao cao giao KH ve HTCMT vung TNB   12-12-2011" xfId="3898"/>
    <cellStyle name="T_du toan dieu chinh  20-8-2006_!1 1 bao cao giao KH ve HTCMT vung TNB   12-12-2011 2" xfId="3899"/>
    <cellStyle name="T_du toan dieu chinh  20-8-2006_Bieu4HTMT" xfId="3900"/>
    <cellStyle name="T_du toan dieu chinh  20-8-2006_Bieu4HTMT 2" xfId="3901"/>
    <cellStyle name="T_du toan dieu chinh  20-8-2006_Bieu4HTMT_!1 1 bao cao giao KH ve HTCMT vung TNB   12-12-2011" xfId="3902"/>
    <cellStyle name="T_du toan dieu chinh  20-8-2006_Bieu4HTMT_!1 1 bao cao giao KH ve HTCMT vung TNB   12-12-2011 2" xfId="3903"/>
    <cellStyle name="T_du toan dieu chinh  20-8-2006_Bieu4HTMT_KH TPCP vung TNB (03-1-2012)" xfId="3904"/>
    <cellStyle name="T_du toan dieu chinh  20-8-2006_Bieu4HTMT_KH TPCP vung TNB (03-1-2012) 2" xfId="3905"/>
    <cellStyle name="T_du toan dieu chinh  20-8-2006_KH TPCP vung TNB (03-1-2012)" xfId="3906"/>
    <cellStyle name="T_du toan dieu chinh  20-8-2006_KH TPCP vung TNB (03-1-2012) 2" xfId="3907"/>
    <cellStyle name="T_giao KH 2011 ngay 10-12-2010" xfId="3908"/>
    <cellStyle name="T_giao KH 2011 ngay 10-12-2010 2" xfId="3909"/>
    <cellStyle name="T_giao KH 2011 ngay 10-12-2010_!1 1 bao cao giao KH ve HTCMT vung TNB   12-12-2011" xfId="3910"/>
    <cellStyle name="T_giao KH 2011 ngay 10-12-2010_!1 1 bao cao giao KH ve HTCMT vung TNB   12-12-2011 2" xfId="3911"/>
    <cellStyle name="T_giao KH 2011 ngay 10-12-2010_KH TPCP vung TNB (03-1-2012)" xfId="3912"/>
    <cellStyle name="T_giao KH 2011 ngay 10-12-2010_KH TPCP vung TNB (03-1-2012) 2" xfId="3913"/>
    <cellStyle name="T_Ht-PTq1-03" xfId="3914"/>
    <cellStyle name="T_Ht-PTq1-03 2" xfId="3915"/>
    <cellStyle name="T_Ht-PTq1-03_!1 1 bao cao giao KH ve HTCMT vung TNB   12-12-2011" xfId="3916"/>
    <cellStyle name="T_Ht-PTq1-03_!1 1 bao cao giao KH ve HTCMT vung TNB   12-12-2011 2" xfId="3917"/>
    <cellStyle name="T_Ht-PTq1-03_kien giang 2" xfId="3918"/>
    <cellStyle name="T_Ht-PTq1-03_kien giang 2 2" xfId="3919"/>
    <cellStyle name="T_Ke hoach KTXH  nam 2009_PKT thang 11 nam 2008" xfId="3920"/>
    <cellStyle name="T_Ke hoach KTXH  nam 2009_PKT thang 11 nam 2008 2" xfId="3921"/>
    <cellStyle name="T_Ke hoach KTXH  nam 2009_PKT thang 11 nam 2008_!1 1 bao cao giao KH ve HTCMT vung TNB   12-12-2011" xfId="3922"/>
    <cellStyle name="T_Ke hoach KTXH  nam 2009_PKT thang 11 nam 2008_!1 1 bao cao giao KH ve HTCMT vung TNB   12-12-2011 2" xfId="3923"/>
    <cellStyle name="T_Ke hoach KTXH  nam 2009_PKT thang 11 nam 2008_KH TPCP vung TNB (03-1-2012)" xfId="3924"/>
    <cellStyle name="T_Ke hoach KTXH  nam 2009_PKT thang 11 nam 2008_KH TPCP vung TNB (03-1-2012) 2" xfId="3925"/>
    <cellStyle name="T_Ket qua dau thau" xfId="3926"/>
    <cellStyle name="T_Ket qua dau thau 2" xfId="3927"/>
    <cellStyle name="T_Ket qua dau thau_!1 1 bao cao giao KH ve HTCMT vung TNB   12-12-2011" xfId="3928"/>
    <cellStyle name="T_Ket qua dau thau_!1 1 bao cao giao KH ve HTCMT vung TNB   12-12-2011 2" xfId="3929"/>
    <cellStyle name="T_Ket qua dau thau_KH TPCP vung TNB (03-1-2012)" xfId="3930"/>
    <cellStyle name="T_Ket qua dau thau_KH TPCP vung TNB (03-1-2012) 2" xfId="3931"/>
    <cellStyle name="T_Ket qua phan bo von nam 2008" xfId="3932"/>
    <cellStyle name="T_Ket qua phan bo von nam 2008 2" xfId="3933"/>
    <cellStyle name="T_Ket qua phan bo von nam 2008_!1 1 bao cao giao KH ve HTCMT vung TNB   12-12-2011" xfId="3934"/>
    <cellStyle name="T_Ket qua phan bo von nam 2008_!1 1 bao cao giao KH ve HTCMT vung TNB   12-12-2011 2" xfId="3935"/>
    <cellStyle name="T_Ket qua phan bo von nam 2008_KH TPCP vung TNB (03-1-2012)" xfId="3936"/>
    <cellStyle name="T_Ket qua phan bo von nam 2008_KH TPCP vung TNB (03-1-2012) 2" xfId="3937"/>
    <cellStyle name="T_kien giang 2" xfId="3938"/>
    <cellStyle name="T_kien giang 2 2" xfId="3939"/>
    <cellStyle name="T_KH 2011-2015" xfId="3940"/>
    <cellStyle name="T_KH TPCP vung TNB (03-1-2012)" xfId="3941"/>
    <cellStyle name="T_KH TPCP vung TNB (03-1-2012) 2" xfId="3942"/>
    <cellStyle name="T_KH XDCB_2008 lan 2 sua ngay 10-11" xfId="3943"/>
    <cellStyle name="T_KH XDCB_2008 lan 2 sua ngay 10-11 2" xfId="3944"/>
    <cellStyle name="T_KH XDCB_2008 lan 2 sua ngay 10-11_!1 1 bao cao giao KH ve HTCMT vung TNB   12-12-2011" xfId="3945"/>
    <cellStyle name="T_KH XDCB_2008 lan 2 sua ngay 10-11_!1 1 bao cao giao KH ve HTCMT vung TNB   12-12-2011 2" xfId="3946"/>
    <cellStyle name="T_KH XDCB_2008 lan 2 sua ngay 10-11_KH TPCP vung TNB (03-1-2012)" xfId="3947"/>
    <cellStyle name="T_KH XDCB_2008 lan 2 sua ngay 10-11_KH TPCP vung TNB (03-1-2012) 2" xfId="3948"/>
    <cellStyle name="T_Me_Tri_6_07" xfId="3949"/>
    <cellStyle name="T_Me_Tri_6_07 2" xfId="3950"/>
    <cellStyle name="T_Me_Tri_6_07_!1 1 bao cao giao KH ve HTCMT vung TNB   12-12-2011" xfId="3951"/>
    <cellStyle name="T_Me_Tri_6_07_!1 1 bao cao giao KH ve HTCMT vung TNB   12-12-2011 2" xfId="3952"/>
    <cellStyle name="T_Me_Tri_6_07_Bieu4HTMT" xfId="3953"/>
    <cellStyle name="T_Me_Tri_6_07_Bieu4HTMT 2" xfId="3954"/>
    <cellStyle name="T_Me_Tri_6_07_Bieu4HTMT_!1 1 bao cao giao KH ve HTCMT vung TNB   12-12-2011" xfId="3955"/>
    <cellStyle name="T_Me_Tri_6_07_Bieu4HTMT_!1 1 bao cao giao KH ve HTCMT vung TNB   12-12-2011 2" xfId="3956"/>
    <cellStyle name="T_Me_Tri_6_07_Bieu4HTMT_KH TPCP vung TNB (03-1-2012)" xfId="3957"/>
    <cellStyle name="T_Me_Tri_6_07_Bieu4HTMT_KH TPCP vung TNB (03-1-2012) 2" xfId="3958"/>
    <cellStyle name="T_Me_Tri_6_07_KH TPCP vung TNB (03-1-2012)" xfId="3959"/>
    <cellStyle name="T_Me_Tri_6_07_KH TPCP vung TNB (03-1-2012) 2" xfId="3960"/>
    <cellStyle name="T_N2 thay dat (N1-1)" xfId="3961"/>
    <cellStyle name="T_N2 thay dat (N1-1) 2" xfId="3962"/>
    <cellStyle name="T_N2 thay dat (N1-1)_!1 1 bao cao giao KH ve HTCMT vung TNB   12-12-2011" xfId="3963"/>
    <cellStyle name="T_N2 thay dat (N1-1)_!1 1 bao cao giao KH ve HTCMT vung TNB   12-12-2011 2" xfId="3964"/>
    <cellStyle name="T_N2 thay dat (N1-1)_Bieu4HTMT" xfId="3965"/>
    <cellStyle name="T_N2 thay dat (N1-1)_Bieu4HTMT 2" xfId="3966"/>
    <cellStyle name="T_N2 thay dat (N1-1)_Bieu4HTMT_!1 1 bao cao giao KH ve HTCMT vung TNB   12-12-2011" xfId="3967"/>
    <cellStyle name="T_N2 thay dat (N1-1)_Bieu4HTMT_!1 1 bao cao giao KH ve HTCMT vung TNB   12-12-2011 2" xfId="3968"/>
    <cellStyle name="T_N2 thay dat (N1-1)_Bieu4HTMT_KH TPCP vung TNB (03-1-2012)" xfId="3969"/>
    <cellStyle name="T_N2 thay dat (N1-1)_Bieu4HTMT_KH TPCP vung TNB (03-1-2012) 2" xfId="3970"/>
    <cellStyle name="T_N2 thay dat (N1-1)_KH TPCP vung TNB (03-1-2012)" xfId="3971"/>
    <cellStyle name="T_N2 thay dat (N1-1)_KH TPCP vung TNB (03-1-2012) 2" xfId="3972"/>
    <cellStyle name="T_Phuong an can doi nam 2008" xfId="3973"/>
    <cellStyle name="T_Phuong an can doi nam 2008 2" xfId="3974"/>
    <cellStyle name="T_Phuong an can doi nam 2008_!1 1 bao cao giao KH ve HTCMT vung TNB   12-12-2011" xfId="3975"/>
    <cellStyle name="T_Phuong an can doi nam 2008_!1 1 bao cao giao KH ve HTCMT vung TNB   12-12-2011 2" xfId="3976"/>
    <cellStyle name="T_Phuong an can doi nam 2008_KH TPCP vung TNB (03-1-2012)" xfId="3977"/>
    <cellStyle name="T_Phuong an can doi nam 2008_KH TPCP vung TNB (03-1-2012) 2" xfId="3978"/>
    <cellStyle name="T_Seagame(BTL)" xfId="3979"/>
    <cellStyle name="T_Seagame(BTL) 2" xfId="3980"/>
    <cellStyle name="T_So GTVT" xfId="3981"/>
    <cellStyle name="T_So GTVT 2" xfId="3982"/>
    <cellStyle name="T_So GTVT_!1 1 bao cao giao KH ve HTCMT vung TNB   12-12-2011" xfId="3983"/>
    <cellStyle name="T_So GTVT_!1 1 bao cao giao KH ve HTCMT vung TNB   12-12-2011 2" xfId="3984"/>
    <cellStyle name="T_So GTVT_KH TPCP vung TNB (03-1-2012)" xfId="3985"/>
    <cellStyle name="T_So GTVT_KH TPCP vung TNB (03-1-2012) 2" xfId="3986"/>
    <cellStyle name="T_tai co cau dau tu (tong hop)1" xfId="3987"/>
    <cellStyle name="T_TDT + duong(8-5-07)" xfId="3988"/>
    <cellStyle name="T_TDT + duong(8-5-07) 2" xfId="3989"/>
    <cellStyle name="T_TDT + duong(8-5-07)_!1 1 bao cao giao KH ve HTCMT vung TNB   12-12-2011" xfId="3990"/>
    <cellStyle name="T_TDT + duong(8-5-07)_!1 1 bao cao giao KH ve HTCMT vung TNB   12-12-2011 2" xfId="3991"/>
    <cellStyle name="T_TDT + duong(8-5-07)_Bieu4HTMT" xfId="3992"/>
    <cellStyle name="T_TDT + duong(8-5-07)_Bieu4HTMT 2" xfId="3993"/>
    <cellStyle name="T_TDT + duong(8-5-07)_Bieu4HTMT_!1 1 bao cao giao KH ve HTCMT vung TNB   12-12-2011" xfId="3994"/>
    <cellStyle name="T_TDT + duong(8-5-07)_Bieu4HTMT_!1 1 bao cao giao KH ve HTCMT vung TNB   12-12-2011 2" xfId="3995"/>
    <cellStyle name="T_TDT + duong(8-5-07)_Bieu4HTMT_KH TPCP vung TNB (03-1-2012)" xfId="3996"/>
    <cellStyle name="T_TDT + duong(8-5-07)_Bieu4HTMT_KH TPCP vung TNB (03-1-2012) 2" xfId="3997"/>
    <cellStyle name="T_TDT + duong(8-5-07)_KH TPCP vung TNB (03-1-2012)" xfId="3998"/>
    <cellStyle name="T_TDT + duong(8-5-07)_KH TPCP vung TNB (03-1-2012) 2" xfId="3999"/>
    <cellStyle name="T_TK_HT" xfId="4000"/>
    <cellStyle name="T_TK_HT 2" xfId="4001"/>
    <cellStyle name="T_tham_tra_du_toan" xfId="4002"/>
    <cellStyle name="T_tham_tra_du_toan 2" xfId="4003"/>
    <cellStyle name="T_tham_tra_du_toan_!1 1 bao cao giao KH ve HTCMT vung TNB   12-12-2011" xfId="4004"/>
    <cellStyle name="T_tham_tra_du_toan_!1 1 bao cao giao KH ve HTCMT vung TNB   12-12-2011 2" xfId="4005"/>
    <cellStyle name="T_tham_tra_du_toan_Bieu4HTMT" xfId="4006"/>
    <cellStyle name="T_tham_tra_du_toan_Bieu4HTMT 2" xfId="4007"/>
    <cellStyle name="T_tham_tra_du_toan_Bieu4HTMT_!1 1 bao cao giao KH ve HTCMT vung TNB   12-12-2011" xfId="4008"/>
    <cellStyle name="T_tham_tra_du_toan_Bieu4HTMT_!1 1 bao cao giao KH ve HTCMT vung TNB   12-12-2011 2" xfId="4009"/>
    <cellStyle name="T_tham_tra_du_toan_Bieu4HTMT_KH TPCP vung TNB (03-1-2012)" xfId="4010"/>
    <cellStyle name="T_tham_tra_du_toan_Bieu4HTMT_KH TPCP vung TNB (03-1-2012) 2" xfId="4011"/>
    <cellStyle name="T_tham_tra_du_toan_KH TPCP vung TNB (03-1-2012)" xfId="4012"/>
    <cellStyle name="T_tham_tra_du_toan_KH TPCP vung TNB (03-1-2012) 2" xfId="4013"/>
    <cellStyle name="T_Thiet bi" xfId="4014"/>
    <cellStyle name="T_Thiet bi 2" xfId="4015"/>
    <cellStyle name="T_Thiet bi_!1 1 bao cao giao KH ve HTCMT vung TNB   12-12-2011" xfId="4016"/>
    <cellStyle name="T_Thiet bi_!1 1 bao cao giao KH ve HTCMT vung TNB   12-12-2011 2" xfId="4017"/>
    <cellStyle name="T_Thiet bi_Bieu4HTMT" xfId="4018"/>
    <cellStyle name="T_Thiet bi_Bieu4HTMT 2" xfId="4019"/>
    <cellStyle name="T_Thiet bi_Bieu4HTMT_!1 1 bao cao giao KH ve HTCMT vung TNB   12-12-2011" xfId="4020"/>
    <cellStyle name="T_Thiet bi_Bieu4HTMT_!1 1 bao cao giao KH ve HTCMT vung TNB   12-12-2011 2" xfId="4021"/>
    <cellStyle name="T_Thiet bi_Bieu4HTMT_KH TPCP vung TNB (03-1-2012)" xfId="4022"/>
    <cellStyle name="T_Thiet bi_Bieu4HTMT_KH TPCP vung TNB (03-1-2012) 2" xfId="4023"/>
    <cellStyle name="T_Thiet bi_KH TPCP vung TNB (03-1-2012)" xfId="4024"/>
    <cellStyle name="T_Thiet bi_KH TPCP vung TNB (03-1-2012) 2" xfId="4025"/>
    <cellStyle name="T_Van Ban 2007" xfId="4026"/>
    <cellStyle name="T_Van Ban 2007_15_10_2013 BC nhu cau von doi ung ODA (2014-2016) ngay 15102013 Sua" xfId="4027"/>
    <cellStyle name="T_Van Ban 2007_bao cao phan bo KHDT 2011(final)" xfId="4028"/>
    <cellStyle name="T_Van Ban 2007_bao cao phan bo KHDT 2011(final)_BC nhu cau von doi ung ODA nganh NN (BKH)" xfId="4029"/>
    <cellStyle name="T_Van Ban 2007_bao cao phan bo KHDT 2011(final)_BC Tai co cau (bieu TH)" xfId="4030"/>
    <cellStyle name="T_Van Ban 2007_bao cao phan bo KHDT 2011(final)_DK 2014-2015 final" xfId="4031"/>
    <cellStyle name="T_Van Ban 2007_bao cao phan bo KHDT 2011(final)_DK 2014-2015 new" xfId="4032"/>
    <cellStyle name="T_Van Ban 2007_bao cao phan bo KHDT 2011(final)_DK KH CBDT 2014 11-11-2013" xfId="4033"/>
    <cellStyle name="T_Van Ban 2007_bao cao phan bo KHDT 2011(final)_DK KH CBDT 2014 11-11-2013(1)" xfId="4034"/>
    <cellStyle name="T_Van Ban 2007_bao cao phan bo KHDT 2011(final)_KH 2011-2015" xfId="4035"/>
    <cellStyle name="T_Van Ban 2007_bao cao phan bo KHDT 2011(final)_tai co cau dau tu (tong hop)1" xfId="4036"/>
    <cellStyle name="T_Van Ban 2007_BC nhu cau von doi ung ODA nganh NN (BKH)" xfId="4037"/>
    <cellStyle name="T_Van Ban 2007_BC nhu cau von doi ung ODA nganh NN (BKH)_05-12  KH trung han 2016-2020 - Liem Thinh edited" xfId="4038"/>
    <cellStyle name="T_Van Ban 2007_BC nhu cau von doi ung ODA nganh NN (BKH)_Copy of 05-12  KH trung han 2016-2020 - Liem Thinh edited (1)" xfId="4039"/>
    <cellStyle name="T_Van Ban 2007_BC Tai co cau (bieu TH)" xfId="4040"/>
    <cellStyle name="T_Van Ban 2007_BC Tai co cau (bieu TH)_05-12  KH trung han 2016-2020 - Liem Thinh edited" xfId="4041"/>
    <cellStyle name="T_Van Ban 2007_BC Tai co cau (bieu TH)_Copy of 05-12  KH trung han 2016-2020 - Liem Thinh edited (1)" xfId="4042"/>
    <cellStyle name="T_Van Ban 2007_DK 2014-2015 final" xfId="4043"/>
    <cellStyle name="T_Van Ban 2007_DK 2014-2015 final_05-12  KH trung han 2016-2020 - Liem Thinh edited" xfId="4044"/>
    <cellStyle name="T_Van Ban 2007_DK 2014-2015 final_Copy of 05-12  KH trung han 2016-2020 - Liem Thinh edited (1)" xfId="4045"/>
    <cellStyle name="T_Van Ban 2007_DK 2014-2015 new" xfId="4046"/>
    <cellStyle name="T_Van Ban 2007_DK 2014-2015 new_05-12  KH trung han 2016-2020 - Liem Thinh edited" xfId="4047"/>
    <cellStyle name="T_Van Ban 2007_DK 2014-2015 new_Copy of 05-12  KH trung han 2016-2020 - Liem Thinh edited (1)" xfId="4048"/>
    <cellStyle name="T_Van Ban 2007_DK KH CBDT 2014 11-11-2013" xfId="4049"/>
    <cellStyle name="T_Van Ban 2007_DK KH CBDT 2014 11-11-2013(1)" xfId="4050"/>
    <cellStyle name="T_Van Ban 2007_DK KH CBDT 2014 11-11-2013(1)_05-12  KH trung han 2016-2020 - Liem Thinh edited" xfId="4051"/>
    <cellStyle name="T_Van Ban 2007_DK KH CBDT 2014 11-11-2013(1)_Copy of 05-12  KH trung han 2016-2020 - Liem Thinh edited (1)" xfId="4052"/>
    <cellStyle name="T_Van Ban 2007_DK KH CBDT 2014 11-11-2013_05-12  KH trung han 2016-2020 - Liem Thinh edited" xfId="4053"/>
    <cellStyle name="T_Van Ban 2007_DK KH CBDT 2014 11-11-2013_Copy of 05-12  KH trung han 2016-2020 - Liem Thinh edited (1)" xfId="4054"/>
    <cellStyle name="T_Van Ban 2008" xfId="4055"/>
    <cellStyle name="T_Van Ban 2008_15_10_2013 BC nhu cau von doi ung ODA (2014-2016) ngay 15102013 Sua" xfId="4056"/>
    <cellStyle name="T_Van Ban 2008_bao cao phan bo KHDT 2011(final)" xfId="4057"/>
    <cellStyle name="T_Van Ban 2008_bao cao phan bo KHDT 2011(final)_BC nhu cau von doi ung ODA nganh NN (BKH)" xfId="4058"/>
    <cellStyle name="T_Van Ban 2008_bao cao phan bo KHDT 2011(final)_BC Tai co cau (bieu TH)" xfId="4059"/>
    <cellStyle name="T_Van Ban 2008_bao cao phan bo KHDT 2011(final)_DK 2014-2015 final" xfId="4060"/>
    <cellStyle name="T_Van Ban 2008_bao cao phan bo KHDT 2011(final)_DK 2014-2015 new" xfId="4061"/>
    <cellStyle name="T_Van Ban 2008_bao cao phan bo KHDT 2011(final)_DK KH CBDT 2014 11-11-2013" xfId="4062"/>
    <cellStyle name="T_Van Ban 2008_bao cao phan bo KHDT 2011(final)_DK KH CBDT 2014 11-11-2013(1)" xfId="4063"/>
    <cellStyle name="T_Van Ban 2008_bao cao phan bo KHDT 2011(final)_KH 2011-2015" xfId="4064"/>
    <cellStyle name="T_Van Ban 2008_bao cao phan bo KHDT 2011(final)_tai co cau dau tu (tong hop)1" xfId="4065"/>
    <cellStyle name="T_Van Ban 2008_BC nhu cau von doi ung ODA nganh NN (BKH)" xfId="4066"/>
    <cellStyle name="T_Van Ban 2008_BC nhu cau von doi ung ODA nganh NN (BKH)_05-12  KH trung han 2016-2020 - Liem Thinh edited" xfId="4067"/>
    <cellStyle name="T_Van Ban 2008_BC nhu cau von doi ung ODA nganh NN (BKH)_Copy of 05-12  KH trung han 2016-2020 - Liem Thinh edited (1)" xfId="4068"/>
    <cellStyle name="T_Van Ban 2008_BC Tai co cau (bieu TH)" xfId="4069"/>
    <cellStyle name="T_Van Ban 2008_BC Tai co cau (bieu TH)_05-12  KH trung han 2016-2020 - Liem Thinh edited" xfId="4070"/>
    <cellStyle name="T_Van Ban 2008_BC Tai co cau (bieu TH)_Copy of 05-12  KH trung han 2016-2020 - Liem Thinh edited (1)" xfId="4071"/>
    <cellStyle name="T_Van Ban 2008_DK 2014-2015 final" xfId="4072"/>
    <cellStyle name="T_Van Ban 2008_DK 2014-2015 final_05-12  KH trung han 2016-2020 - Liem Thinh edited" xfId="4073"/>
    <cellStyle name="T_Van Ban 2008_DK 2014-2015 final_Copy of 05-12  KH trung han 2016-2020 - Liem Thinh edited (1)" xfId="4074"/>
    <cellStyle name="T_Van Ban 2008_DK 2014-2015 new" xfId="4075"/>
    <cellStyle name="T_Van Ban 2008_DK 2014-2015 new_05-12  KH trung han 2016-2020 - Liem Thinh edited" xfId="4076"/>
    <cellStyle name="T_Van Ban 2008_DK 2014-2015 new_Copy of 05-12  KH trung han 2016-2020 - Liem Thinh edited (1)" xfId="4077"/>
    <cellStyle name="T_Van Ban 2008_DK KH CBDT 2014 11-11-2013" xfId="4078"/>
    <cellStyle name="T_Van Ban 2008_DK KH CBDT 2014 11-11-2013(1)" xfId="4079"/>
    <cellStyle name="T_Van Ban 2008_DK KH CBDT 2014 11-11-2013(1)_05-12  KH trung han 2016-2020 - Liem Thinh edited" xfId="4080"/>
    <cellStyle name="T_Van Ban 2008_DK KH CBDT 2014 11-11-2013(1)_Copy of 05-12  KH trung han 2016-2020 - Liem Thinh edited (1)" xfId="4081"/>
    <cellStyle name="T_Van Ban 2008_DK KH CBDT 2014 11-11-2013_05-12  KH trung han 2016-2020 - Liem Thinh edited" xfId="4082"/>
    <cellStyle name="T_Van Ban 2008_DK KH CBDT 2014 11-11-2013_Copy of 05-12  KH trung han 2016-2020 - Liem Thinh edited (1)" xfId="4083"/>
    <cellStyle name="T_XDCB thang 12.2010" xfId="4084"/>
    <cellStyle name="T_XDCB thang 12.2010 2" xfId="4085"/>
    <cellStyle name="T_XDCB thang 12.2010_!1 1 bao cao giao KH ve HTCMT vung TNB   12-12-2011" xfId="4086"/>
    <cellStyle name="T_XDCB thang 12.2010_!1 1 bao cao giao KH ve HTCMT vung TNB   12-12-2011 2" xfId="4087"/>
    <cellStyle name="T_XDCB thang 12.2010_KH TPCP vung TNB (03-1-2012)" xfId="4088"/>
    <cellStyle name="T_XDCB thang 12.2010_KH TPCP vung TNB (03-1-2012) 2" xfId="4089"/>
    <cellStyle name="T_ÿÿÿÿÿ" xfId="4090"/>
    <cellStyle name="T_ÿÿÿÿÿ 2" xfId="4091"/>
    <cellStyle name="T_ÿÿÿÿÿ_!1 1 bao cao giao KH ve HTCMT vung TNB   12-12-2011" xfId="4092"/>
    <cellStyle name="T_ÿÿÿÿÿ_!1 1 bao cao giao KH ve HTCMT vung TNB   12-12-2011 2" xfId="4093"/>
    <cellStyle name="T_ÿÿÿÿÿ_Bieu mau cong trinh khoi cong moi 3-4" xfId="4094"/>
    <cellStyle name="T_ÿÿÿÿÿ_Bieu mau cong trinh khoi cong moi 3-4 2" xfId="4095"/>
    <cellStyle name="T_ÿÿÿÿÿ_Bieu mau cong trinh khoi cong moi 3-4_!1 1 bao cao giao KH ve HTCMT vung TNB   12-12-2011" xfId="4096"/>
    <cellStyle name="T_ÿÿÿÿÿ_Bieu mau cong trinh khoi cong moi 3-4_!1 1 bao cao giao KH ve HTCMT vung TNB   12-12-2011 2" xfId="4097"/>
    <cellStyle name="T_ÿÿÿÿÿ_Bieu mau cong trinh khoi cong moi 3-4_KH TPCP vung TNB (03-1-2012)" xfId="4098"/>
    <cellStyle name="T_ÿÿÿÿÿ_Bieu mau cong trinh khoi cong moi 3-4_KH TPCP vung TNB (03-1-2012) 2" xfId="4099"/>
    <cellStyle name="T_ÿÿÿÿÿ_Bieu3ODA" xfId="4100"/>
    <cellStyle name="T_ÿÿÿÿÿ_Bieu3ODA 2" xfId="4101"/>
    <cellStyle name="T_ÿÿÿÿÿ_Bieu3ODA_!1 1 bao cao giao KH ve HTCMT vung TNB   12-12-2011" xfId="4102"/>
    <cellStyle name="T_ÿÿÿÿÿ_Bieu3ODA_!1 1 bao cao giao KH ve HTCMT vung TNB   12-12-2011 2" xfId="4103"/>
    <cellStyle name="T_ÿÿÿÿÿ_Bieu3ODA_KH TPCP vung TNB (03-1-2012)" xfId="4104"/>
    <cellStyle name="T_ÿÿÿÿÿ_Bieu3ODA_KH TPCP vung TNB (03-1-2012) 2" xfId="4105"/>
    <cellStyle name="T_ÿÿÿÿÿ_Bieu4HTMT" xfId="4106"/>
    <cellStyle name="T_ÿÿÿÿÿ_Bieu4HTMT 2" xfId="4107"/>
    <cellStyle name="T_ÿÿÿÿÿ_Bieu4HTMT_!1 1 bao cao giao KH ve HTCMT vung TNB   12-12-2011" xfId="4108"/>
    <cellStyle name="T_ÿÿÿÿÿ_Bieu4HTMT_!1 1 bao cao giao KH ve HTCMT vung TNB   12-12-2011 2" xfId="4109"/>
    <cellStyle name="T_ÿÿÿÿÿ_Bieu4HTMT_KH TPCP vung TNB (03-1-2012)" xfId="4110"/>
    <cellStyle name="T_ÿÿÿÿÿ_Bieu4HTMT_KH TPCP vung TNB (03-1-2012) 2" xfId="4111"/>
    <cellStyle name="T_ÿÿÿÿÿ_kien giang 2" xfId="4112"/>
    <cellStyle name="T_ÿÿÿÿÿ_kien giang 2 2" xfId="4113"/>
    <cellStyle name="T_ÿÿÿÿÿ_KH TPCP vung TNB (03-1-2012)" xfId="4114"/>
    <cellStyle name="T_ÿÿÿÿÿ_KH TPCP vung TNB (03-1-2012) 2" xfId="4115"/>
    <cellStyle name="Text Indent A" xfId="4116"/>
    <cellStyle name="Text Indent B" xfId="4117"/>
    <cellStyle name="Text Indent B 10" xfId="4118"/>
    <cellStyle name="Text Indent B 11" xfId="4119"/>
    <cellStyle name="Text Indent B 12" xfId="4120"/>
    <cellStyle name="Text Indent B 13" xfId="4121"/>
    <cellStyle name="Text Indent B 14" xfId="4122"/>
    <cellStyle name="Text Indent B 15" xfId="4123"/>
    <cellStyle name="Text Indent B 16" xfId="4124"/>
    <cellStyle name="Text Indent B 2" xfId="4125"/>
    <cellStyle name="Text Indent B 3" xfId="4126"/>
    <cellStyle name="Text Indent B 4" xfId="4127"/>
    <cellStyle name="Text Indent B 5" xfId="4128"/>
    <cellStyle name="Text Indent B 6" xfId="4129"/>
    <cellStyle name="Text Indent B 7" xfId="4130"/>
    <cellStyle name="Text Indent B 8" xfId="4131"/>
    <cellStyle name="Text Indent B 9" xfId="4132"/>
    <cellStyle name="Text Indent C" xfId="4133"/>
    <cellStyle name="Text Indent C 10" xfId="4134"/>
    <cellStyle name="Text Indent C 11" xfId="4135"/>
    <cellStyle name="Text Indent C 12" xfId="4136"/>
    <cellStyle name="Text Indent C 13" xfId="4137"/>
    <cellStyle name="Text Indent C 14" xfId="4138"/>
    <cellStyle name="Text Indent C 15" xfId="4139"/>
    <cellStyle name="Text Indent C 16" xfId="4140"/>
    <cellStyle name="Text Indent C 2" xfId="4141"/>
    <cellStyle name="Text Indent C 3" xfId="4142"/>
    <cellStyle name="Text Indent C 4" xfId="4143"/>
    <cellStyle name="Text Indent C 5" xfId="4144"/>
    <cellStyle name="Text Indent C 6" xfId="4145"/>
    <cellStyle name="Text Indent C 7" xfId="4146"/>
    <cellStyle name="Text Indent C 8" xfId="4147"/>
    <cellStyle name="Text Indent C 9" xfId="4148"/>
    <cellStyle name="Tickmark" xfId="4149"/>
    <cellStyle name="Tien1" xfId="4150"/>
    <cellStyle name="Tieu_de_2" xfId="4151"/>
    <cellStyle name="Times New Roman" xfId="4152"/>
    <cellStyle name="tit1" xfId="4153"/>
    <cellStyle name="tit2" xfId="4154"/>
    <cellStyle name="tit2 2" xfId="4155"/>
    <cellStyle name="tit3" xfId="4156"/>
    <cellStyle name="tit4" xfId="4157"/>
    <cellStyle name="Title 2" xfId="4158"/>
    <cellStyle name="Tong so" xfId="4159"/>
    <cellStyle name="tong so 1" xfId="4160"/>
    <cellStyle name="Tong so_Bieu KHPTLN 2016-2020" xfId="4161"/>
    <cellStyle name="Tongcong" xfId="4162"/>
    <cellStyle name="Total 2" xfId="4163"/>
    <cellStyle name="tt1" xfId="4164"/>
    <cellStyle name="Tusental (0)_pldt" xfId="4165"/>
    <cellStyle name="Tusental_pldt" xfId="4166"/>
    <cellStyle name="th" xfId="102"/>
    <cellStyle name="th 2" xfId="4167"/>
    <cellStyle name="þ_x005f_x001d_ð¤_x005f_x000c_¯þ_x005f_x0014__x005f_x000d_¨þU_x005f_x0001_À_x005f_x0004_ _x005f_x0015__x005f_x000f__x005f_x0001__x005f_x0001_" xfId="4168"/>
    <cellStyle name="þ_x005f_x001d_ð·_x005f_x000c_æþ'_x005f_x000d_ßþU_x005f_x0001_Ø_x005f_x0005_ü_x005f_x0014__x005f_x0007__x005f_x0001__x005f_x0001_" xfId="4169"/>
    <cellStyle name="þ_x005f_x001d_ðÇ%Uý—&amp;Hý9_x005f_x0008_Ÿ s_x005f_x000a__x005f_x0007__x005f_x0001__x005f_x0001_" xfId="4170"/>
    <cellStyle name="þ_x005f_x001d_ðK_x005f_x000c_Fý_x005f_x001b__x005f_x000d_9ýU_x005f_x0001_Ð_x005f_x0008_¦)_x005f_x0007__x005f_x0001__x005f_x0001_" xfId="4171"/>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72"/>
    <cellStyle name="þ_x005f_x005f_x005f_x001d_ð·_x005f_x005f_x005f_x000c_æþ'_x005f_x005f_x005f_x000d_ßþU_x005f_x005f_x005f_x0001_Ø_x005f_x005f_x005f_x0005_ü_x005f_x005f_x005f_x0014__x005f_x005f_x005f_x0007__x005f_x005f_x005f_x0001__x005f_x005f_x005f_x0001_" xfId="4173"/>
    <cellStyle name="þ_x005f_x005f_x005f_x001d_ðÇ%Uý—&amp;Hý9_x005f_x005f_x005f_x0008_Ÿ s_x005f_x005f_x005f_x000a__x005f_x005f_x005f_x0007__x005f_x005f_x005f_x0001__x005f_x005f_x005f_x0001_" xfId="4174"/>
    <cellStyle name="þ_x005f_x005f_x005f_x001d_ðK_x005f_x005f_x005f_x000c_Fý_x005f_x005f_x005f_x001b__x005f_x005f_x005f_x000d_9ýU_x005f_x005f_x005f_x0001_Ð_x005f_x005f_x005f_x0008_¦)_x005f_x005f_x005f_x0007__x005f_x005f_x005f_x0001__x005f_x005f_x005f_x0001_" xfId="4175"/>
    <cellStyle name="than" xfId="4176"/>
    <cellStyle name="Thanh" xfId="4177"/>
    <cellStyle name="þ_x001d_ð¤_x000c_¯þ_x0014__x000a_¨þU_x0001_À_x0004_ _x0015__x000f__x0001__x0001_" xfId="4178"/>
    <cellStyle name="þ_x001d_ð¤_x000c_¯þ_x0014__x000d_¨þU_x0001_À_x0004_ _x0015__x000f__x0001__x0001_" xfId="4179"/>
    <cellStyle name="þ_x001d_ð·_x000c_æþ'_x000a_ßþU_x0001_Ø_x0005_ü_x0014__x0007__x0001__x0001_" xfId="4180"/>
    <cellStyle name="þ_x001d_ð·_x000c_æþ'_x000d_ßþU_x0001_Ø_x0005_ü_x0014__x0007__x0001__x0001_" xfId="103"/>
    <cellStyle name="þ_x001d_ðÇ%Uý—&amp;Hý9_x0008_Ÿ s_x000a__x0007__x0001__x0001_" xfId="4181"/>
    <cellStyle name="þ_x001d_ðÇ%Uý—&amp;Hý9_x0008_Ÿ_x0009_s_x000a__x0007__x0001__x0001_" xfId="104"/>
    <cellStyle name="þ_x001d_ðK_x000c_Fý_x001b__x000a_9ýU_x0001_Ð_x0008_¦)_x0007__x0001__x0001_" xfId="4182"/>
    <cellStyle name="þ_x001d_ðK_x000c_Fý_x001b__x000d_9ýU_x0001_Ð_x0008_¦)_x0007__x0001__x0001_" xfId="4183"/>
    <cellStyle name="thuong-10" xfId="4184"/>
    <cellStyle name="thuong-11" xfId="4185"/>
    <cellStyle name="thuong-11 2" xfId="4186"/>
    <cellStyle name="Thuyet minh" xfId="4187"/>
    <cellStyle name="trang" xfId="4188"/>
    <cellStyle name="ux_3_¼­¿ï-¾È»ê" xfId="4189"/>
    <cellStyle name="Valuta (0)_CALPREZZ" xfId="105"/>
    <cellStyle name="Valuta_ PESO ELETTR." xfId="106"/>
    <cellStyle name="VANG1" xfId="4190"/>
    <cellStyle name="VANG1 2" xfId="4191"/>
    <cellStyle name="viet" xfId="107"/>
    <cellStyle name="viet2" xfId="108"/>
    <cellStyle name="viet2 2" xfId="4192"/>
    <cellStyle name="VN new romanNormal" xfId="4193"/>
    <cellStyle name="VN new romanNormal 2" xfId="4194"/>
    <cellStyle name="VN new romanNormal 2 2" xfId="4195"/>
    <cellStyle name="VN new romanNormal 3" xfId="4196"/>
    <cellStyle name="VN new romanNormal_05-12  KH trung han 2016-2020 - Liem Thinh edited" xfId="4197"/>
    <cellStyle name="Vn Time 13" xfId="4198"/>
    <cellStyle name="Vn Time 14" xfId="4199"/>
    <cellStyle name="Vn Time 14 2" xfId="4200"/>
    <cellStyle name="Vn Time 14 3" xfId="4201"/>
    <cellStyle name="VN time new roman" xfId="4202"/>
    <cellStyle name="VN time new roman 2" xfId="4203"/>
    <cellStyle name="VN time new roman 2 2" xfId="4204"/>
    <cellStyle name="VN time new roman 3" xfId="4205"/>
    <cellStyle name="VN time new roman_05-12  KH trung han 2016-2020 - Liem Thinh edited" xfId="4206"/>
    <cellStyle name="vn_time" xfId="4207"/>
    <cellStyle name="vnbo" xfId="4208"/>
    <cellStyle name="vnbo 2" xfId="4209"/>
    <cellStyle name="vnbo 3" xfId="4210"/>
    <cellStyle name="vntxt1" xfId="4211"/>
    <cellStyle name="vntxt1 10" xfId="4212"/>
    <cellStyle name="vntxt1 11" xfId="4213"/>
    <cellStyle name="vntxt1 12" xfId="4214"/>
    <cellStyle name="vntxt1 13" xfId="4215"/>
    <cellStyle name="vntxt1 14" xfId="4216"/>
    <cellStyle name="vntxt1 15" xfId="4217"/>
    <cellStyle name="vntxt1 16" xfId="4218"/>
    <cellStyle name="vntxt1 2" xfId="4219"/>
    <cellStyle name="vntxt1 3" xfId="4220"/>
    <cellStyle name="vntxt1 4" xfId="4221"/>
    <cellStyle name="vntxt1 5" xfId="4222"/>
    <cellStyle name="vntxt1 6" xfId="4223"/>
    <cellStyle name="vntxt1 7" xfId="4224"/>
    <cellStyle name="vntxt1 8" xfId="4225"/>
    <cellStyle name="vntxt1 9" xfId="4226"/>
    <cellStyle name="vntxt1_05-12  KH trung han 2016-2020 - Liem Thinh edited" xfId="4227"/>
    <cellStyle name="vntxt2" xfId="4228"/>
    <cellStyle name="vnhead1" xfId="4229"/>
    <cellStyle name="vnhead1 2" xfId="4230"/>
    <cellStyle name="vnhead2" xfId="4231"/>
    <cellStyle name="vnhead2 2" xfId="4232"/>
    <cellStyle name="vnhead2 3" xfId="4233"/>
    <cellStyle name="vnhead3" xfId="4234"/>
    <cellStyle name="vnhead3 2" xfId="4235"/>
    <cellStyle name="vnhead3 3" xfId="4236"/>
    <cellStyle name="vnhead4" xfId="4237"/>
    <cellStyle name="W?hrung [0]_35ERI8T2gbIEMixb4v26icuOo" xfId="4238"/>
    <cellStyle name="W?hrung_35ERI8T2gbIEMixb4v26icuOo" xfId="4239"/>
    <cellStyle name="Währung [0]_68574_Materialbedarfsliste" xfId="4240"/>
    <cellStyle name="Währung_68574_Materialbedarfsliste" xfId="4241"/>
    <cellStyle name="Walutowy [0]_Invoices2001Slovakia" xfId="4242"/>
    <cellStyle name="Walutowy_Invoices2001Slovakia" xfId="4243"/>
    <cellStyle name="Warning Text 2" xfId="4244"/>
    <cellStyle name="wrap" xfId="4245"/>
    <cellStyle name="Wไhrung [0]_35ERI8T2gbIEMixb4v26icuOo" xfId="4246"/>
    <cellStyle name="Wไhrung_35ERI8T2gbIEMixb4v26icuOo" xfId="4247"/>
    <cellStyle name="xan1" xfId="4248"/>
    <cellStyle name="xuan" xfId="109"/>
    <cellStyle name="y" xfId="4249"/>
    <cellStyle name="y 2" xfId="4250"/>
    <cellStyle name="Ý kh¸c_B¶ng 1 (2)" xfId="4251"/>
    <cellStyle name="เครื่องหมายสกุลเงิน [0]_FTC_OFFER" xfId="4252"/>
    <cellStyle name="เครื่องหมายสกุลเงิน_FTC_OFFER" xfId="4253"/>
    <cellStyle name="ปกติ_FTC_OFFER" xfId="4254"/>
    <cellStyle name=" [0.00]_ Att. 1- Cover" xfId="110"/>
    <cellStyle name="_ Att. 1- Cover" xfId="111"/>
    <cellStyle name="?_ Att. 1- Cover" xfId="112"/>
    <cellStyle name="똿뗦먛귟 [0.00]_PRODUCT DETAIL Q1" xfId="113"/>
    <cellStyle name="똿뗦먛귟_PRODUCT DETAIL Q1" xfId="114"/>
    <cellStyle name="믅됞 [0.00]_PRODUCT DETAIL Q1" xfId="115"/>
    <cellStyle name="믅됞_PRODUCT DETAIL Q1" xfId="116"/>
    <cellStyle name="백분율_††††† " xfId="4255"/>
    <cellStyle name="뷭?_BOOKSHIP" xfId="117"/>
    <cellStyle name="안건회계법인" xfId="118"/>
    <cellStyle name="콤맀_Sheet1_총괄표 (수출입) (2)" xfId="4256"/>
    <cellStyle name="콤마 [ - 유형1" xfId="4257"/>
    <cellStyle name="콤마 [ - 유형2" xfId="4258"/>
    <cellStyle name="콤마 [ - 유형3" xfId="4259"/>
    <cellStyle name="콤마 [ - 유형4" xfId="4260"/>
    <cellStyle name="콤마 [ - 유형5" xfId="4261"/>
    <cellStyle name="콤마 [ - 유형6" xfId="4262"/>
    <cellStyle name="콤마 [ - 유형7" xfId="4263"/>
    <cellStyle name="콤마 [ - 유형8" xfId="4264"/>
    <cellStyle name="콤마 [0]_ 비목별 월별기술 " xfId="119"/>
    <cellStyle name="콤마_ 비목별 월별기술 " xfId="120"/>
    <cellStyle name="통화 [0]_††††† " xfId="4265"/>
    <cellStyle name="통화_††††† " xfId="4266"/>
    <cellStyle name="표섀_변경(최종)" xfId="4267"/>
    <cellStyle name="표준_ 97년 경영분석(안)" xfId="4268"/>
    <cellStyle name="표줠_Sheet1_1_총괄표 (수출입) (2)" xfId="4269"/>
    <cellStyle name="一般_00Q3902REV.1" xfId="121"/>
    <cellStyle name="千分位[0]_00Q3902REV.1" xfId="122"/>
    <cellStyle name="千分位_00Q3902REV.1" xfId="123"/>
    <cellStyle name="桁区切り [0.00]_BE-BQ" xfId="4270"/>
    <cellStyle name="桁区切り_BE-BQ" xfId="4271"/>
    <cellStyle name="標準_(A1)BOQ " xfId="4272"/>
    <cellStyle name="貨幣 [0]_00Q3902REV.1" xfId="124"/>
    <cellStyle name="貨幣[0]_BRE" xfId="125"/>
    <cellStyle name="貨幣_00Q3902REV.1" xfId="126"/>
    <cellStyle name="通貨 [0.00]_BE-BQ" xfId="4273"/>
    <cellStyle name="通貨_BE-BQ" xfId="427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1d09d1e31a997997/Copy/BC%20KH2019/K&#7871;%20ho&#7841;ch%20&#273;&#7847;u%20t&#432;%20c&#244;ng%20th&#225;ng%2011/KHdautucong%20nam2019%20(thang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definedNames>
      <definedName name="DataFilter"/>
      <definedName name="DataSort"/>
      <definedName name="GoBack" sheetId="32"/>
    </defined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Cau 2(3)"/>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Chung tu"/>
      <sheetName val="So cai"/>
      <sheetName val="Can doi"/>
      <sheetName val="Phat sinh"/>
      <sheetName val="T12"/>
      <sheetName val="T11"/>
      <sheetName val="pt0-1"/>
      <sheetName val="kp0-1"/>
      <sheetName val="0-1"/>
      <sheetName val="pt2-3"/>
      <sheetName val="thkp2-3"/>
      <sheetName val="2-3"/>
      <sheetName val="cl1-2"/>
      <sheetName val="thkp1-2"/>
      <sheetName val="clvl1-2"/>
      <sheetName val="1-2"/>
      <sheetName val="\MGT-DRT\MGT-IMPR\MGT-SC@\BA039"/>
      <sheetName val="Cong hoþ"/>
      <sheetName val="T_x0003__x0000_ong dip nhan danh hieu AHL§"/>
      <sheetName val="CT 03"/>
      <sheetName val="TH 03"/>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26+960-27+050.9"/>
      <sheetName val="\N\MGT-DRT\MGT-IMPR\MGT-SC@\BA0"/>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refreshError="1"/>
      <sheetData sheetId="727" refreshError="1"/>
      <sheetData sheetId="728" refreshError="1"/>
      <sheetData sheetId="729"/>
      <sheetData sheetId="730"/>
      <sheetData sheetId="731"/>
      <sheetData sheetId="732"/>
      <sheetData sheetId="733"/>
      <sheetData sheetId="734" refreshError="1"/>
      <sheetData sheetId="735" refreshError="1"/>
      <sheetData sheetId="736" refreshError="1"/>
      <sheetData sheetId="737" refreshError="1"/>
      <sheetData sheetId="738" refreshError="1"/>
      <sheetData sheetId="739" refreshError="1"/>
      <sheetData sheetId="740"/>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sheetData sheetId="750"/>
      <sheetData sheetId="751"/>
      <sheetData sheetId="752"/>
      <sheetData sheetId="753"/>
      <sheetData sheetId="754"/>
      <sheetData sheetId="755"/>
      <sheetData sheetId="756"/>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sheetData sheetId="768"/>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sheetData sheetId="778"/>
      <sheetData sheetId="779"/>
      <sheetData sheetId="780"/>
      <sheetData sheetId="781"/>
      <sheetData sheetId="782"/>
      <sheetData sheetId="783"/>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sheetData sheetId="832"/>
      <sheetData sheetId="833"/>
      <sheetData sheetId="834"/>
      <sheetData sheetId="835"/>
      <sheetData sheetId="836"/>
      <sheetData sheetId="837"/>
      <sheetData sheetId="838"/>
      <sheetData sheetId="839"/>
      <sheetData sheetId="840"/>
      <sheetData sheetId="841"/>
      <sheetData sheetId="842" refreshError="1"/>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sheetData sheetId="876"/>
      <sheetData sheetId="877"/>
      <sheetData sheetId="878"/>
      <sheetData sheetId="879"/>
      <sheetData sheetId="880"/>
      <sheetData sheetId="881"/>
      <sheetData sheetId="882"/>
      <sheetData sheetId="883"/>
      <sheetData sheetId="884"/>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sheetData sheetId="907"/>
      <sheetData sheetId="908" refreshError="1"/>
      <sheetData sheetId="909" refreshError="1"/>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refreshError="1"/>
      <sheetData sheetId="1245"/>
      <sheetData sheetId="1246"/>
      <sheetData sheetId="1247"/>
      <sheetData sheetId="1248"/>
      <sheetData sheetId="1249"/>
      <sheetData sheetId="1250"/>
      <sheetData sheetId="1251"/>
      <sheetData sheetId="1252" refreshError="1"/>
      <sheetData sheetId="1253"/>
      <sheetData sheetId="1254"/>
      <sheetData sheetId="1255"/>
      <sheetData sheetId="1256" refreshError="1"/>
      <sheetData sheetId="1257"/>
      <sheetData sheetId="1258"/>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refreshError="1"/>
      <sheetData sheetId="1313" refreshError="1"/>
      <sheetData sheetId="1314" refreshError="1"/>
      <sheetData sheetId="1315" refreshError="1"/>
      <sheetData sheetId="1316" refreshError="1"/>
      <sheetData sheetId="1317" refreshError="1"/>
      <sheetData sheetId="1318" refreshError="1"/>
      <sheetData sheetId="1319"/>
      <sheetData sheetId="1320"/>
      <sheetData sheetId="1321"/>
      <sheetData sheetId="1322" refreshError="1"/>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sheetData sheetId="1348" refreshError="1"/>
      <sheetData sheetId="1349"/>
      <sheetData sheetId="1350"/>
      <sheetData sheetId="1351"/>
      <sheetData sheetId="1352"/>
      <sheetData sheetId="1353"/>
      <sheetData sheetId="1354"/>
      <sheetData sheetId="1355"/>
      <sheetData sheetId="1356"/>
      <sheetData sheetId="1357"/>
      <sheetData sheetId="1358"/>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34"/>
      <sheetName val="BM35(CTMT)"/>
      <sheetName val="BM35-von (CTMTQG)"/>
      <sheetName val="BM35-von TPCP"/>
      <sheetName val="BM38.b"/>
      <sheetName val="BM42"/>
      <sheetName val="ODAKH NSNN"/>
      <sheetName val="NC07 TH TPCP"/>
      <sheetName val="NC08 TPCP KH"/>
      <sheetName val="NC11 PPP"/>
      <sheetName val="BM18 BC nam DP"/>
      <sheetName val="Quy2THDP"/>
      <sheetName val="Quy2TPCPDP"/>
      <sheetName val="Quy2von khac Dp"/>
    </sheetNames>
    <sheetDataSet>
      <sheetData sheetId="0" refreshError="1"/>
      <sheetData sheetId="1">
        <row r="13">
          <cell r="AB13">
            <v>526493</v>
          </cell>
        </row>
      </sheetData>
      <sheetData sheetId="2">
        <row r="13">
          <cell r="AF13">
            <v>298520</v>
          </cell>
        </row>
        <row r="26">
          <cell r="AA26">
            <v>25000</v>
          </cell>
          <cell r="AB26">
            <v>25000</v>
          </cell>
          <cell r="AF26">
            <v>25000</v>
          </cell>
        </row>
        <row r="29">
          <cell r="AA29">
            <v>200409</v>
          </cell>
          <cell r="AB29">
            <v>195862</v>
          </cell>
          <cell r="AE29">
            <v>141700</v>
          </cell>
          <cell r="AF29">
            <v>139000</v>
          </cell>
        </row>
        <row r="146">
          <cell r="AB146">
            <v>54501.743000000002</v>
          </cell>
          <cell r="AF146">
            <v>45987.743000000002</v>
          </cell>
        </row>
        <row r="181">
          <cell r="AB181">
            <v>90102</v>
          </cell>
          <cell r="AF181">
            <v>90102</v>
          </cell>
        </row>
      </sheetData>
      <sheetData sheetId="3">
        <row r="16">
          <cell r="AB16">
            <v>50000</v>
          </cell>
          <cell r="AF16">
            <v>50000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A1:AF437"/>
  <sheetViews>
    <sheetView zoomScale="85" zoomScaleNormal="85" zoomScaleSheetLayoutView="75" workbookViewId="0">
      <selection activeCell="A7" sqref="A7:A10"/>
    </sheetView>
  </sheetViews>
  <sheetFormatPr defaultColWidth="9.125" defaultRowHeight="18.75"/>
  <cols>
    <col min="1" max="1" width="7.125" style="12" customWidth="1"/>
    <col min="2" max="2" width="26.375" style="10" customWidth="1"/>
    <col min="3" max="5" width="7.75" style="11" customWidth="1"/>
    <col min="6" max="6" width="10.375" style="11" customWidth="1"/>
    <col min="7" max="7" width="10.375" style="9" customWidth="1"/>
    <col min="8" max="8" width="8.375" style="9" customWidth="1"/>
    <col min="9" max="9" width="11.875" style="9" customWidth="1"/>
    <col min="10" max="10" width="10.875" style="9" customWidth="1"/>
    <col min="11" max="11" width="11.375" style="9" customWidth="1"/>
    <col min="12" max="12" width="11" style="9" customWidth="1"/>
    <col min="13" max="14" width="9.25" style="9" customWidth="1"/>
    <col min="15" max="15" width="11" style="9" bestFit="1" customWidth="1"/>
    <col min="16" max="16" width="9.25" style="9" customWidth="1"/>
    <col min="17" max="17" width="8.375" style="9" customWidth="1"/>
    <col min="18" max="18" width="7.125" style="9" customWidth="1"/>
    <col min="19" max="19" width="12.125" style="9" customWidth="1"/>
    <col min="20" max="20" width="10.875" style="9" customWidth="1"/>
    <col min="21" max="21" width="8.375" style="9" customWidth="1"/>
    <col min="22" max="22" width="9.125" style="9" customWidth="1"/>
    <col min="23" max="23" width="13.25" style="9" customWidth="1"/>
    <col min="24" max="24" width="11.75" style="9" customWidth="1"/>
    <col min="25" max="25" width="10.125" style="9" customWidth="1"/>
    <col min="26" max="26" width="10" style="9" customWidth="1"/>
    <col min="27" max="27" width="8.125" style="9" customWidth="1"/>
    <col min="28" max="16384" width="9.125" style="4"/>
  </cols>
  <sheetData>
    <row r="1" spans="1:32" s="75" customFormat="1" ht="32.25" customHeight="1">
      <c r="A1" s="539" t="s">
        <v>102</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row>
    <row r="2" spans="1:32" s="75" customFormat="1" ht="29.1" customHeight="1">
      <c r="A2" s="540" t="s">
        <v>181</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row>
    <row r="3" spans="1:32" s="75" customFormat="1" ht="23.25">
      <c r="A3" s="541" t="s">
        <v>101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row>
    <row r="4" spans="1:32" s="72" customFormat="1" ht="34.35" customHeight="1">
      <c r="A4" s="542" t="s">
        <v>206</v>
      </c>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row>
    <row r="5" spans="1:32" s="72" customFormat="1" ht="29.25" customHeight="1">
      <c r="A5" s="543" t="s">
        <v>118</v>
      </c>
      <c r="B5" s="543"/>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76"/>
      <c r="AC5" s="76"/>
      <c r="AD5" s="76"/>
      <c r="AE5" s="76"/>
      <c r="AF5" s="76"/>
    </row>
    <row r="6" spans="1:32" s="74" customFormat="1" ht="35.25" customHeight="1">
      <c r="A6" s="535" t="s">
        <v>25</v>
      </c>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row>
    <row r="7" spans="1:32" s="5" customFormat="1" ht="83.1" customHeight="1">
      <c r="A7" s="538" t="s">
        <v>41</v>
      </c>
      <c r="B7" s="532" t="s">
        <v>34</v>
      </c>
      <c r="C7" s="532" t="s">
        <v>2</v>
      </c>
      <c r="D7" s="532" t="s">
        <v>3</v>
      </c>
      <c r="E7" s="532" t="s">
        <v>4</v>
      </c>
      <c r="F7" s="533" t="s">
        <v>194</v>
      </c>
      <c r="G7" s="533"/>
      <c r="H7" s="533"/>
      <c r="I7" s="532" t="s">
        <v>98</v>
      </c>
      <c r="J7" s="532"/>
      <c r="K7" s="532" t="s">
        <v>87</v>
      </c>
      <c r="L7" s="532"/>
      <c r="M7" s="532" t="s">
        <v>78</v>
      </c>
      <c r="N7" s="532"/>
      <c r="O7" s="532"/>
      <c r="P7" s="532"/>
      <c r="Q7" s="532" t="s">
        <v>196</v>
      </c>
      <c r="R7" s="532"/>
      <c r="S7" s="532"/>
      <c r="T7" s="532"/>
      <c r="U7" s="532" t="s">
        <v>195</v>
      </c>
      <c r="V7" s="532"/>
      <c r="W7" s="532"/>
      <c r="X7" s="532"/>
      <c r="Y7" s="532" t="s">
        <v>220</v>
      </c>
      <c r="Z7" s="532"/>
      <c r="AA7" s="532" t="s">
        <v>6</v>
      </c>
    </row>
    <row r="8" spans="1:32" s="5" customFormat="1" ht="50.1" customHeight="1">
      <c r="A8" s="538"/>
      <c r="B8" s="532"/>
      <c r="C8" s="532"/>
      <c r="D8" s="532"/>
      <c r="E8" s="532"/>
      <c r="F8" s="533" t="s">
        <v>37</v>
      </c>
      <c r="G8" s="533" t="s">
        <v>8</v>
      </c>
      <c r="H8" s="533"/>
      <c r="I8" s="533" t="s">
        <v>27</v>
      </c>
      <c r="J8" s="533" t="s">
        <v>90</v>
      </c>
      <c r="K8" s="533" t="s">
        <v>27</v>
      </c>
      <c r="L8" s="533" t="s">
        <v>90</v>
      </c>
      <c r="M8" s="533" t="s">
        <v>27</v>
      </c>
      <c r="N8" s="533" t="s">
        <v>90</v>
      </c>
      <c r="O8" s="533"/>
      <c r="P8" s="533"/>
      <c r="Q8" s="533" t="s">
        <v>27</v>
      </c>
      <c r="R8" s="533" t="s">
        <v>90</v>
      </c>
      <c r="S8" s="533"/>
      <c r="T8" s="533"/>
      <c r="U8" s="533" t="s">
        <v>27</v>
      </c>
      <c r="V8" s="533" t="s">
        <v>90</v>
      </c>
      <c r="W8" s="533"/>
      <c r="X8" s="533"/>
      <c r="Y8" s="533" t="s">
        <v>9</v>
      </c>
      <c r="Z8" s="534" t="s">
        <v>176</v>
      </c>
      <c r="AA8" s="532"/>
    </row>
    <row r="9" spans="1:32" s="5" customFormat="1" ht="41.25" customHeight="1">
      <c r="A9" s="538"/>
      <c r="B9" s="532"/>
      <c r="C9" s="532"/>
      <c r="D9" s="532"/>
      <c r="E9" s="532"/>
      <c r="F9" s="533"/>
      <c r="G9" s="533" t="s">
        <v>27</v>
      </c>
      <c r="H9" s="533" t="s">
        <v>90</v>
      </c>
      <c r="I9" s="533"/>
      <c r="J9" s="533"/>
      <c r="K9" s="533"/>
      <c r="L9" s="533"/>
      <c r="M9" s="533"/>
      <c r="N9" s="533" t="s">
        <v>9</v>
      </c>
      <c r="O9" s="534" t="s">
        <v>40</v>
      </c>
      <c r="P9" s="534"/>
      <c r="Q9" s="533"/>
      <c r="R9" s="533" t="s">
        <v>9</v>
      </c>
      <c r="S9" s="534" t="s">
        <v>40</v>
      </c>
      <c r="T9" s="534"/>
      <c r="U9" s="533"/>
      <c r="V9" s="533" t="s">
        <v>9</v>
      </c>
      <c r="W9" s="534" t="s">
        <v>40</v>
      </c>
      <c r="X9" s="534"/>
      <c r="Y9" s="533"/>
      <c r="Z9" s="534"/>
      <c r="AA9" s="532"/>
    </row>
    <row r="10" spans="1:32" s="5" customFormat="1" ht="113.1" customHeight="1">
      <c r="A10" s="538"/>
      <c r="B10" s="532"/>
      <c r="C10" s="532"/>
      <c r="D10" s="532"/>
      <c r="E10" s="532"/>
      <c r="F10" s="533"/>
      <c r="G10" s="536"/>
      <c r="H10" s="533"/>
      <c r="I10" s="533"/>
      <c r="J10" s="533"/>
      <c r="K10" s="533"/>
      <c r="L10" s="533"/>
      <c r="M10" s="533"/>
      <c r="N10" s="533"/>
      <c r="O10" s="124" t="s">
        <v>111</v>
      </c>
      <c r="P10" s="124" t="s">
        <v>0</v>
      </c>
      <c r="Q10" s="533"/>
      <c r="R10" s="533"/>
      <c r="S10" s="124" t="s">
        <v>111</v>
      </c>
      <c r="T10" s="124" t="s">
        <v>0</v>
      </c>
      <c r="U10" s="533"/>
      <c r="V10" s="533"/>
      <c r="W10" s="124" t="s">
        <v>111</v>
      </c>
      <c r="X10" s="124" t="s">
        <v>0</v>
      </c>
      <c r="Y10" s="533"/>
      <c r="Z10" s="534"/>
      <c r="AA10" s="532"/>
    </row>
    <row r="11" spans="1:32" s="84" customFormat="1" ht="30.75" hidden="1" customHeight="1">
      <c r="A11" s="79">
        <v>1</v>
      </c>
      <c r="B11" s="6">
        <v>2</v>
      </c>
      <c r="C11" s="79">
        <v>3</v>
      </c>
      <c r="D11" s="79">
        <v>4</v>
      </c>
      <c r="E11" s="6">
        <v>5</v>
      </c>
      <c r="F11" s="79">
        <v>6</v>
      </c>
      <c r="G11" s="79">
        <v>7</v>
      </c>
      <c r="H11" s="6">
        <v>8</v>
      </c>
      <c r="I11" s="79">
        <v>12</v>
      </c>
      <c r="J11" s="79">
        <v>13</v>
      </c>
      <c r="K11" s="79">
        <v>15</v>
      </c>
      <c r="L11" s="105">
        <v>16</v>
      </c>
      <c r="M11" s="79">
        <v>21</v>
      </c>
      <c r="N11" s="6">
        <v>22</v>
      </c>
      <c r="O11" s="79">
        <v>23</v>
      </c>
      <c r="P11" s="6">
        <v>24</v>
      </c>
      <c r="Q11" s="79">
        <v>25</v>
      </c>
      <c r="R11" s="6">
        <v>26</v>
      </c>
      <c r="S11" s="79">
        <v>27</v>
      </c>
      <c r="T11" s="6">
        <v>28</v>
      </c>
      <c r="U11" s="79">
        <v>25</v>
      </c>
      <c r="V11" s="6">
        <v>26</v>
      </c>
      <c r="W11" s="79">
        <v>27</v>
      </c>
      <c r="X11" s="6">
        <v>28</v>
      </c>
      <c r="Y11" s="6"/>
      <c r="Z11" s="6"/>
      <c r="AA11" s="79">
        <v>29</v>
      </c>
    </row>
    <row r="12" spans="1:32" s="7" customFormat="1" ht="36" customHeight="1">
      <c r="A12" s="85"/>
      <c r="B12" s="86" t="s">
        <v>28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row>
    <row r="13" spans="1:32" s="7" customFormat="1" ht="39.6" customHeight="1">
      <c r="A13" s="32" t="s">
        <v>10</v>
      </c>
      <c r="B13" s="33" t="s">
        <v>91</v>
      </c>
      <c r="C13" s="6"/>
      <c r="D13" s="6"/>
      <c r="E13" s="6"/>
      <c r="F13" s="6"/>
      <c r="G13" s="6"/>
      <c r="H13" s="6"/>
      <c r="I13" s="6"/>
      <c r="J13" s="6"/>
      <c r="K13" s="6"/>
      <c r="L13" s="6"/>
      <c r="M13" s="6"/>
      <c r="N13" s="6"/>
      <c r="O13" s="6"/>
      <c r="P13" s="6"/>
      <c r="Q13" s="6"/>
      <c r="R13" s="6"/>
      <c r="S13" s="6"/>
      <c r="T13" s="6"/>
      <c r="U13" s="6"/>
      <c r="V13" s="6"/>
      <c r="W13" s="6"/>
      <c r="X13" s="6"/>
      <c r="Y13" s="6"/>
      <c r="Z13" s="6"/>
      <c r="AA13" s="6"/>
    </row>
    <row r="14" spans="1:32" ht="27" customHeight="1">
      <c r="A14" s="23" t="s">
        <v>12</v>
      </c>
      <c r="B14" s="16" t="s">
        <v>198</v>
      </c>
      <c r="C14" s="17"/>
      <c r="D14" s="17"/>
      <c r="E14" s="17"/>
      <c r="F14" s="17"/>
      <c r="G14" s="18"/>
      <c r="H14" s="18"/>
      <c r="I14" s="18"/>
      <c r="J14" s="18"/>
      <c r="K14" s="18"/>
      <c r="L14" s="18"/>
      <c r="M14" s="18"/>
      <c r="N14" s="18"/>
      <c r="O14" s="18"/>
      <c r="P14" s="18"/>
      <c r="Q14" s="18"/>
      <c r="R14" s="77"/>
      <c r="S14" s="77"/>
      <c r="T14" s="77"/>
      <c r="U14" s="77"/>
      <c r="V14" s="77"/>
      <c r="W14" s="77"/>
      <c r="X14" s="77"/>
      <c r="Y14" s="77"/>
      <c r="Z14" s="77"/>
      <c r="AA14" s="77"/>
    </row>
    <row r="15" spans="1:32" s="7" customFormat="1" ht="32.1" customHeight="1">
      <c r="A15" s="15"/>
      <c r="B15" s="16" t="s">
        <v>92</v>
      </c>
      <c r="C15" s="6"/>
      <c r="D15" s="6"/>
      <c r="E15" s="6"/>
      <c r="F15" s="6"/>
      <c r="G15" s="6"/>
      <c r="H15" s="6"/>
      <c r="I15" s="6"/>
      <c r="J15" s="6"/>
      <c r="K15" s="6"/>
      <c r="L15" s="6"/>
      <c r="M15" s="6"/>
      <c r="N15" s="6"/>
      <c r="O15" s="6"/>
      <c r="P15" s="6"/>
      <c r="Q15" s="6"/>
      <c r="R15" s="6"/>
      <c r="S15" s="6"/>
      <c r="T15" s="6"/>
      <c r="U15" s="6"/>
      <c r="V15" s="6"/>
      <c r="W15" s="6"/>
      <c r="X15" s="6"/>
      <c r="Y15" s="6"/>
      <c r="Z15" s="6"/>
      <c r="AA15" s="6"/>
    </row>
    <row r="16" spans="1:32" s="7" customFormat="1" ht="35.85" customHeight="1">
      <c r="A16" s="19">
        <v>1</v>
      </c>
      <c r="B16" s="20" t="s">
        <v>14</v>
      </c>
      <c r="C16" s="6"/>
      <c r="D16" s="6"/>
      <c r="E16" s="6"/>
      <c r="F16" s="6"/>
      <c r="G16" s="6"/>
      <c r="H16" s="6"/>
      <c r="I16" s="6"/>
      <c r="J16" s="6"/>
      <c r="K16" s="6"/>
      <c r="L16" s="6"/>
      <c r="M16" s="6"/>
      <c r="N16" s="6"/>
      <c r="O16" s="6"/>
      <c r="P16" s="6"/>
      <c r="Q16" s="6"/>
      <c r="R16" s="6"/>
      <c r="S16" s="6"/>
      <c r="T16" s="6"/>
      <c r="U16" s="6"/>
      <c r="V16" s="6"/>
      <c r="W16" s="6"/>
      <c r="X16" s="6"/>
      <c r="Y16" s="6"/>
      <c r="Z16" s="6"/>
      <c r="AA16" s="6"/>
    </row>
    <row r="17" spans="1:27" s="7" customFormat="1" ht="35.85" customHeight="1">
      <c r="A17" s="21" t="s">
        <v>26</v>
      </c>
      <c r="B17" s="22" t="s">
        <v>16</v>
      </c>
      <c r="C17" s="6"/>
      <c r="D17" s="6"/>
      <c r="E17" s="6"/>
      <c r="F17" s="6"/>
      <c r="G17" s="6"/>
      <c r="H17" s="6"/>
      <c r="I17" s="6"/>
      <c r="J17" s="6"/>
      <c r="K17" s="6"/>
      <c r="L17" s="6"/>
      <c r="M17" s="6"/>
      <c r="N17" s="6"/>
      <c r="O17" s="6"/>
      <c r="P17" s="6"/>
      <c r="Q17" s="6"/>
      <c r="R17" s="6"/>
      <c r="S17" s="6"/>
      <c r="T17" s="6"/>
      <c r="U17" s="6"/>
      <c r="V17" s="6"/>
      <c r="W17" s="6"/>
      <c r="X17" s="6"/>
      <c r="Y17" s="6"/>
      <c r="Z17" s="6"/>
      <c r="AA17" s="6"/>
    </row>
    <row r="18" spans="1:27" s="7" customFormat="1" ht="32.1" customHeight="1">
      <c r="A18" s="15"/>
      <c r="B18" s="16" t="s">
        <v>93</v>
      </c>
      <c r="C18" s="6"/>
      <c r="D18" s="6"/>
      <c r="E18" s="6"/>
      <c r="F18" s="6"/>
      <c r="G18" s="6"/>
      <c r="H18" s="6"/>
      <c r="I18" s="6"/>
      <c r="J18" s="6"/>
      <c r="K18" s="6"/>
      <c r="L18" s="6"/>
      <c r="M18" s="6"/>
      <c r="N18" s="6"/>
      <c r="O18" s="6"/>
      <c r="P18" s="6"/>
      <c r="Q18" s="6"/>
      <c r="R18" s="6"/>
      <c r="S18" s="6"/>
      <c r="T18" s="6"/>
      <c r="U18" s="6"/>
      <c r="V18" s="6"/>
      <c r="W18" s="6"/>
      <c r="X18" s="6"/>
      <c r="Y18" s="6"/>
      <c r="Z18" s="6"/>
      <c r="AA18" s="6"/>
    </row>
    <row r="19" spans="1:27" ht="79.349999999999994" customHeight="1">
      <c r="A19" s="107" t="s">
        <v>13</v>
      </c>
      <c r="B19" s="24" t="s">
        <v>94</v>
      </c>
      <c r="C19" s="17"/>
      <c r="D19" s="17"/>
      <c r="E19" s="17"/>
      <c r="F19" s="17"/>
      <c r="G19" s="18"/>
      <c r="H19" s="18"/>
      <c r="I19" s="18"/>
      <c r="J19" s="18"/>
      <c r="K19" s="18"/>
      <c r="L19" s="18"/>
      <c r="M19" s="18"/>
      <c r="N19" s="18"/>
      <c r="O19" s="18"/>
      <c r="P19" s="18"/>
      <c r="Q19" s="18"/>
      <c r="R19" s="18"/>
      <c r="S19" s="18"/>
      <c r="T19" s="18"/>
      <c r="U19" s="18"/>
      <c r="V19" s="18"/>
      <c r="W19" s="18"/>
      <c r="X19" s="18"/>
      <c r="Y19" s="18"/>
      <c r="Z19" s="18"/>
      <c r="AA19" s="18"/>
    </row>
    <row r="20" spans="1:27" s="3" customFormat="1" ht="62.1" customHeight="1">
      <c r="A20" s="27" t="s">
        <v>20</v>
      </c>
      <c r="B20" s="28" t="s">
        <v>95</v>
      </c>
      <c r="C20" s="29"/>
      <c r="D20" s="29"/>
      <c r="E20" s="29"/>
      <c r="F20" s="29"/>
      <c r="G20" s="30"/>
      <c r="H20" s="30"/>
      <c r="I20" s="30"/>
      <c r="J20" s="30"/>
      <c r="K20" s="30"/>
      <c r="L20" s="30"/>
      <c r="M20" s="30"/>
      <c r="N20" s="30"/>
      <c r="O20" s="30"/>
      <c r="P20" s="30"/>
      <c r="Q20" s="30"/>
      <c r="R20" s="30"/>
      <c r="S20" s="30"/>
      <c r="T20" s="30"/>
      <c r="U20" s="30"/>
      <c r="V20" s="30"/>
      <c r="W20" s="30"/>
      <c r="X20" s="30"/>
      <c r="Y20" s="30"/>
      <c r="Z20" s="30"/>
      <c r="AA20" s="30"/>
    </row>
    <row r="21" spans="1:27" s="7" customFormat="1" ht="35.85" customHeight="1">
      <c r="A21" s="19">
        <v>1</v>
      </c>
      <c r="B21" s="20" t="s">
        <v>14</v>
      </c>
      <c r="C21" s="6"/>
      <c r="D21" s="6"/>
      <c r="E21" s="6"/>
      <c r="F21" s="6"/>
      <c r="G21" s="6"/>
      <c r="H21" s="6"/>
      <c r="I21" s="6"/>
      <c r="J21" s="6"/>
      <c r="K21" s="6"/>
      <c r="L21" s="6"/>
      <c r="M21" s="6"/>
      <c r="N21" s="6"/>
      <c r="O21" s="6"/>
      <c r="P21" s="6"/>
      <c r="Q21" s="6"/>
      <c r="R21" s="6"/>
      <c r="S21" s="6"/>
      <c r="T21" s="6"/>
      <c r="U21" s="6"/>
      <c r="V21" s="6"/>
      <c r="W21" s="6"/>
      <c r="X21" s="6"/>
      <c r="Y21" s="6"/>
      <c r="Z21" s="6"/>
      <c r="AA21" s="6"/>
    </row>
    <row r="22" spans="1:27" ht="30" customHeight="1">
      <c r="A22" s="31" t="s">
        <v>26</v>
      </c>
      <c r="B22" s="22" t="s">
        <v>16</v>
      </c>
      <c r="C22" s="17"/>
      <c r="D22" s="17"/>
      <c r="E22" s="17"/>
      <c r="F22" s="17"/>
      <c r="G22" s="18"/>
      <c r="H22" s="18"/>
      <c r="I22" s="18"/>
      <c r="J22" s="18"/>
      <c r="K22" s="18"/>
      <c r="L22" s="18"/>
      <c r="M22" s="18"/>
      <c r="N22" s="18"/>
      <c r="O22" s="18"/>
      <c r="P22" s="18"/>
      <c r="Q22" s="18"/>
      <c r="R22" s="18"/>
      <c r="S22" s="18"/>
      <c r="T22" s="18"/>
      <c r="U22" s="18"/>
      <c r="V22" s="18"/>
      <c r="W22" s="18"/>
      <c r="X22" s="18"/>
      <c r="Y22" s="18"/>
      <c r="Z22" s="18"/>
      <c r="AA22" s="18"/>
    </row>
    <row r="23" spans="1:27" s="1" customFormat="1" ht="61.35" customHeight="1">
      <c r="A23" s="27" t="s">
        <v>21</v>
      </c>
      <c r="B23" s="28" t="s">
        <v>60</v>
      </c>
      <c r="C23" s="34"/>
      <c r="D23" s="34"/>
      <c r="E23" s="34"/>
      <c r="F23" s="34"/>
      <c r="G23" s="35"/>
      <c r="H23" s="35"/>
      <c r="I23" s="35"/>
      <c r="J23" s="35"/>
      <c r="K23" s="35"/>
      <c r="L23" s="35"/>
      <c r="M23" s="35"/>
      <c r="N23" s="35"/>
      <c r="O23" s="35"/>
      <c r="P23" s="35"/>
      <c r="Q23" s="35"/>
      <c r="R23" s="35"/>
      <c r="S23" s="35"/>
      <c r="T23" s="35"/>
      <c r="U23" s="35"/>
      <c r="V23" s="35"/>
      <c r="W23" s="35"/>
      <c r="X23" s="35"/>
      <c r="Y23" s="35"/>
      <c r="Z23" s="35"/>
      <c r="AA23" s="35"/>
    </row>
    <row r="24" spans="1:27" s="1" customFormat="1" ht="33.6" customHeight="1">
      <c r="A24" s="27"/>
      <c r="B24" s="28" t="s">
        <v>31</v>
      </c>
      <c r="C24" s="34"/>
      <c r="D24" s="34"/>
      <c r="E24" s="34"/>
      <c r="F24" s="34"/>
      <c r="G24" s="35"/>
      <c r="H24" s="35"/>
      <c r="I24" s="35"/>
      <c r="J24" s="35"/>
      <c r="K24" s="35"/>
      <c r="L24" s="35"/>
      <c r="M24" s="35"/>
      <c r="N24" s="35"/>
      <c r="O24" s="35"/>
      <c r="P24" s="35"/>
      <c r="Q24" s="35"/>
      <c r="R24" s="35"/>
      <c r="S24" s="35"/>
      <c r="T24" s="35"/>
      <c r="U24" s="35"/>
      <c r="V24" s="35"/>
      <c r="W24" s="35"/>
      <c r="X24" s="35"/>
      <c r="Y24" s="35"/>
      <c r="Z24" s="35"/>
      <c r="AA24" s="35"/>
    </row>
    <row r="25" spans="1:27" s="1" customFormat="1" ht="97.35" customHeight="1">
      <c r="A25" s="27"/>
      <c r="B25" s="80" t="s">
        <v>79</v>
      </c>
      <c r="C25" s="34"/>
      <c r="D25" s="34"/>
      <c r="E25" s="34"/>
      <c r="F25" s="34"/>
      <c r="G25" s="35"/>
      <c r="H25" s="35"/>
      <c r="I25" s="35"/>
      <c r="J25" s="35"/>
      <c r="K25" s="35"/>
      <c r="L25" s="35"/>
      <c r="M25" s="35"/>
      <c r="N25" s="35"/>
      <c r="O25" s="35"/>
      <c r="P25" s="35"/>
      <c r="Q25" s="35"/>
      <c r="R25" s="35"/>
      <c r="S25" s="35"/>
      <c r="T25" s="35"/>
      <c r="U25" s="35"/>
      <c r="V25" s="35"/>
      <c r="W25" s="35"/>
      <c r="X25" s="35"/>
      <c r="Y25" s="35"/>
      <c r="Z25" s="35"/>
      <c r="AA25" s="35"/>
    </row>
    <row r="26" spans="1:27" s="7" customFormat="1" ht="35.85" customHeight="1">
      <c r="A26" s="19">
        <v>1</v>
      </c>
      <c r="B26" s="20" t="s">
        <v>14</v>
      </c>
      <c r="C26" s="6"/>
      <c r="D26" s="6"/>
      <c r="E26" s="6"/>
      <c r="F26" s="6"/>
      <c r="G26" s="6"/>
      <c r="H26" s="6"/>
      <c r="I26" s="6"/>
      <c r="J26" s="6"/>
      <c r="K26" s="6"/>
      <c r="L26" s="6"/>
      <c r="M26" s="6"/>
      <c r="N26" s="6"/>
      <c r="O26" s="6"/>
      <c r="P26" s="6"/>
      <c r="Q26" s="6"/>
      <c r="R26" s="6"/>
      <c r="S26" s="6"/>
      <c r="T26" s="6"/>
      <c r="U26" s="6"/>
      <c r="V26" s="6"/>
      <c r="W26" s="6"/>
      <c r="X26" s="6"/>
      <c r="Y26" s="6"/>
      <c r="Z26" s="6"/>
      <c r="AA26" s="6"/>
    </row>
    <row r="27" spans="1:27" ht="30" customHeight="1">
      <c r="A27" s="31" t="s">
        <v>26</v>
      </c>
      <c r="B27" s="22" t="s">
        <v>16</v>
      </c>
      <c r="C27" s="17"/>
      <c r="D27" s="17"/>
      <c r="E27" s="17"/>
      <c r="F27" s="17"/>
      <c r="G27" s="18"/>
      <c r="H27" s="18"/>
      <c r="I27" s="18"/>
      <c r="J27" s="18"/>
      <c r="K27" s="18"/>
      <c r="L27" s="18"/>
      <c r="M27" s="18"/>
      <c r="N27" s="18"/>
      <c r="O27" s="18"/>
      <c r="P27" s="18"/>
      <c r="Q27" s="18"/>
      <c r="R27" s="18"/>
      <c r="S27" s="18"/>
      <c r="T27" s="18"/>
      <c r="U27" s="18"/>
      <c r="V27" s="18"/>
      <c r="W27" s="18"/>
      <c r="X27" s="18"/>
      <c r="Y27" s="18"/>
      <c r="Z27" s="18"/>
      <c r="AA27" s="18"/>
    </row>
    <row r="28" spans="1:27" s="3" customFormat="1" ht="59.85" customHeight="1">
      <c r="A28" s="27"/>
      <c r="B28" s="80" t="s">
        <v>81</v>
      </c>
      <c r="C28" s="29"/>
      <c r="D28" s="29"/>
      <c r="E28" s="29"/>
      <c r="F28" s="29"/>
      <c r="G28" s="30"/>
      <c r="H28" s="30"/>
      <c r="I28" s="30"/>
      <c r="J28" s="30"/>
      <c r="K28" s="30"/>
      <c r="L28" s="30"/>
      <c r="M28" s="30"/>
      <c r="N28" s="30"/>
      <c r="O28" s="30"/>
      <c r="P28" s="30"/>
      <c r="Q28" s="30"/>
      <c r="R28" s="30"/>
      <c r="S28" s="30"/>
      <c r="T28" s="30"/>
      <c r="U28" s="30"/>
      <c r="V28" s="30"/>
      <c r="W28" s="30"/>
      <c r="X28" s="30"/>
      <c r="Y28" s="30"/>
      <c r="Z28" s="30"/>
      <c r="AA28" s="30"/>
    </row>
    <row r="29" spans="1:27" s="7" customFormat="1" ht="35.85" customHeight="1">
      <c r="A29" s="19">
        <v>1</v>
      </c>
      <c r="B29" s="20" t="s">
        <v>14</v>
      </c>
      <c r="C29" s="6"/>
      <c r="D29" s="6"/>
      <c r="E29" s="6"/>
      <c r="F29" s="6"/>
      <c r="G29" s="6"/>
      <c r="H29" s="6"/>
      <c r="I29" s="6"/>
      <c r="J29" s="6"/>
      <c r="K29" s="6"/>
      <c r="L29" s="6"/>
      <c r="M29" s="6"/>
      <c r="N29" s="6"/>
      <c r="O29" s="6"/>
      <c r="P29" s="6"/>
      <c r="Q29" s="6"/>
      <c r="R29" s="6"/>
      <c r="S29" s="6"/>
      <c r="T29" s="6"/>
      <c r="U29" s="6"/>
      <c r="V29" s="6"/>
      <c r="W29" s="6"/>
      <c r="X29" s="6"/>
      <c r="Y29" s="6"/>
      <c r="Z29" s="6"/>
      <c r="AA29" s="6"/>
    </row>
    <row r="30" spans="1:27" ht="30" customHeight="1">
      <c r="A30" s="31" t="s">
        <v>26</v>
      </c>
      <c r="B30" s="22" t="s">
        <v>16</v>
      </c>
      <c r="C30" s="17"/>
      <c r="D30" s="17"/>
      <c r="E30" s="17"/>
      <c r="F30" s="17"/>
      <c r="G30" s="18"/>
      <c r="H30" s="18"/>
      <c r="I30" s="18"/>
      <c r="J30" s="18"/>
      <c r="K30" s="18"/>
      <c r="L30" s="18"/>
      <c r="M30" s="18"/>
      <c r="N30" s="18"/>
      <c r="O30" s="18"/>
      <c r="P30" s="18"/>
      <c r="Q30" s="18"/>
      <c r="R30" s="18"/>
      <c r="S30" s="18"/>
      <c r="T30" s="18"/>
      <c r="U30" s="18"/>
      <c r="V30" s="18"/>
      <c r="W30" s="18"/>
      <c r="X30" s="18"/>
      <c r="Y30" s="18"/>
      <c r="Z30" s="18"/>
      <c r="AA30" s="18"/>
    </row>
    <row r="31" spans="1:27" s="1" customFormat="1" ht="80.25" customHeight="1">
      <c r="A31" s="27" t="s">
        <v>39</v>
      </c>
      <c r="B31" s="28" t="s">
        <v>61</v>
      </c>
      <c r="C31" s="34"/>
      <c r="D31" s="34"/>
      <c r="E31" s="34"/>
      <c r="F31" s="34"/>
      <c r="G31" s="35"/>
      <c r="H31" s="35"/>
      <c r="I31" s="35"/>
      <c r="J31" s="35"/>
      <c r="K31" s="35"/>
      <c r="L31" s="35"/>
      <c r="M31" s="35"/>
      <c r="N31" s="35"/>
      <c r="O31" s="35"/>
      <c r="P31" s="35"/>
      <c r="Q31" s="35"/>
      <c r="R31" s="35"/>
      <c r="S31" s="35"/>
      <c r="T31" s="35"/>
      <c r="U31" s="35"/>
      <c r="V31" s="35"/>
      <c r="W31" s="35"/>
      <c r="X31" s="35"/>
      <c r="Y31" s="35"/>
      <c r="Z31" s="35"/>
      <c r="AA31" s="35"/>
    </row>
    <row r="32" spans="1:27" s="1" customFormat="1" ht="84.6" customHeight="1">
      <c r="A32" s="27"/>
      <c r="B32" s="80" t="s">
        <v>80</v>
      </c>
      <c r="C32" s="34"/>
      <c r="D32" s="34"/>
      <c r="E32" s="34"/>
      <c r="F32" s="34"/>
      <c r="G32" s="35"/>
      <c r="H32" s="35"/>
      <c r="I32" s="35"/>
      <c r="J32" s="35"/>
      <c r="K32" s="35"/>
      <c r="L32" s="35"/>
      <c r="M32" s="35"/>
      <c r="N32" s="35"/>
      <c r="O32" s="35"/>
      <c r="P32" s="35"/>
      <c r="Q32" s="35"/>
      <c r="R32" s="35"/>
      <c r="S32" s="35"/>
      <c r="T32" s="35"/>
      <c r="U32" s="35"/>
      <c r="V32" s="35"/>
      <c r="W32" s="35"/>
      <c r="X32" s="35"/>
      <c r="Y32" s="35"/>
      <c r="Z32" s="35"/>
      <c r="AA32" s="35"/>
    </row>
    <row r="33" spans="1:27" s="7" customFormat="1" ht="35.85" customHeight="1">
      <c r="A33" s="19">
        <v>1</v>
      </c>
      <c r="B33" s="20" t="s">
        <v>14</v>
      </c>
      <c r="C33" s="6"/>
      <c r="D33" s="6"/>
      <c r="E33" s="6"/>
      <c r="F33" s="6"/>
      <c r="G33" s="6"/>
      <c r="H33" s="6"/>
      <c r="I33" s="6"/>
      <c r="J33" s="6"/>
      <c r="K33" s="6"/>
      <c r="L33" s="6"/>
      <c r="M33" s="6"/>
      <c r="N33" s="6"/>
      <c r="O33" s="6"/>
      <c r="P33" s="6"/>
      <c r="Q33" s="6"/>
      <c r="R33" s="6"/>
      <c r="S33" s="6"/>
      <c r="T33" s="6"/>
      <c r="U33" s="6"/>
      <c r="V33" s="6"/>
      <c r="W33" s="6"/>
      <c r="X33" s="6"/>
      <c r="Y33" s="6"/>
      <c r="Z33" s="6"/>
      <c r="AA33" s="6"/>
    </row>
    <row r="34" spans="1:27" ht="30" customHeight="1">
      <c r="A34" s="31" t="s">
        <v>26</v>
      </c>
      <c r="B34" s="22" t="s">
        <v>16</v>
      </c>
      <c r="C34" s="17"/>
      <c r="D34" s="17"/>
      <c r="E34" s="17"/>
      <c r="F34" s="17"/>
      <c r="G34" s="18"/>
      <c r="H34" s="18"/>
      <c r="I34" s="18"/>
      <c r="J34" s="18"/>
      <c r="K34" s="18"/>
      <c r="L34" s="18"/>
      <c r="M34" s="18"/>
      <c r="N34" s="18"/>
      <c r="O34" s="18"/>
      <c r="P34" s="18"/>
      <c r="Q34" s="18"/>
      <c r="R34" s="18"/>
      <c r="S34" s="18"/>
      <c r="T34" s="18"/>
      <c r="U34" s="18"/>
      <c r="V34" s="18"/>
      <c r="W34" s="18"/>
      <c r="X34" s="18"/>
      <c r="Y34" s="18"/>
      <c r="Z34" s="18"/>
      <c r="AA34" s="18"/>
    </row>
    <row r="35" spans="1:27" s="1" customFormat="1" ht="42" customHeight="1">
      <c r="A35" s="27"/>
      <c r="B35" s="80" t="s">
        <v>58</v>
      </c>
      <c r="C35" s="34"/>
      <c r="D35" s="34"/>
      <c r="E35" s="34"/>
      <c r="F35" s="34"/>
      <c r="G35" s="35"/>
      <c r="H35" s="35"/>
      <c r="I35" s="35"/>
      <c r="J35" s="35"/>
      <c r="K35" s="35"/>
      <c r="L35" s="35"/>
      <c r="M35" s="35"/>
      <c r="N35" s="35"/>
      <c r="O35" s="35"/>
      <c r="P35" s="35"/>
      <c r="Q35" s="35"/>
      <c r="R35" s="35"/>
      <c r="S35" s="35"/>
      <c r="T35" s="35"/>
      <c r="U35" s="35"/>
      <c r="V35" s="35"/>
      <c r="W35" s="35"/>
      <c r="X35" s="35"/>
      <c r="Y35" s="35"/>
      <c r="Z35" s="35"/>
      <c r="AA35" s="35"/>
    </row>
    <row r="36" spans="1:27" s="7" customFormat="1" ht="35.85" customHeight="1">
      <c r="A36" s="19">
        <v>1</v>
      </c>
      <c r="B36" s="20" t="s">
        <v>14</v>
      </c>
      <c r="C36" s="6"/>
      <c r="D36" s="6"/>
      <c r="E36" s="6"/>
      <c r="F36" s="6"/>
      <c r="G36" s="6"/>
      <c r="H36" s="6"/>
      <c r="I36" s="6"/>
      <c r="J36" s="6"/>
      <c r="K36" s="6"/>
      <c r="L36" s="6"/>
      <c r="M36" s="6"/>
      <c r="N36" s="6"/>
      <c r="O36" s="6"/>
      <c r="P36" s="6"/>
      <c r="Q36" s="6"/>
      <c r="R36" s="6"/>
      <c r="S36" s="6"/>
      <c r="T36" s="6"/>
      <c r="U36" s="6"/>
      <c r="V36" s="6"/>
      <c r="W36" s="6"/>
      <c r="X36" s="6"/>
      <c r="Y36" s="6"/>
      <c r="Z36" s="6"/>
      <c r="AA36" s="6"/>
    </row>
    <row r="37" spans="1:27" ht="30" customHeight="1">
      <c r="A37" s="31" t="s">
        <v>26</v>
      </c>
      <c r="B37" s="22" t="s">
        <v>16</v>
      </c>
      <c r="C37" s="17"/>
      <c r="D37" s="17"/>
      <c r="E37" s="17"/>
      <c r="F37" s="17"/>
      <c r="G37" s="18"/>
      <c r="H37" s="18"/>
      <c r="I37" s="18"/>
      <c r="J37" s="18"/>
      <c r="K37" s="18"/>
      <c r="L37" s="18"/>
      <c r="M37" s="18"/>
      <c r="N37" s="18"/>
      <c r="O37" s="18"/>
      <c r="P37" s="18"/>
      <c r="Q37" s="18"/>
      <c r="R37" s="18"/>
      <c r="S37" s="18"/>
      <c r="T37" s="18"/>
      <c r="U37" s="18"/>
      <c r="V37" s="18"/>
      <c r="W37" s="18"/>
      <c r="X37" s="18"/>
      <c r="Y37" s="18"/>
      <c r="Z37" s="18"/>
      <c r="AA37" s="18"/>
    </row>
    <row r="38" spans="1:27" ht="62.85" customHeight="1">
      <c r="A38" s="107" t="s">
        <v>15</v>
      </c>
      <c r="B38" s="24" t="s">
        <v>82</v>
      </c>
      <c r="C38" s="17"/>
      <c r="D38" s="17"/>
      <c r="E38" s="17"/>
      <c r="F38" s="17"/>
      <c r="G38" s="18"/>
      <c r="H38" s="18"/>
      <c r="I38" s="18"/>
      <c r="J38" s="18"/>
      <c r="K38" s="18"/>
      <c r="L38" s="18"/>
      <c r="M38" s="18"/>
      <c r="N38" s="18"/>
      <c r="O38" s="18"/>
      <c r="P38" s="18"/>
      <c r="Q38" s="18"/>
      <c r="R38" s="18"/>
      <c r="S38" s="18"/>
      <c r="T38" s="18"/>
      <c r="U38" s="18"/>
      <c r="V38" s="18"/>
      <c r="W38" s="18"/>
      <c r="X38" s="18"/>
      <c r="Y38" s="18"/>
      <c r="Z38" s="18"/>
      <c r="AA38" s="18"/>
    </row>
    <row r="39" spans="1:27" s="1" customFormat="1" ht="84.6" customHeight="1">
      <c r="A39" s="27"/>
      <c r="B39" s="80" t="s">
        <v>83</v>
      </c>
      <c r="C39" s="34"/>
      <c r="D39" s="34"/>
      <c r="E39" s="34"/>
      <c r="F39" s="34"/>
      <c r="G39" s="35"/>
      <c r="H39" s="35"/>
      <c r="I39" s="35"/>
      <c r="J39" s="35"/>
      <c r="K39" s="35"/>
      <c r="L39" s="35"/>
      <c r="M39" s="35"/>
      <c r="N39" s="35"/>
      <c r="O39" s="35"/>
      <c r="P39" s="35"/>
      <c r="Q39" s="35"/>
      <c r="R39" s="35"/>
      <c r="S39" s="35"/>
      <c r="T39" s="35"/>
      <c r="U39" s="35"/>
      <c r="V39" s="35"/>
      <c r="W39" s="35"/>
      <c r="X39" s="35"/>
      <c r="Y39" s="35"/>
      <c r="Z39" s="35"/>
      <c r="AA39" s="35"/>
    </row>
    <row r="40" spans="1:27" s="7" customFormat="1" ht="35.85" customHeight="1">
      <c r="A40" s="19">
        <v>1</v>
      </c>
      <c r="B40" s="20" t="s">
        <v>14</v>
      </c>
      <c r="C40" s="6"/>
      <c r="D40" s="6"/>
      <c r="E40" s="6"/>
      <c r="F40" s="6"/>
      <c r="G40" s="6"/>
      <c r="H40" s="6"/>
      <c r="I40" s="6"/>
      <c r="J40" s="6"/>
      <c r="K40" s="6"/>
      <c r="L40" s="6"/>
      <c r="M40" s="6"/>
      <c r="N40" s="6"/>
      <c r="O40" s="6"/>
      <c r="P40" s="6"/>
      <c r="Q40" s="6"/>
      <c r="R40" s="6"/>
      <c r="S40" s="6"/>
      <c r="T40" s="6"/>
      <c r="U40" s="6"/>
      <c r="V40" s="6"/>
      <c r="W40" s="6"/>
      <c r="X40" s="6"/>
      <c r="Y40" s="6"/>
      <c r="Z40" s="6"/>
      <c r="AA40" s="6"/>
    </row>
    <row r="41" spans="1:27" ht="30" customHeight="1">
      <c r="A41" s="31" t="s">
        <v>26</v>
      </c>
      <c r="B41" s="22" t="s">
        <v>16</v>
      </c>
      <c r="C41" s="17"/>
      <c r="D41" s="17"/>
      <c r="E41" s="17"/>
      <c r="F41" s="17"/>
      <c r="G41" s="18"/>
      <c r="H41" s="18"/>
      <c r="I41" s="18"/>
      <c r="J41" s="18"/>
      <c r="K41" s="18"/>
      <c r="L41" s="18"/>
      <c r="M41" s="18"/>
      <c r="N41" s="18"/>
      <c r="O41" s="18"/>
      <c r="P41" s="18"/>
      <c r="Q41" s="18"/>
      <c r="R41" s="18"/>
      <c r="S41" s="18"/>
      <c r="T41" s="18"/>
      <c r="U41" s="18"/>
      <c r="V41" s="18"/>
      <c r="W41" s="18"/>
      <c r="X41" s="18"/>
      <c r="Y41" s="18"/>
      <c r="Z41" s="18"/>
      <c r="AA41" s="18"/>
    </row>
    <row r="42" spans="1:27" s="1" customFormat="1" ht="39">
      <c r="A42" s="27"/>
      <c r="B42" s="80" t="s">
        <v>84</v>
      </c>
      <c r="C42" s="34"/>
      <c r="D42" s="34"/>
      <c r="E42" s="34"/>
      <c r="F42" s="34"/>
      <c r="G42" s="35"/>
      <c r="H42" s="35"/>
      <c r="I42" s="35"/>
      <c r="J42" s="35"/>
      <c r="K42" s="35"/>
      <c r="L42" s="35"/>
      <c r="M42" s="35"/>
      <c r="N42" s="35"/>
      <c r="O42" s="35"/>
      <c r="P42" s="35"/>
      <c r="Q42" s="35"/>
      <c r="R42" s="35"/>
      <c r="S42" s="35"/>
      <c r="T42" s="35"/>
      <c r="U42" s="35"/>
      <c r="V42" s="35"/>
      <c r="W42" s="35"/>
      <c r="X42" s="35"/>
      <c r="Y42" s="35"/>
      <c r="Z42" s="35"/>
      <c r="AA42" s="35"/>
    </row>
    <row r="43" spans="1:27" s="7" customFormat="1" ht="35.85" customHeight="1">
      <c r="A43" s="19">
        <v>1</v>
      </c>
      <c r="B43" s="20" t="s">
        <v>14</v>
      </c>
      <c r="C43" s="6"/>
      <c r="D43" s="6"/>
      <c r="E43" s="6"/>
      <c r="F43" s="6"/>
      <c r="G43" s="6"/>
      <c r="H43" s="6"/>
      <c r="I43" s="6"/>
      <c r="J43" s="6"/>
      <c r="K43" s="6"/>
      <c r="L43" s="6"/>
      <c r="M43" s="6"/>
      <c r="N43" s="6"/>
      <c r="O43" s="6"/>
      <c r="P43" s="6"/>
      <c r="Q43" s="6"/>
      <c r="R43" s="6"/>
      <c r="S43" s="6"/>
      <c r="T43" s="6"/>
      <c r="U43" s="6"/>
      <c r="V43" s="6"/>
      <c r="W43" s="6"/>
      <c r="X43" s="6"/>
      <c r="Y43" s="6"/>
      <c r="Z43" s="6"/>
      <c r="AA43" s="6"/>
    </row>
    <row r="44" spans="1:27" ht="30" customHeight="1">
      <c r="A44" s="31" t="s">
        <v>26</v>
      </c>
      <c r="B44" s="22" t="s">
        <v>16</v>
      </c>
      <c r="C44" s="17"/>
      <c r="D44" s="17"/>
      <c r="E44" s="17"/>
      <c r="F44" s="17"/>
      <c r="G44" s="18"/>
      <c r="H44" s="18"/>
      <c r="I44" s="18"/>
      <c r="J44" s="18"/>
      <c r="K44" s="18"/>
      <c r="L44" s="18"/>
      <c r="M44" s="18"/>
      <c r="N44" s="18"/>
      <c r="O44" s="18"/>
      <c r="P44" s="18"/>
      <c r="Q44" s="18"/>
      <c r="R44" s="18"/>
      <c r="S44" s="18"/>
      <c r="T44" s="18"/>
      <c r="U44" s="18"/>
      <c r="V44" s="18"/>
      <c r="W44" s="18"/>
      <c r="X44" s="18"/>
      <c r="Y44" s="18"/>
      <c r="Z44" s="18"/>
      <c r="AA44" s="18"/>
    </row>
    <row r="45" spans="1:27" ht="62.25" customHeight="1">
      <c r="A45" s="23" t="s">
        <v>17</v>
      </c>
      <c r="B45" s="16" t="s">
        <v>199</v>
      </c>
      <c r="C45" s="17"/>
      <c r="D45" s="17"/>
      <c r="E45" s="17"/>
      <c r="F45" s="17"/>
      <c r="G45" s="18"/>
      <c r="H45" s="18"/>
      <c r="I45" s="18"/>
      <c r="J45" s="18"/>
      <c r="K45" s="18"/>
      <c r="L45" s="18"/>
      <c r="M45" s="18"/>
      <c r="N45" s="18"/>
      <c r="O45" s="18"/>
      <c r="P45" s="18"/>
      <c r="Q45" s="18"/>
      <c r="R45" s="18"/>
      <c r="S45" s="18"/>
      <c r="T45" s="18"/>
      <c r="U45" s="18"/>
      <c r="V45" s="18"/>
      <c r="W45" s="18"/>
      <c r="X45" s="18"/>
      <c r="Y45" s="18"/>
      <c r="Z45" s="18"/>
      <c r="AA45" s="18"/>
    </row>
    <row r="46" spans="1:27" s="1" customFormat="1" ht="42" customHeight="1">
      <c r="A46" s="132"/>
      <c r="B46" s="133" t="s">
        <v>54</v>
      </c>
      <c r="C46" s="34"/>
      <c r="D46" s="34"/>
      <c r="E46" s="34"/>
      <c r="F46" s="34"/>
      <c r="G46" s="35"/>
      <c r="H46" s="35"/>
      <c r="I46" s="35"/>
      <c r="J46" s="35"/>
      <c r="K46" s="35"/>
      <c r="L46" s="35"/>
      <c r="M46" s="35"/>
      <c r="N46" s="35"/>
      <c r="O46" s="35"/>
      <c r="P46" s="35"/>
      <c r="Q46" s="35"/>
      <c r="R46" s="35"/>
      <c r="S46" s="35"/>
      <c r="T46" s="35"/>
      <c r="U46" s="35"/>
      <c r="V46" s="35"/>
      <c r="W46" s="35"/>
      <c r="X46" s="35"/>
      <c r="Y46" s="35"/>
      <c r="Z46" s="35"/>
      <c r="AA46" s="35"/>
    </row>
    <row r="47" spans="1:27" ht="48.6" customHeight="1">
      <c r="A47" s="23" t="s">
        <v>120</v>
      </c>
      <c r="B47" s="16" t="s">
        <v>121</v>
      </c>
      <c r="C47" s="17"/>
      <c r="D47" s="17"/>
      <c r="E47" s="17"/>
      <c r="F47" s="17"/>
      <c r="G47" s="18"/>
      <c r="H47" s="18"/>
      <c r="I47" s="18"/>
      <c r="J47" s="18"/>
      <c r="K47" s="18"/>
      <c r="L47" s="18"/>
      <c r="M47" s="18"/>
      <c r="N47" s="18"/>
      <c r="O47" s="18"/>
      <c r="P47" s="18"/>
      <c r="Q47" s="18"/>
      <c r="R47" s="18"/>
      <c r="S47" s="18"/>
      <c r="T47" s="18"/>
      <c r="U47" s="18"/>
      <c r="V47" s="18"/>
      <c r="W47" s="18"/>
      <c r="X47" s="18"/>
      <c r="Y47" s="18"/>
      <c r="Z47" s="18"/>
      <c r="AA47" s="18"/>
    </row>
    <row r="48" spans="1:27" s="1" customFormat="1" ht="42" customHeight="1">
      <c r="A48" s="132"/>
      <c r="B48" s="133" t="s">
        <v>54</v>
      </c>
      <c r="C48" s="34"/>
      <c r="D48" s="34"/>
      <c r="E48" s="34"/>
      <c r="F48" s="34"/>
      <c r="G48" s="35"/>
      <c r="H48" s="35"/>
      <c r="I48" s="35"/>
      <c r="J48" s="35"/>
      <c r="K48" s="35"/>
      <c r="L48" s="35"/>
      <c r="M48" s="35"/>
      <c r="N48" s="35"/>
      <c r="O48" s="35"/>
      <c r="P48" s="35"/>
      <c r="Q48" s="35"/>
      <c r="R48" s="35"/>
      <c r="S48" s="35"/>
      <c r="T48" s="35"/>
      <c r="U48" s="35"/>
      <c r="V48" s="35"/>
      <c r="W48" s="35"/>
      <c r="X48" s="35"/>
      <c r="Y48" s="35"/>
      <c r="Z48" s="35"/>
      <c r="AA48" s="35"/>
    </row>
    <row r="49" spans="1:27" ht="33" customHeight="1">
      <c r="A49" s="23" t="s">
        <v>122</v>
      </c>
      <c r="B49" s="16" t="s">
        <v>131</v>
      </c>
      <c r="C49" s="17"/>
      <c r="D49" s="17"/>
      <c r="E49" s="17"/>
      <c r="F49" s="17"/>
      <c r="G49" s="18"/>
      <c r="H49" s="18"/>
      <c r="I49" s="18"/>
      <c r="J49" s="18"/>
      <c r="K49" s="18"/>
      <c r="L49" s="18"/>
      <c r="M49" s="18"/>
      <c r="N49" s="18"/>
      <c r="O49" s="18"/>
      <c r="P49" s="18"/>
      <c r="Q49" s="18"/>
      <c r="R49" s="18"/>
      <c r="S49" s="18"/>
      <c r="T49" s="18"/>
      <c r="U49" s="18"/>
      <c r="V49" s="18"/>
      <c r="W49" s="18"/>
      <c r="X49" s="18"/>
      <c r="Y49" s="18"/>
      <c r="Z49" s="18"/>
      <c r="AA49" s="18"/>
    </row>
    <row r="50" spans="1:27" s="1" customFormat="1" ht="42" customHeight="1">
      <c r="A50" s="132"/>
      <c r="B50" s="133" t="s">
        <v>54</v>
      </c>
      <c r="C50" s="34"/>
      <c r="D50" s="34"/>
      <c r="E50" s="34"/>
      <c r="F50" s="34"/>
      <c r="G50" s="35"/>
      <c r="H50" s="35"/>
      <c r="I50" s="35"/>
      <c r="J50" s="35"/>
      <c r="K50" s="35"/>
      <c r="L50" s="35"/>
      <c r="M50" s="35"/>
      <c r="N50" s="35"/>
      <c r="O50" s="35"/>
      <c r="P50" s="35"/>
      <c r="Q50" s="35"/>
      <c r="R50" s="35"/>
      <c r="S50" s="35"/>
      <c r="T50" s="35"/>
      <c r="U50" s="35"/>
      <c r="V50" s="35"/>
      <c r="W50" s="35"/>
      <c r="X50" s="35"/>
      <c r="Y50" s="35"/>
      <c r="Z50" s="35"/>
      <c r="AA50" s="35"/>
    </row>
    <row r="51" spans="1:27" ht="36.75" customHeight="1">
      <c r="A51" s="23" t="s">
        <v>123</v>
      </c>
      <c r="B51" s="16" t="s">
        <v>133</v>
      </c>
      <c r="C51" s="17"/>
      <c r="D51" s="17"/>
      <c r="E51" s="17"/>
      <c r="F51" s="17"/>
      <c r="G51" s="18"/>
      <c r="H51" s="18"/>
      <c r="I51" s="18"/>
      <c r="J51" s="18"/>
      <c r="K51" s="18"/>
      <c r="L51" s="18"/>
      <c r="M51" s="18"/>
      <c r="N51" s="18"/>
      <c r="O51" s="18"/>
      <c r="P51" s="18"/>
      <c r="Q51" s="18"/>
      <c r="R51" s="18"/>
      <c r="S51" s="18"/>
      <c r="T51" s="18"/>
      <c r="U51" s="18"/>
      <c r="V51" s="18"/>
      <c r="W51" s="18"/>
      <c r="X51" s="18"/>
      <c r="Y51" s="18"/>
      <c r="Z51" s="18"/>
      <c r="AA51" s="18"/>
    </row>
    <row r="52" spans="1:27" s="1" customFormat="1" ht="42" customHeight="1">
      <c r="A52" s="132"/>
      <c r="B52" s="133" t="s">
        <v>54</v>
      </c>
      <c r="C52" s="34"/>
      <c r="D52" s="34"/>
      <c r="E52" s="34"/>
      <c r="F52" s="34"/>
      <c r="G52" s="35"/>
      <c r="H52" s="35"/>
      <c r="I52" s="35"/>
      <c r="J52" s="35"/>
      <c r="K52" s="35"/>
      <c r="L52" s="35"/>
      <c r="M52" s="35"/>
      <c r="N52" s="35"/>
      <c r="O52" s="35"/>
      <c r="P52" s="35"/>
      <c r="Q52" s="35"/>
      <c r="R52" s="35"/>
      <c r="S52" s="35"/>
      <c r="T52" s="35"/>
      <c r="U52" s="35"/>
      <c r="V52" s="35"/>
      <c r="W52" s="35"/>
      <c r="X52" s="35"/>
      <c r="Y52" s="35"/>
      <c r="Z52" s="35"/>
      <c r="AA52" s="35"/>
    </row>
    <row r="53" spans="1:27" ht="39" customHeight="1">
      <c r="A53" s="23" t="s">
        <v>125</v>
      </c>
      <c r="B53" s="16" t="s">
        <v>200</v>
      </c>
      <c r="C53" s="17"/>
      <c r="D53" s="17"/>
      <c r="E53" s="17"/>
      <c r="F53" s="17"/>
      <c r="G53" s="18"/>
      <c r="H53" s="18"/>
      <c r="I53" s="18"/>
      <c r="J53" s="18"/>
      <c r="K53" s="18"/>
      <c r="L53" s="18"/>
      <c r="M53" s="18"/>
      <c r="N53" s="18"/>
      <c r="O53" s="18"/>
      <c r="P53" s="18"/>
      <c r="Q53" s="18"/>
      <c r="R53" s="18"/>
      <c r="S53" s="18"/>
      <c r="T53" s="18"/>
      <c r="U53" s="18"/>
      <c r="V53" s="18"/>
      <c r="W53" s="18"/>
      <c r="X53" s="18"/>
      <c r="Y53" s="18"/>
      <c r="Z53" s="18"/>
      <c r="AA53" s="18"/>
    </row>
    <row r="54" spans="1:27" s="1" customFormat="1" ht="42" customHeight="1">
      <c r="A54" s="132"/>
      <c r="B54" s="133" t="s">
        <v>54</v>
      </c>
      <c r="C54" s="34"/>
      <c r="D54" s="34"/>
      <c r="E54" s="34"/>
      <c r="F54" s="34"/>
      <c r="G54" s="35"/>
      <c r="H54" s="35"/>
      <c r="I54" s="35"/>
      <c r="J54" s="35"/>
      <c r="K54" s="35"/>
      <c r="L54" s="35"/>
      <c r="M54" s="35"/>
      <c r="N54" s="35"/>
      <c r="O54" s="35"/>
      <c r="P54" s="35"/>
      <c r="Q54" s="35"/>
      <c r="R54" s="35"/>
      <c r="S54" s="35"/>
      <c r="T54" s="35"/>
      <c r="U54" s="35"/>
      <c r="V54" s="35"/>
      <c r="W54" s="35"/>
      <c r="X54" s="35"/>
      <c r="Y54" s="35"/>
      <c r="Z54" s="35"/>
      <c r="AA54" s="35"/>
    </row>
    <row r="55" spans="1:27" ht="35.25" customHeight="1">
      <c r="A55" s="23" t="s">
        <v>126</v>
      </c>
      <c r="B55" s="16" t="s">
        <v>124</v>
      </c>
      <c r="C55" s="17"/>
      <c r="D55" s="17"/>
      <c r="E55" s="17"/>
      <c r="F55" s="17"/>
      <c r="G55" s="18"/>
      <c r="H55" s="18"/>
      <c r="I55" s="18"/>
      <c r="J55" s="18"/>
      <c r="K55" s="18"/>
      <c r="L55" s="18"/>
      <c r="M55" s="18"/>
      <c r="N55" s="18"/>
      <c r="O55" s="18"/>
      <c r="P55" s="18"/>
      <c r="Q55" s="18"/>
      <c r="R55" s="18"/>
      <c r="S55" s="18"/>
      <c r="T55" s="18"/>
      <c r="U55" s="18"/>
      <c r="V55" s="18"/>
      <c r="W55" s="18"/>
      <c r="X55" s="18"/>
      <c r="Y55" s="18"/>
      <c r="Z55" s="18"/>
      <c r="AA55" s="18"/>
    </row>
    <row r="56" spans="1:27" s="1" customFormat="1" ht="42" customHeight="1">
      <c r="A56" s="132"/>
      <c r="B56" s="133" t="s">
        <v>54</v>
      </c>
      <c r="C56" s="34"/>
      <c r="D56" s="34"/>
      <c r="E56" s="34"/>
      <c r="F56" s="34"/>
      <c r="G56" s="35"/>
      <c r="H56" s="35"/>
      <c r="I56" s="35"/>
      <c r="J56" s="35"/>
      <c r="K56" s="35"/>
      <c r="L56" s="35"/>
      <c r="M56" s="35"/>
      <c r="N56" s="35"/>
      <c r="O56" s="35"/>
      <c r="P56" s="35"/>
      <c r="Q56" s="35"/>
      <c r="R56" s="35"/>
      <c r="S56" s="35"/>
      <c r="T56" s="35"/>
      <c r="U56" s="35"/>
      <c r="V56" s="35"/>
      <c r="W56" s="35"/>
      <c r="X56" s="35"/>
      <c r="Y56" s="35"/>
      <c r="Z56" s="35"/>
      <c r="AA56" s="35"/>
    </row>
    <row r="57" spans="1:27" ht="61.5" customHeight="1">
      <c r="A57" s="23" t="s">
        <v>127</v>
      </c>
      <c r="B57" s="16" t="s">
        <v>201</v>
      </c>
      <c r="C57" s="17"/>
      <c r="D57" s="17"/>
      <c r="E57" s="17"/>
      <c r="F57" s="17"/>
      <c r="G57" s="18"/>
      <c r="H57" s="18"/>
      <c r="I57" s="18"/>
      <c r="J57" s="18"/>
      <c r="K57" s="18"/>
      <c r="L57" s="18"/>
      <c r="M57" s="18"/>
      <c r="N57" s="18"/>
      <c r="O57" s="18"/>
      <c r="P57" s="18"/>
      <c r="Q57" s="18"/>
      <c r="R57" s="18"/>
      <c r="S57" s="18"/>
      <c r="T57" s="18"/>
      <c r="U57" s="18"/>
      <c r="V57" s="18"/>
      <c r="W57" s="18"/>
      <c r="X57" s="18"/>
      <c r="Y57" s="18"/>
      <c r="Z57" s="18"/>
      <c r="AA57" s="18"/>
    </row>
    <row r="58" spans="1:27" s="1" customFormat="1" ht="42" customHeight="1">
      <c r="A58" s="132"/>
      <c r="B58" s="133" t="s">
        <v>54</v>
      </c>
      <c r="C58" s="34"/>
      <c r="D58" s="34"/>
      <c r="E58" s="34"/>
      <c r="F58" s="34"/>
      <c r="G58" s="35"/>
      <c r="H58" s="35"/>
      <c r="I58" s="35"/>
      <c r="J58" s="35"/>
      <c r="K58" s="35"/>
      <c r="L58" s="35"/>
      <c r="M58" s="35"/>
      <c r="N58" s="35"/>
      <c r="O58" s="35"/>
      <c r="P58" s="35"/>
      <c r="Q58" s="35"/>
      <c r="R58" s="35"/>
      <c r="S58" s="35"/>
      <c r="T58" s="35"/>
      <c r="U58" s="35"/>
      <c r="V58" s="35"/>
      <c r="W58" s="35"/>
      <c r="X58" s="35"/>
      <c r="Y58" s="35"/>
      <c r="Z58" s="35"/>
      <c r="AA58" s="35"/>
    </row>
    <row r="59" spans="1:27" ht="48.6" customHeight="1">
      <c r="A59" s="23" t="s">
        <v>128</v>
      </c>
      <c r="B59" s="16" t="s">
        <v>129</v>
      </c>
      <c r="C59" s="17"/>
      <c r="D59" s="17"/>
      <c r="E59" s="17"/>
      <c r="F59" s="17"/>
      <c r="G59" s="18"/>
      <c r="H59" s="18"/>
      <c r="I59" s="18"/>
      <c r="J59" s="18"/>
      <c r="K59" s="18"/>
      <c r="L59" s="18"/>
      <c r="M59" s="18"/>
      <c r="N59" s="18"/>
      <c r="O59" s="18"/>
      <c r="P59" s="18"/>
      <c r="Q59" s="18"/>
      <c r="R59" s="18"/>
      <c r="S59" s="18"/>
      <c r="T59" s="18"/>
      <c r="U59" s="18"/>
      <c r="V59" s="18"/>
      <c r="W59" s="18"/>
      <c r="X59" s="18"/>
      <c r="Y59" s="18"/>
      <c r="Z59" s="18"/>
      <c r="AA59" s="18"/>
    </row>
    <row r="60" spans="1:27" s="1" customFormat="1" ht="42" customHeight="1">
      <c r="A60" s="132"/>
      <c r="B60" s="133" t="s">
        <v>54</v>
      </c>
      <c r="C60" s="34"/>
      <c r="D60" s="34"/>
      <c r="E60" s="34"/>
      <c r="F60" s="34"/>
      <c r="G60" s="35"/>
      <c r="H60" s="35"/>
      <c r="I60" s="35"/>
      <c r="J60" s="35"/>
      <c r="K60" s="35"/>
      <c r="L60" s="35"/>
      <c r="M60" s="35"/>
      <c r="N60" s="35"/>
      <c r="O60" s="35"/>
      <c r="P60" s="35"/>
      <c r="Q60" s="35"/>
      <c r="R60" s="35"/>
      <c r="S60" s="35"/>
      <c r="T60" s="35"/>
      <c r="U60" s="35"/>
      <c r="V60" s="35"/>
      <c r="W60" s="35"/>
      <c r="X60" s="35"/>
      <c r="Y60" s="35"/>
      <c r="Z60" s="35"/>
      <c r="AA60" s="35"/>
    </row>
    <row r="61" spans="1:27" ht="48.6" customHeight="1">
      <c r="A61" s="23" t="s">
        <v>130</v>
      </c>
      <c r="B61" s="147" t="s">
        <v>142</v>
      </c>
      <c r="C61" s="17"/>
      <c r="D61" s="17"/>
      <c r="E61" s="17"/>
      <c r="F61" s="17"/>
      <c r="G61" s="18"/>
      <c r="H61" s="18"/>
      <c r="I61" s="18"/>
      <c r="J61" s="18"/>
      <c r="K61" s="18"/>
      <c r="L61" s="18"/>
      <c r="M61" s="18"/>
      <c r="N61" s="18"/>
      <c r="O61" s="18"/>
      <c r="P61" s="18"/>
      <c r="Q61" s="18"/>
      <c r="R61" s="18"/>
      <c r="S61" s="18"/>
      <c r="T61" s="18"/>
      <c r="U61" s="18"/>
      <c r="V61" s="18"/>
      <c r="W61" s="18"/>
      <c r="X61" s="18"/>
      <c r="Y61" s="18"/>
      <c r="Z61" s="18"/>
      <c r="AA61" s="18"/>
    </row>
    <row r="62" spans="1:27" s="1" customFormat="1" ht="42" customHeight="1">
      <c r="A62" s="132"/>
      <c r="B62" s="133" t="s">
        <v>54</v>
      </c>
      <c r="C62" s="34"/>
      <c r="D62" s="34"/>
      <c r="E62" s="34"/>
      <c r="F62" s="34"/>
      <c r="G62" s="35"/>
      <c r="H62" s="35"/>
      <c r="I62" s="35"/>
      <c r="J62" s="35"/>
      <c r="K62" s="35"/>
      <c r="L62" s="35"/>
      <c r="M62" s="35"/>
      <c r="N62" s="35"/>
      <c r="O62" s="35"/>
      <c r="P62" s="35"/>
      <c r="Q62" s="35"/>
      <c r="R62" s="35"/>
      <c r="S62" s="35"/>
      <c r="T62" s="35"/>
      <c r="U62" s="35"/>
      <c r="V62" s="35"/>
      <c r="W62" s="35"/>
      <c r="X62" s="35"/>
      <c r="Y62" s="35"/>
      <c r="Z62" s="35"/>
      <c r="AA62" s="35"/>
    </row>
    <row r="63" spans="1:27" ht="56.25">
      <c r="A63" s="23" t="s">
        <v>132</v>
      </c>
      <c r="B63" s="16" t="s">
        <v>136</v>
      </c>
      <c r="C63" s="17"/>
      <c r="D63" s="17"/>
      <c r="E63" s="17"/>
      <c r="F63" s="17"/>
      <c r="G63" s="18"/>
      <c r="H63" s="18"/>
      <c r="I63" s="18"/>
      <c r="J63" s="18"/>
      <c r="K63" s="18"/>
      <c r="L63" s="18"/>
      <c r="M63" s="18"/>
      <c r="N63" s="18"/>
      <c r="O63" s="18"/>
      <c r="P63" s="18"/>
      <c r="Q63" s="18"/>
      <c r="R63" s="18"/>
      <c r="S63" s="18"/>
      <c r="T63" s="18"/>
      <c r="U63" s="18"/>
      <c r="V63" s="18"/>
      <c r="W63" s="18"/>
      <c r="X63" s="18"/>
      <c r="Y63" s="18"/>
      <c r="Z63" s="18"/>
      <c r="AA63" s="18"/>
    </row>
    <row r="64" spans="1:27" s="1" customFormat="1" ht="42" customHeight="1">
      <c r="A64" s="132"/>
      <c r="B64" s="133" t="s">
        <v>54</v>
      </c>
      <c r="C64" s="34"/>
      <c r="D64" s="34"/>
      <c r="E64" s="34"/>
      <c r="F64" s="34"/>
      <c r="G64" s="35"/>
      <c r="H64" s="35"/>
      <c r="I64" s="35"/>
      <c r="J64" s="35"/>
      <c r="K64" s="35"/>
      <c r="L64" s="35"/>
      <c r="M64" s="35"/>
      <c r="N64" s="35"/>
      <c r="O64" s="35"/>
      <c r="P64" s="35"/>
      <c r="Q64" s="35"/>
      <c r="R64" s="35"/>
      <c r="S64" s="35"/>
      <c r="T64" s="35"/>
      <c r="U64" s="35"/>
      <c r="V64" s="35"/>
      <c r="W64" s="35"/>
      <c r="X64" s="35"/>
      <c r="Y64" s="35"/>
      <c r="Z64" s="35"/>
      <c r="AA64" s="35"/>
    </row>
    <row r="65" spans="1:27" ht="66" customHeight="1">
      <c r="A65" s="23" t="s">
        <v>134</v>
      </c>
      <c r="B65" s="16" t="s">
        <v>138</v>
      </c>
      <c r="C65" s="17"/>
      <c r="D65" s="17"/>
      <c r="E65" s="17"/>
      <c r="F65" s="17"/>
      <c r="G65" s="18"/>
      <c r="H65" s="18"/>
      <c r="I65" s="18"/>
      <c r="J65" s="18"/>
      <c r="K65" s="18"/>
      <c r="L65" s="18"/>
      <c r="M65" s="18"/>
      <c r="N65" s="18"/>
      <c r="O65" s="18"/>
      <c r="P65" s="18"/>
      <c r="Q65" s="18"/>
      <c r="R65" s="18"/>
      <c r="S65" s="18"/>
      <c r="T65" s="18"/>
      <c r="U65" s="18"/>
      <c r="V65" s="18"/>
      <c r="W65" s="18"/>
      <c r="X65" s="18"/>
      <c r="Y65" s="18"/>
      <c r="Z65" s="18"/>
      <c r="AA65" s="18"/>
    </row>
    <row r="66" spans="1:27" s="1" customFormat="1" ht="42" customHeight="1">
      <c r="A66" s="132"/>
      <c r="B66" s="133" t="s">
        <v>54</v>
      </c>
      <c r="C66" s="34"/>
      <c r="D66" s="34"/>
      <c r="E66" s="34"/>
      <c r="F66" s="34"/>
      <c r="G66" s="35"/>
      <c r="H66" s="35"/>
      <c r="I66" s="35"/>
      <c r="J66" s="35"/>
      <c r="K66" s="35"/>
      <c r="L66" s="35"/>
      <c r="M66" s="35"/>
      <c r="N66" s="35"/>
      <c r="O66" s="35"/>
      <c r="P66" s="35"/>
      <c r="Q66" s="35"/>
      <c r="R66" s="35"/>
      <c r="S66" s="35"/>
      <c r="T66" s="35"/>
      <c r="U66" s="35"/>
      <c r="V66" s="35"/>
      <c r="W66" s="35"/>
      <c r="X66" s="35"/>
      <c r="Y66" s="35"/>
      <c r="Z66" s="35"/>
      <c r="AA66" s="35"/>
    </row>
    <row r="67" spans="1:27" ht="31.5" customHeight="1">
      <c r="A67" s="23" t="s">
        <v>135</v>
      </c>
      <c r="B67" s="16" t="s">
        <v>140</v>
      </c>
      <c r="C67" s="17"/>
      <c r="D67" s="17"/>
      <c r="E67" s="17"/>
      <c r="F67" s="17"/>
      <c r="G67" s="18"/>
      <c r="H67" s="18"/>
      <c r="I67" s="18"/>
      <c r="J67" s="18"/>
      <c r="K67" s="18"/>
      <c r="L67" s="18"/>
      <c r="M67" s="18"/>
      <c r="N67" s="18"/>
      <c r="O67" s="18"/>
      <c r="P67" s="18"/>
      <c r="Q67" s="18"/>
      <c r="R67" s="18"/>
      <c r="S67" s="18"/>
      <c r="T67" s="18"/>
      <c r="U67" s="18"/>
      <c r="V67" s="18"/>
      <c r="W67" s="18"/>
      <c r="X67" s="18"/>
      <c r="Y67" s="18"/>
      <c r="Z67" s="18"/>
      <c r="AA67" s="18"/>
    </row>
    <row r="68" spans="1:27" s="1" customFormat="1" ht="42" customHeight="1">
      <c r="A68" s="132"/>
      <c r="B68" s="133" t="s">
        <v>54</v>
      </c>
      <c r="C68" s="34"/>
      <c r="D68" s="34"/>
      <c r="E68" s="34"/>
      <c r="F68" s="34"/>
      <c r="G68" s="35"/>
      <c r="H68" s="35"/>
      <c r="I68" s="35"/>
      <c r="J68" s="35"/>
      <c r="K68" s="35"/>
      <c r="L68" s="35"/>
      <c r="M68" s="35"/>
      <c r="N68" s="35"/>
      <c r="O68" s="35"/>
      <c r="P68" s="35"/>
      <c r="Q68" s="35"/>
      <c r="R68" s="35"/>
      <c r="S68" s="35"/>
      <c r="T68" s="35"/>
      <c r="U68" s="35"/>
      <c r="V68" s="35"/>
      <c r="W68" s="35"/>
      <c r="X68" s="35"/>
      <c r="Y68" s="35"/>
      <c r="Z68" s="35"/>
      <c r="AA68" s="35"/>
    </row>
    <row r="69" spans="1:27" ht="35.25" customHeight="1">
      <c r="A69" s="23" t="s">
        <v>137</v>
      </c>
      <c r="B69" s="16" t="s">
        <v>230</v>
      </c>
      <c r="C69" s="17"/>
      <c r="D69" s="17"/>
      <c r="E69" s="17"/>
      <c r="F69" s="17"/>
      <c r="G69" s="18"/>
      <c r="H69" s="18"/>
      <c r="I69" s="18"/>
      <c r="J69" s="18"/>
      <c r="K69" s="18"/>
      <c r="L69" s="18"/>
      <c r="M69" s="18"/>
      <c r="N69" s="18"/>
      <c r="O69" s="18"/>
      <c r="P69" s="18"/>
      <c r="Q69" s="18"/>
      <c r="R69" s="18"/>
      <c r="S69" s="18"/>
      <c r="T69" s="18"/>
      <c r="U69" s="18"/>
      <c r="V69" s="18"/>
      <c r="W69" s="18"/>
      <c r="X69" s="18"/>
      <c r="Y69" s="18"/>
      <c r="Z69" s="18"/>
      <c r="AA69" s="18"/>
    </row>
    <row r="70" spans="1:27" s="1" customFormat="1" ht="42" customHeight="1">
      <c r="A70" s="132"/>
      <c r="B70" s="133" t="s">
        <v>54</v>
      </c>
      <c r="C70" s="34"/>
      <c r="D70" s="34"/>
      <c r="E70" s="34"/>
      <c r="F70" s="34"/>
      <c r="G70" s="35"/>
      <c r="H70" s="35"/>
      <c r="I70" s="35"/>
      <c r="J70" s="35"/>
      <c r="K70" s="35"/>
      <c r="L70" s="35"/>
      <c r="M70" s="35"/>
      <c r="N70" s="35"/>
      <c r="O70" s="35"/>
      <c r="P70" s="35"/>
      <c r="Q70" s="35"/>
      <c r="R70" s="35"/>
      <c r="S70" s="35"/>
      <c r="T70" s="35"/>
      <c r="U70" s="35"/>
      <c r="V70" s="35"/>
      <c r="W70" s="35"/>
      <c r="X70" s="35"/>
      <c r="Y70" s="35"/>
      <c r="Z70" s="35"/>
      <c r="AA70" s="35"/>
    </row>
    <row r="71" spans="1:27" ht="48.6" customHeight="1">
      <c r="A71" s="23" t="s">
        <v>139</v>
      </c>
      <c r="B71" s="16" t="s">
        <v>202</v>
      </c>
      <c r="C71" s="17"/>
      <c r="D71" s="17"/>
      <c r="E71" s="17"/>
      <c r="F71" s="17"/>
      <c r="G71" s="18"/>
      <c r="H71" s="18"/>
      <c r="I71" s="18"/>
      <c r="J71" s="18"/>
      <c r="K71" s="18"/>
      <c r="L71" s="18"/>
      <c r="M71" s="18"/>
      <c r="N71" s="18"/>
      <c r="O71" s="18"/>
      <c r="P71" s="18"/>
      <c r="Q71" s="18"/>
      <c r="R71" s="18"/>
      <c r="S71" s="18"/>
      <c r="T71" s="18"/>
      <c r="U71" s="18"/>
      <c r="V71" s="18"/>
      <c r="W71" s="18"/>
      <c r="X71" s="18"/>
      <c r="Y71" s="18"/>
      <c r="Z71" s="18"/>
      <c r="AA71" s="18"/>
    </row>
    <row r="72" spans="1:27" s="1" customFormat="1" ht="42" customHeight="1">
      <c r="A72" s="132"/>
      <c r="B72" s="133" t="s">
        <v>54</v>
      </c>
      <c r="C72" s="34"/>
      <c r="D72" s="34"/>
      <c r="E72" s="34"/>
      <c r="F72" s="34"/>
      <c r="G72" s="35"/>
      <c r="H72" s="35"/>
      <c r="I72" s="35"/>
      <c r="J72" s="35"/>
      <c r="K72" s="35"/>
      <c r="L72" s="35"/>
      <c r="M72" s="35"/>
      <c r="N72" s="35"/>
      <c r="O72" s="35"/>
      <c r="P72" s="35"/>
      <c r="Q72" s="35"/>
      <c r="R72" s="35"/>
      <c r="S72" s="35"/>
      <c r="T72" s="35"/>
      <c r="U72" s="35"/>
      <c r="V72" s="35"/>
      <c r="W72" s="35"/>
      <c r="X72" s="35"/>
      <c r="Y72" s="35"/>
      <c r="Z72" s="35"/>
      <c r="AA72" s="35"/>
    </row>
    <row r="73" spans="1:27" ht="48.6" customHeight="1">
      <c r="A73" s="23" t="s">
        <v>141</v>
      </c>
      <c r="B73" s="16" t="s">
        <v>144</v>
      </c>
      <c r="C73" s="17"/>
      <c r="D73" s="17"/>
      <c r="E73" s="17"/>
      <c r="F73" s="17"/>
      <c r="G73" s="18"/>
      <c r="H73" s="18"/>
      <c r="I73" s="18"/>
      <c r="J73" s="18"/>
      <c r="K73" s="18"/>
      <c r="L73" s="18"/>
      <c r="M73" s="18"/>
      <c r="N73" s="18"/>
      <c r="O73" s="18"/>
      <c r="P73" s="18"/>
      <c r="Q73" s="18"/>
      <c r="R73" s="18"/>
      <c r="S73" s="18"/>
      <c r="T73" s="18"/>
      <c r="U73" s="18"/>
      <c r="V73" s="18"/>
      <c r="W73" s="18"/>
      <c r="X73" s="18"/>
      <c r="Y73" s="18"/>
      <c r="Z73" s="18"/>
      <c r="AA73" s="18"/>
    </row>
    <row r="74" spans="1:27" s="1" customFormat="1" ht="42" customHeight="1">
      <c r="A74" s="132"/>
      <c r="B74" s="133" t="s">
        <v>54</v>
      </c>
      <c r="C74" s="34"/>
      <c r="D74" s="34"/>
      <c r="E74" s="34"/>
      <c r="F74" s="34"/>
      <c r="G74" s="35"/>
      <c r="H74" s="35"/>
      <c r="I74" s="35"/>
      <c r="J74" s="35"/>
      <c r="K74" s="35"/>
      <c r="L74" s="35"/>
      <c r="M74" s="35"/>
      <c r="N74" s="35"/>
      <c r="O74" s="35"/>
      <c r="P74" s="35"/>
      <c r="Q74" s="35"/>
      <c r="R74" s="35"/>
      <c r="S74" s="35"/>
      <c r="T74" s="35"/>
      <c r="U74" s="35"/>
      <c r="V74" s="35"/>
      <c r="W74" s="35"/>
      <c r="X74" s="35"/>
      <c r="Y74" s="35"/>
      <c r="Z74" s="35"/>
      <c r="AA74" s="35"/>
    </row>
    <row r="75" spans="1:27" ht="48.6" customHeight="1">
      <c r="A75" s="23" t="s">
        <v>143</v>
      </c>
      <c r="B75" s="16" t="s">
        <v>203</v>
      </c>
      <c r="C75" s="17"/>
      <c r="D75" s="17"/>
      <c r="E75" s="17"/>
      <c r="F75" s="17"/>
      <c r="G75" s="18"/>
      <c r="H75" s="18"/>
      <c r="I75" s="18"/>
      <c r="J75" s="18"/>
      <c r="K75" s="18"/>
      <c r="L75" s="18"/>
      <c r="M75" s="18"/>
      <c r="N75" s="18"/>
      <c r="O75" s="18"/>
      <c r="P75" s="18"/>
      <c r="Q75" s="18"/>
      <c r="R75" s="18"/>
      <c r="S75" s="18"/>
      <c r="T75" s="18"/>
      <c r="U75" s="18"/>
      <c r="V75" s="18"/>
      <c r="W75" s="18"/>
      <c r="X75" s="18"/>
      <c r="Y75" s="18"/>
      <c r="Z75" s="18"/>
      <c r="AA75" s="18"/>
    </row>
    <row r="76" spans="1:27" s="1" customFormat="1" ht="42" customHeight="1">
      <c r="A76" s="132"/>
      <c r="B76" s="133" t="s">
        <v>54</v>
      </c>
      <c r="C76" s="34"/>
      <c r="D76" s="34"/>
      <c r="E76" s="34"/>
      <c r="F76" s="34"/>
      <c r="G76" s="35"/>
      <c r="H76" s="35"/>
      <c r="I76" s="35"/>
      <c r="J76" s="35"/>
      <c r="K76" s="35"/>
      <c r="L76" s="35"/>
      <c r="M76" s="35"/>
      <c r="N76" s="35"/>
      <c r="O76" s="35"/>
      <c r="P76" s="35"/>
      <c r="Q76" s="35"/>
      <c r="R76" s="35"/>
      <c r="S76" s="35"/>
      <c r="T76" s="35"/>
      <c r="U76" s="35"/>
      <c r="V76" s="35"/>
      <c r="W76" s="35"/>
      <c r="X76" s="35"/>
      <c r="Y76" s="35"/>
      <c r="Z76" s="35"/>
      <c r="AA76" s="35"/>
    </row>
    <row r="77" spans="1:27" ht="36.75" customHeight="1">
      <c r="A77" s="23" t="s">
        <v>145</v>
      </c>
      <c r="B77" s="16" t="s">
        <v>204</v>
      </c>
      <c r="C77" s="17"/>
      <c r="D77" s="17"/>
      <c r="E77" s="17"/>
      <c r="F77" s="17"/>
      <c r="G77" s="18"/>
      <c r="H77" s="18"/>
      <c r="I77" s="18"/>
      <c r="J77" s="18"/>
      <c r="K77" s="18"/>
      <c r="L77" s="18"/>
      <c r="M77" s="18"/>
      <c r="N77" s="18"/>
      <c r="O77" s="18"/>
      <c r="P77" s="18"/>
      <c r="Q77" s="18"/>
      <c r="R77" s="18"/>
      <c r="S77" s="18"/>
      <c r="T77" s="18"/>
      <c r="U77" s="18"/>
      <c r="V77" s="18"/>
      <c r="W77" s="18"/>
      <c r="X77" s="18"/>
      <c r="Y77" s="18"/>
      <c r="Z77" s="18"/>
      <c r="AA77" s="18"/>
    </row>
    <row r="78" spans="1:27" s="1" customFormat="1" ht="42" customHeight="1">
      <c r="A78" s="132"/>
      <c r="B78" s="133" t="s">
        <v>54</v>
      </c>
      <c r="C78" s="34"/>
      <c r="D78" s="34"/>
      <c r="E78" s="34"/>
      <c r="F78" s="34"/>
      <c r="G78" s="35"/>
      <c r="H78" s="35"/>
      <c r="I78" s="35"/>
      <c r="J78" s="35"/>
      <c r="K78" s="35"/>
      <c r="L78" s="35"/>
      <c r="M78" s="35"/>
      <c r="N78" s="35"/>
      <c r="O78" s="35"/>
      <c r="P78" s="35"/>
      <c r="Q78" s="35"/>
      <c r="R78" s="35"/>
      <c r="S78" s="35"/>
      <c r="T78" s="35"/>
      <c r="U78" s="35"/>
      <c r="V78" s="35"/>
      <c r="W78" s="35"/>
      <c r="X78" s="35"/>
      <c r="Y78" s="35"/>
      <c r="Z78" s="35"/>
      <c r="AA78" s="35"/>
    </row>
    <row r="79" spans="1:27" s="2" customFormat="1" ht="69" customHeight="1">
      <c r="A79" s="23" t="s">
        <v>18</v>
      </c>
      <c r="B79" s="24" t="s">
        <v>205</v>
      </c>
      <c r="C79" s="25"/>
      <c r="D79" s="25"/>
      <c r="E79" s="25"/>
      <c r="F79" s="25"/>
      <c r="G79" s="26"/>
      <c r="H79" s="26"/>
      <c r="I79" s="26"/>
      <c r="J79" s="26"/>
      <c r="K79" s="26"/>
      <c r="L79" s="26"/>
      <c r="M79" s="26"/>
      <c r="N79" s="26"/>
      <c r="O79" s="26"/>
      <c r="P79" s="26"/>
      <c r="Q79" s="26"/>
      <c r="R79" s="26"/>
      <c r="S79" s="26"/>
      <c r="T79" s="26"/>
      <c r="U79" s="26"/>
      <c r="V79" s="26"/>
      <c r="W79" s="26"/>
      <c r="X79" s="26"/>
      <c r="Y79" s="26"/>
      <c r="Z79" s="26"/>
      <c r="AA79" s="26"/>
    </row>
    <row r="80" spans="1:27" s="2" customFormat="1" ht="63" customHeight="1">
      <c r="A80" s="23" t="s">
        <v>12</v>
      </c>
      <c r="B80" s="16" t="s">
        <v>146</v>
      </c>
      <c r="C80" s="25"/>
      <c r="D80" s="25"/>
      <c r="E80" s="25"/>
      <c r="F80" s="25"/>
      <c r="G80" s="26"/>
      <c r="H80" s="26"/>
      <c r="I80" s="26"/>
      <c r="J80" s="26"/>
      <c r="K80" s="26"/>
      <c r="L80" s="26"/>
      <c r="M80" s="26"/>
      <c r="N80" s="26"/>
      <c r="O80" s="26"/>
      <c r="P80" s="26"/>
      <c r="Q80" s="26"/>
      <c r="R80" s="26"/>
      <c r="S80" s="26"/>
      <c r="T80" s="26"/>
      <c r="U80" s="26"/>
      <c r="V80" s="26"/>
      <c r="W80" s="26"/>
      <c r="X80" s="26"/>
      <c r="Y80" s="26"/>
      <c r="Z80" s="26"/>
      <c r="AA80" s="26"/>
    </row>
    <row r="81" spans="1:27" ht="42.6" customHeight="1">
      <c r="A81" s="132"/>
      <c r="B81" s="133" t="s">
        <v>147</v>
      </c>
      <c r="C81" s="17"/>
      <c r="D81" s="17"/>
      <c r="E81" s="17"/>
      <c r="F81" s="17"/>
      <c r="G81" s="18"/>
      <c r="H81" s="18"/>
      <c r="I81" s="18"/>
      <c r="J81" s="18"/>
      <c r="K81" s="18"/>
      <c r="L81" s="18"/>
      <c r="M81" s="18"/>
      <c r="N81" s="18"/>
      <c r="O81" s="18"/>
      <c r="P81" s="18"/>
      <c r="Q81" s="18"/>
      <c r="R81" s="18"/>
      <c r="S81" s="18"/>
      <c r="T81" s="18"/>
      <c r="U81" s="18"/>
      <c r="V81" s="18"/>
      <c r="W81" s="18"/>
      <c r="X81" s="18"/>
      <c r="Y81" s="18"/>
      <c r="Z81" s="18"/>
      <c r="AA81" s="18"/>
    </row>
    <row r="82" spans="1:27" s="2" customFormat="1" ht="56.25">
      <c r="A82" s="23" t="s">
        <v>17</v>
      </c>
      <c r="B82" s="16" t="s">
        <v>148</v>
      </c>
      <c r="C82" s="25"/>
      <c r="D82" s="25"/>
      <c r="E82" s="25"/>
      <c r="F82" s="25"/>
      <c r="G82" s="26"/>
      <c r="H82" s="26"/>
      <c r="I82" s="26"/>
      <c r="J82" s="26"/>
      <c r="K82" s="26"/>
      <c r="L82" s="26"/>
      <c r="M82" s="26"/>
      <c r="N82" s="26"/>
      <c r="O82" s="26"/>
      <c r="P82" s="26"/>
      <c r="Q82" s="26"/>
      <c r="R82" s="26"/>
      <c r="S82" s="26"/>
      <c r="T82" s="26"/>
      <c r="U82" s="26"/>
      <c r="V82" s="26"/>
      <c r="W82" s="26"/>
      <c r="X82" s="26"/>
      <c r="Y82" s="26"/>
      <c r="Z82" s="26"/>
      <c r="AA82" s="26"/>
    </row>
    <row r="83" spans="1:27" ht="40.35" customHeight="1">
      <c r="A83" s="132"/>
      <c r="B83" s="133" t="s">
        <v>147</v>
      </c>
      <c r="C83" s="17"/>
      <c r="D83" s="17"/>
      <c r="E83" s="17"/>
      <c r="F83" s="17"/>
      <c r="G83" s="18"/>
      <c r="H83" s="18"/>
      <c r="I83" s="18"/>
      <c r="J83" s="18"/>
      <c r="K83" s="18"/>
      <c r="L83" s="18"/>
      <c r="M83" s="18"/>
      <c r="N83" s="18"/>
      <c r="O83" s="18"/>
      <c r="P83" s="18"/>
      <c r="Q83" s="18"/>
      <c r="R83" s="18"/>
      <c r="S83" s="18"/>
      <c r="T83" s="18"/>
      <c r="U83" s="18"/>
      <c r="V83" s="18"/>
      <c r="W83" s="18"/>
      <c r="X83" s="18"/>
      <c r="Y83" s="18"/>
      <c r="Z83" s="18"/>
      <c r="AA83" s="18"/>
    </row>
    <row r="84" spans="1:27" ht="93.75">
      <c r="A84" s="23" t="s">
        <v>120</v>
      </c>
      <c r="B84" s="16" t="s">
        <v>149</v>
      </c>
      <c r="C84" s="17"/>
      <c r="D84" s="17"/>
      <c r="E84" s="17"/>
      <c r="F84" s="17"/>
      <c r="G84" s="18"/>
      <c r="H84" s="18"/>
      <c r="I84" s="18"/>
      <c r="J84" s="18"/>
      <c r="K84" s="18"/>
      <c r="L84" s="18"/>
      <c r="M84" s="18"/>
      <c r="N84" s="18"/>
      <c r="O84" s="18"/>
      <c r="P84" s="18"/>
      <c r="Q84" s="18"/>
      <c r="R84" s="18"/>
      <c r="S84" s="18"/>
      <c r="T84" s="18"/>
      <c r="U84" s="18"/>
      <c r="V84" s="18"/>
      <c r="W84" s="18"/>
      <c r="X84" s="18"/>
      <c r="Y84" s="18"/>
      <c r="Z84" s="18"/>
      <c r="AA84" s="18"/>
    </row>
    <row r="85" spans="1:27" ht="40.35" customHeight="1">
      <c r="A85" s="132"/>
      <c r="B85" s="133" t="s">
        <v>147</v>
      </c>
      <c r="C85" s="17"/>
      <c r="D85" s="17"/>
      <c r="E85" s="17"/>
      <c r="F85" s="17"/>
      <c r="G85" s="18"/>
      <c r="H85" s="18"/>
      <c r="I85" s="18"/>
      <c r="J85" s="18"/>
      <c r="K85" s="18"/>
      <c r="L85" s="18"/>
      <c r="M85" s="18"/>
      <c r="N85" s="18"/>
      <c r="O85" s="18"/>
      <c r="P85" s="18"/>
      <c r="Q85" s="18"/>
      <c r="R85" s="18"/>
      <c r="S85" s="18"/>
      <c r="T85" s="18"/>
      <c r="U85" s="18"/>
      <c r="V85" s="18"/>
      <c r="W85" s="18"/>
      <c r="X85" s="18"/>
      <c r="Y85" s="18"/>
      <c r="Z85" s="18"/>
      <c r="AA85" s="18"/>
    </row>
    <row r="86" spans="1:27" ht="56.25">
      <c r="A86" s="23" t="s">
        <v>122</v>
      </c>
      <c r="B86" s="16" t="s">
        <v>150</v>
      </c>
      <c r="C86" s="17"/>
      <c r="D86" s="17"/>
      <c r="E86" s="17"/>
      <c r="F86" s="17"/>
      <c r="G86" s="18"/>
      <c r="H86" s="18"/>
      <c r="I86" s="18"/>
      <c r="J86" s="18"/>
      <c r="K86" s="18"/>
      <c r="L86" s="18"/>
      <c r="M86" s="18"/>
      <c r="N86" s="18"/>
      <c r="O86" s="18"/>
      <c r="P86" s="18"/>
      <c r="Q86" s="18"/>
      <c r="R86" s="18"/>
      <c r="S86" s="18"/>
      <c r="T86" s="18"/>
      <c r="U86" s="18"/>
      <c r="V86" s="18"/>
      <c r="W86" s="18"/>
      <c r="X86" s="18"/>
      <c r="Y86" s="18"/>
      <c r="Z86" s="18"/>
      <c r="AA86" s="18"/>
    </row>
    <row r="87" spans="1:27" ht="40.35" customHeight="1">
      <c r="A87" s="132"/>
      <c r="B87" s="133" t="s">
        <v>147</v>
      </c>
      <c r="C87" s="17"/>
      <c r="D87" s="17"/>
      <c r="E87" s="17"/>
      <c r="F87" s="17"/>
      <c r="G87" s="18"/>
      <c r="H87" s="18"/>
      <c r="I87" s="18"/>
      <c r="J87" s="18"/>
      <c r="K87" s="18"/>
      <c r="L87" s="18"/>
      <c r="M87" s="18"/>
      <c r="N87" s="18"/>
      <c r="O87" s="18"/>
      <c r="P87" s="18"/>
      <c r="Q87" s="18"/>
      <c r="R87" s="18"/>
      <c r="S87" s="18"/>
      <c r="T87" s="18"/>
      <c r="U87" s="18"/>
      <c r="V87" s="18"/>
      <c r="W87" s="18"/>
      <c r="X87" s="18"/>
      <c r="Y87" s="18"/>
      <c r="Z87" s="18"/>
      <c r="AA87" s="18"/>
    </row>
    <row r="88" spans="1:27" ht="75">
      <c r="A88" s="23" t="s">
        <v>123</v>
      </c>
      <c r="B88" s="16" t="s">
        <v>151</v>
      </c>
      <c r="C88" s="17"/>
      <c r="D88" s="17"/>
      <c r="E88" s="17"/>
      <c r="F88" s="17"/>
      <c r="G88" s="18"/>
      <c r="H88" s="18"/>
      <c r="I88" s="18"/>
      <c r="J88" s="18"/>
      <c r="K88" s="18"/>
      <c r="L88" s="18"/>
      <c r="M88" s="18"/>
      <c r="N88" s="18"/>
      <c r="O88" s="18"/>
      <c r="P88" s="18"/>
      <c r="Q88" s="18"/>
      <c r="R88" s="18"/>
      <c r="S88" s="18"/>
      <c r="T88" s="18"/>
      <c r="U88" s="18"/>
      <c r="V88" s="18"/>
      <c r="W88" s="18"/>
      <c r="X88" s="18"/>
      <c r="Y88" s="18"/>
      <c r="Z88" s="18"/>
      <c r="AA88" s="18"/>
    </row>
    <row r="89" spans="1:27" ht="40.35" customHeight="1">
      <c r="A89" s="132"/>
      <c r="B89" s="133" t="s">
        <v>147</v>
      </c>
      <c r="C89" s="17"/>
      <c r="D89" s="17"/>
      <c r="E89" s="17"/>
      <c r="F89" s="17"/>
      <c r="G89" s="18"/>
      <c r="H89" s="18"/>
      <c r="I89" s="18"/>
      <c r="J89" s="18"/>
      <c r="K89" s="18"/>
      <c r="L89" s="18"/>
      <c r="M89" s="18"/>
      <c r="N89" s="18"/>
      <c r="O89" s="18"/>
      <c r="P89" s="18"/>
      <c r="Q89" s="18"/>
      <c r="R89" s="18"/>
      <c r="S89" s="18"/>
      <c r="T89" s="18"/>
      <c r="U89" s="18"/>
      <c r="V89" s="18"/>
      <c r="W89" s="18"/>
      <c r="X89" s="18"/>
      <c r="Y89" s="18"/>
      <c r="Z89" s="18"/>
      <c r="AA89" s="18"/>
    </row>
    <row r="90" spans="1:27" ht="37.5">
      <c r="A90" s="23" t="s">
        <v>125</v>
      </c>
      <c r="B90" s="16" t="s">
        <v>152</v>
      </c>
      <c r="C90" s="17"/>
      <c r="D90" s="17"/>
      <c r="E90" s="17"/>
      <c r="F90" s="17"/>
      <c r="G90" s="18"/>
      <c r="H90" s="18"/>
      <c r="I90" s="18"/>
      <c r="J90" s="18"/>
      <c r="K90" s="18"/>
      <c r="L90" s="18"/>
      <c r="M90" s="18"/>
      <c r="N90" s="18"/>
      <c r="O90" s="18"/>
      <c r="P90" s="18"/>
      <c r="Q90" s="18"/>
      <c r="R90" s="18"/>
      <c r="S90" s="18"/>
      <c r="T90" s="18"/>
      <c r="U90" s="18"/>
      <c r="V90" s="18"/>
      <c r="W90" s="18"/>
      <c r="X90" s="18"/>
      <c r="Y90" s="18"/>
      <c r="Z90" s="18"/>
      <c r="AA90" s="18"/>
    </row>
    <row r="91" spans="1:27" ht="40.35" customHeight="1">
      <c r="A91" s="132"/>
      <c r="B91" s="133" t="s">
        <v>147</v>
      </c>
      <c r="C91" s="17"/>
      <c r="D91" s="17"/>
      <c r="E91" s="17"/>
      <c r="F91" s="17"/>
      <c r="G91" s="18"/>
      <c r="H91" s="18"/>
      <c r="I91" s="18"/>
      <c r="J91" s="18"/>
      <c r="K91" s="18"/>
      <c r="L91" s="18"/>
      <c r="M91" s="18"/>
      <c r="N91" s="18"/>
      <c r="O91" s="18"/>
      <c r="P91" s="18"/>
      <c r="Q91" s="18"/>
      <c r="R91" s="18"/>
      <c r="S91" s="18"/>
      <c r="T91" s="18"/>
      <c r="U91" s="18"/>
      <c r="V91" s="18"/>
      <c r="W91" s="18"/>
      <c r="X91" s="18"/>
      <c r="Y91" s="18"/>
      <c r="Z91" s="18"/>
      <c r="AA91" s="18"/>
    </row>
    <row r="92" spans="1:27" ht="75">
      <c r="A92" s="23" t="s">
        <v>126</v>
      </c>
      <c r="B92" s="16" t="s">
        <v>153</v>
      </c>
      <c r="C92" s="17"/>
      <c r="D92" s="17"/>
      <c r="E92" s="17"/>
      <c r="F92" s="17"/>
      <c r="G92" s="18"/>
      <c r="H92" s="18"/>
      <c r="I92" s="18"/>
      <c r="J92" s="18"/>
      <c r="K92" s="18"/>
      <c r="L92" s="18"/>
      <c r="M92" s="18"/>
      <c r="N92" s="18"/>
      <c r="O92" s="18"/>
      <c r="P92" s="18"/>
      <c r="Q92" s="18"/>
      <c r="R92" s="18"/>
      <c r="S92" s="18"/>
      <c r="T92" s="18"/>
      <c r="U92" s="18"/>
      <c r="V92" s="18"/>
      <c r="W92" s="18"/>
      <c r="X92" s="18"/>
      <c r="Y92" s="18"/>
      <c r="Z92" s="18"/>
      <c r="AA92" s="18"/>
    </row>
    <row r="93" spans="1:27" ht="40.35" customHeight="1">
      <c r="A93" s="132"/>
      <c r="B93" s="133" t="s">
        <v>147</v>
      </c>
      <c r="C93" s="17"/>
      <c r="D93" s="17"/>
      <c r="E93" s="17"/>
      <c r="F93" s="17"/>
      <c r="G93" s="18"/>
      <c r="H93" s="18"/>
      <c r="I93" s="18"/>
      <c r="J93" s="18"/>
      <c r="K93" s="18"/>
      <c r="L93" s="18"/>
      <c r="M93" s="18"/>
      <c r="N93" s="18"/>
      <c r="O93" s="18"/>
      <c r="P93" s="18"/>
      <c r="Q93" s="18"/>
      <c r="R93" s="18"/>
      <c r="S93" s="18"/>
      <c r="T93" s="18"/>
      <c r="U93" s="18"/>
      <c r="V93" s="18"/>
      <c r="W93" s="18"/>
      <c r="X93" s="18"/>
      <c r="Y93" s="18"/>
      <c r="Z93" s="18"/>
      <c r="AA93" s="18"/>
    </row>
    <row r="94" spans="1:27" ht="112.5">
      <c r="A94" s="23" t="s">
        <v>127</v>
      </c>
      <c r="B94" s="16" t="s">
        <v>154</v>
      </c>
      <c r="C94" s="17"/>
      <c r="D94" s="17"/>
      <c r="E94" s="17"/>
      <c r="F94" s="17"/>
      <c r="G94" s="18"/>
      <c r="H94" s="18"/>
      <c r="I94" s="18"/>
      <c r="J94" s="18"/>
      <c r="K94" s="18"/>
      <c r="L94" s="18"/>
      <c r="M94" s="18"/>
      <c r="N94" s="18"/>
      <c r="O94" s="18"/>
      <c r="P94" s="18"/>
      <c r="Q94" s="18"/>
      <c r="R94" s="18"/>
      <c r="S94" s="18"/>
      <c r="T94" s="18"/>
      <c r="U94" s="18"/>
      <c r="V94" s="18"/>
      <c r="W94" s="18"/>
      <c r="X94" s="18"/>
      <c r="Y94" s="18"/>
      <c r="Z94" s="18"/>
      <c r="AA94" s="18"/>
    </row>
    <row r="95" spans="1:27" ht="40.35" customHeight="1">
      <c r="A95" s="132"/>
      <c r="B95" s="133" t="s">
        <v>147</v>
      </c>
      <c r="C95" s="17"/>
      <c r="D95" s="17"/>
      <c r="E95" s="17"/>
      <c r="F95" s="17"/>
      <c r="G95" s="18"/>
      <c r="H95" s="18"/>
      <c r="I95" s="18"/>
      <c r="J95" s="18"/>
      <c r="K95" s="18"/>
      <c r="L95" s="18"/>
      <c r="M95" s="18"/>
      <c r="N95" s="18"/>
      <c r="O95" s="18"/>
      <c r="P95" s="18"/>
      <c r="Q95" s="18"/>
      <c r="R95" s="18"/>
      <c r="S95" s="18"/>
      <c r="T95" s="18"/>
      <c r="U95" s="18"/>
      <c r="V95" s="18"/>
      <c r="W95" s="18"/>
      <c r="X95" s="18"/>
      <c r="Y95" s="18"/>
      <c r="Z95" s="18"/>
      <c r="AA95" s="18"/>
    </row>
    <row r="96" spans="1:27" ht="112.5">
      <c r="A96" s="23" t="s">
        <v>128</v>
      </c>
      <c r="B96" s="16" t="s">
        <v>155</v>
      </c>
      <c r="C96" s="17"/>
      <c r="D96" s="17"/>
      <c r="E96" s="17"/>
      <c r="F96" s="17"/>
      <c r="G96" s="18"/>
      <c r="H96" s="18"/>
      <c r="I96" s="18"/>
      <c r="J96" s="18"/>
      <c r="K96" s="18"/>
      <c r="L96" s="18"/>
      <c r="M96" s="18"/>
      <c r="N96" s="18"/>
      <c r="O96" s="18"/>
      <c r="P96" s="18"/>
      <c r="Q96" s="18"/>
      <c r="R96" s="18"/>
      <c r="S96" s="18"/>
      <c r="T96" s="18"/>
      <c r="U96" s="18"/>
      <c r="V96" s="18"/>
      <c r="W96" s="18"/>
      <c r="X96" s="18"/>
      <c r="Y96" s="18"/>
      <c r="Z96" s="18"/>
      <c r="AA96" s="18"/>
    </row>
    <row r="97" spans="1:27" ht="40.35" customHeight="1">
      <c r="A97" s="132"/>
      <c r="B97" s="133" t="s">
        <v>147</v>
      </c>
      <c r="C97" s="17"/>
      <c r="D97" s="17"/>
      <c r="E97" s="17"/>
      <c r="F97" s="17"/>
      <c r="G97" s="18"/>
      <c r="H97" s="18"/>
      <c r="I97" s="18"/>
      <c r="J97" s="18"/>
      <c r="K97" s="18"/>
      <c r="L97" s="18"/>
      <c r="M97" s="18"/>
      <c r="N97" s="18"/>
      <c r="O97" s="18"/>
      <c r="P97" s="18"/>
      <c r="Q97" s="18"/>
      <c r="R97" s="18"/>
      <c r="S97" s="18"/>
      <c r="T97" s="18"/>
      <c r="U97" s="18"/>
      <c r="V97" s="18"/>
      <c r="W97" s="18"/>
      <c r="X97" s="18"/>
      <c r="Y97" s="18"/>
      <c r="Z97" s="18"/>
      <c r="AA97" s="18"/>
    </row>
    <row r="98" spans="1:27" ht="56.25">
      <c r="A98" s="23" t="s">
        <v>130</v>
      </c>
      <c r="B98" s="16" t="s">
        <v>156</v>
      </c>
      <c r="C98" s="17"/>
      <c r="D98" s="17"/>
      <c r="E98" s="17"/>
      <c r="F98" s="17"/>
      <c r="G98" s="18"/>
      <c r="H98" s="18"/>
      <c r="I98" s="18"/>
      <c r="J98" s="18"/>
      <c r="K98" s="18"/>
      <c r="L98" s="18"/>
      <c r="M98" s="18"/>
      <c r="N98" s="18"/>
      <c r="O98" s="18"/>
      <c r="P98" s="18"/>
      <c r="Q98" s="18"/>
      <c r="R98" s="18"/>
      <c r="S98" s="18"/>
      <c r="T98" s="18"/>
      <c r="U98" s="18"/>
      <c r="V98" s="18"/>
      <c r="W98" s="18"/>
      <c r="X98" s="18"/>
      <c r="Y98" s="18"/>
      <c r="Z98" s="18"/>
      <c r="AA98" s="18"/>
    </row>
    <row r="99" spans="1:27" ht="40.35" customHeight="1">
      <c r="A99" s="132"/>
      <c r="B99" s="133" t="s">
        <v>147</v>
      </c>
      <c r="C99" s="17"/>
      <c r="D99" s="17"/>
      <c r="E99" s="17"/>
      <c r="F99" s="17"/>
      <c r="G99" s="18"/>
      <c r="H99" s="18"/>
      <c r="I99" s="18"/>
      <c r="J99" s="18"/>
      <c r="K99" s="18"/>
      <c r="L99" s="18"/>
      <c r="M99" s="18"/>
      <c r="N99" s="18"/>
      <c r="O99" s="18"/>
      <c r="P99" s="18"/>
      <c r="Q99" s="18"/>
      <c r="R99" s="18"/>
      <c r="S99" s="18"/>
      <c r="T99" s="18"/>
      <c r="U99" s="18"/>
      <c r="V99" s="18"/>
      <c r="W99" s="18"/>
      <c r="X99" s="18"/>
      <c r="Y99" s="18"/>
      <c r="Z99" s="18"/>
      <c r="AA99" s="18"/>
    </row>
    <row r="100" spans="1:27" ht="93.75">
      <c r="A100" s="23" t="s">
        <v>132</v>
      </c>
      <c r="B100" s="16" t="s">
        <v>157</v>
      </c>
      <c r="C100" s="17"/>
      <c r="D100" s="17"/>
      <c r="E100" s="17"/>
      <c r="F100" s="17"/>
      <c r="G100" s="18"/>
      <c r="H100" s="18"/>
      <c r="I100" s="18"/>
      <c r="J100" s="18"/>
      <c r="K100" s="18"/>
      <c r="L100" s="18"/>
      <c r="M100" s="18"/>
      <c r="N100" s="18"/>
      <c r="O100" s="18"/>
      <c r="P100" s="18"/>
      <c r="Q100" s="18"/>
      <c r="R100" s="18"/>
      <c r="S100" s="18"/>
      <c r="T100" s="18"/>
      <c r="U100" s="18"/>
      <c r="V100" s="18"/>
      <c r="W100" s="18"/>
      <c r="X100" s="18"/>
      <c r="Y100" s="18"/>
      <c r="Z100" s="18"/>
      <c r="AA100" s="18"/>
    </row>
    <row r="101" spans="1:27" ht="40.35" customHeight="1">
      <c r="A101" s="132"/>
      <c r="B101" s="133" t="s">
        <v>147</v>
      </c>
      <c r="C101" s="17"/>
      <c r="D101" s="17"/>
      <c r="E101" s="17"/>
      <c r="F101" s="17"/>
      <c r="G101" s="18"/>
      <c r="H101" s="18"/>
      <c r="I101" s="18"/>
      <c r="J101" s="18"/>
      <c r="K101" s="18"/>
      <c r="L101" s="18"/>
      <c r="M101" s="18"/>
      <c r="N101" s="18"/>
      <c r="O101" s="18"/>
      <c r="P101" s="18"/>
      <c r="Q101" s="18"/>
      <c r="R101" s="18"/>
      <c r="S101" s="18"/>
      <c r="T101" s="18"/>
      <c r="U101" s="18"/>
      <c r="V101" s="18"/>
      <c r="W101" s="18"/>
      <c r="X101" s="18"/>
      <c r="Y101" s="18"/>
      <c r="Z101" s="18"/>
      <c r="AA101" s="18"/>
    </row>
    <row r="102" spans="1:27" ht="10.35" customHeight="1">
      <c r="A102" s="31"/>
      <c r="B102" s="20"/>
      <c r="C102" s="20"/>
      <c r="D102" s="20"/>
      <c r="E102" s="20"/>
      <c r="F102" s="20"/>
      <c r="G102" s="20"/>
      <c r="H102" s="20"/>
      <c r="I102" s="20"/>
      <c r="J102" s="20"/>
      <c r="K102" s="100"/>
      <c r="L102" s="100"/>
      <c r="M102" s="100"/>
      <c r="N102" s="100"/>
      <c r="O102" s="100"/>
      <c r="P102" s="100"/>
      <c r="Q102" s="100"/>
      <c r="R102" s="100"/>
      <c r="S102" s="100"/>
      <c r="T102" s="100"/>
      <c r="U102" s="100"/>
      <c r="V102" s="100"/>
      <c r="W102" s="100"/>
      <c r="X102" s="100"/>
      <c r="Y102" s="100"/>
      <c r="Z102" s="100"/>
      <c r="AA102" s="18"/>
    </row>
    <row r="103" spans="1:27" ht="20.100000000000001" customHeight="1"/>
    <row r="104" spans="1:27" ht="20.100000000000001" customHeight="1">
      <c r="B104" s="537" t="s">
        <v>99</v>
      </c>
      <c r="C104" s="537"/>
      <c r="D104" s="537"/>
      <c r="E104" s="537"/>
      <c r="F104" s="537"/>
      <c r="G104" s="537"/>
      <c r="H104" s="537"/>
      <c r="I104" s="537"/>
      <c r="J104" s="537"/>
      <c r="K104" s="537"/>
      <c r="L104" s="537"/>
      <c r="M104" s="537"/>
      <c r="N104" s="537"/>
      <c r="O104" s="537"/>
      <c r="P104" s="537"/>
      <c r="Q104" s="537"/>
      <c r="R104" s="537"/>
      <c r="S104" s="537"/>
      <c r="T104" s="537"/>
      <c r="U104" s="537"/>
      <c r="V104" s="537"/>
      <c r="W104" s="537"/>
      <c r="X104" s="537"/>
      <c r="Y104" s="537"/>
      <c r="Z104" s="537"/>
      <c r="AA104" s="537"/>
    </row>
    <row r="105" spans="1:27" ht="20.100000000000001" customHeight="1">
      <c r="AA105" s="4"/>
    </row>
    <row r="106" spans="1:27" ht="20.100000000000001" customHeight="1">
      <c r="A106" s="1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20.100000000000001" customHeight="1">
      <c r="A107" s="1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ht="20.100000000000001" customHeight="1">
      <c r="A108" s="1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20.100000000000001" customHeight="1">
      <c r="A109" s="1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20.100000000000001" customHeight="1">
      <c r="A110" s="1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20.100000000000001" customHeight="1">
      <c r="A111" s="1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20.100000000000001" customHeight="1">
      <c r="A112" s="1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20.100000000000001" customHeight="1">
      <c r="A113" s="13"/>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20.100000000000001" customHeight="1">
      <c r="A114" s="1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20.100000000000001" customHeight="1">
      <c r="A115" s="1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c r="A116" s="13"/>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c r="A117" s="1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c r="A118" s="1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c r="A119" s="1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c r="A120" s="1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c r="A121" s="1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c r="A122" s="13"/>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c r="A123" s="1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c r="A124" s="13"/>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c r="A125" s="13"/>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c r="A126" s="1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c r="A127" s="1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c r="A128" s="1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c r="A129" s="1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c r="A130" s="1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c r="A131" s="1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c r="A132" s="1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c r="A133" s="1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c r="A134" s="13"/>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c r="A135" s="1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c r="A136" s="13"/>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c r="A137" s="1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c r="A138" s="1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c r="A139" s="13"/>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c r="A140" s="13"/>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c r="A141" s="13"/>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c r="A142" s="13"/>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c r="A143" s="13"/>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c r="A144" s="13"/>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c r="A145" s="13"/>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c r="A146" s="1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c r="A147" s="13"/>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c r="A148" s="13"/>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c r="A149" s="1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c r="A150" s="1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c r="A151" s="1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c r="A152" s="13"/>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c r="A153" s="13"/>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c r="A154" s="13"/>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c r="A155" s="13"/>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c r="A156" s="13"/>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c r="A157" s="13"/>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c r="A158" s="13"/>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c r="A159" s="1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c r="A160" s="1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c r="A161" s="13"/>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c r="A162" s="13"/>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c r="A163" s="13"/>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c r="A164" s="13"/>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c r="A165" s="13"/>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c r="A166" s="13"/>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c r="A167" s="13"/>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c r="A168" s="1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c r="A169" s="13"/>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c r="A170" s="13"/>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c r="A171" s="1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c r="A172" s="13"/>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c r="A173" s="13"/>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c r="A174" s="1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c r="A175" s="13"/>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c r="A176" s="13"/>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c r="A177" s="1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c r="A178" s="13"/>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c r="A179" s="13"/>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c r="A180" s="1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c r="A181" s="13"/>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c r="A182" s="13"/>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c r="A183" s="13"/>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c r="A184" s="13"/>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c r="A185" s="13"/>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c r="A186" s="13"/>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c r="A187" s="13"/>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c r="A188" s="13"/>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c r="A189" s="13"/>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c r="A190" s="13"/>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c r="A191" s="1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c r="A192" s="13"/>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c r="A193" s="13"/>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c r="A194" s="13"/>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c r="A195" s="13"/>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c r="A196" s="13"/>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c r="A197" s="13"/>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c r="A198" s="13"/>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c r="A199" s="13"/>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c r="A200" s="1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c r="A201" s="13"/>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c r="A202" s="1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c r="A203" s="13"/>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c r="A204" s="13"/>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c r="A205" s="13"/>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c r="A206" s="13"/>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c r="A207" s="13"/>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c r="A208" s="13"/>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c r="A209" s="13"/>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c r="A210" s="13"/>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c r="A211" s="13"/>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c r="A212" s="13"/>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c r="A213" s="1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c r="A214" s="1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c r="A215" s="13"/>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c r="A216" s="1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c r="A217" s="1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c r="A218" s="1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c r="A219" s="13"/>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c r="A220" s="13"/>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c r="A221" s="13"/>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c r="A222" s="13"/>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c r="A223" s="1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c r="A224" s="1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c r="A225" s="13"/>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c r="A226" s="13"/>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c r="A227" s="13"/>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c r="A228" s="13"/>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c r="A229" s="13"/>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c r="A230" s="13"/>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c r="A231" s="13"/>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c r="A232" s="13"/>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c r="A233" s="13"/>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c r="A234" s="13"/>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c r="A235" s="13"/>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c r="A236" s="13"/>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c r="A237" s="13"/>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c r="A238" s="13"/>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c r="A239" s="13"/>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c r="A240" s="13"/>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c r="A241" s="13"/>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c r="A242" s="13"/>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c r="A243" s="1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c r="A244" s="13"/>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c r="A245" s="13"/>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c r="A246" s="13"/>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c r="A247" s="13"/>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c r="A248" s="13"/>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c r="A249" s="13"/>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c r="A250" s="13"/>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c r="A251" s="13"/>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c r="A252" s="13"/>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c r="A253" s="13"/>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c r="A254" s="13"/>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c r="A255" s="13"/>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c r="A256" s="13"/>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c r="A257" s="13"/>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c r="A258" s="13"/>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c r="A259" s="13"/>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c r="A260" s="13"/>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c r="A261" s="13"/>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c r="A262" s="13"/>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c r="A263" s="13"/>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c r="A264" s="13"/>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c r="A265" s="13"/>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c r="A266" s="13"/>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c r="A267" s="13"/>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c r="A268" s="13"/>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c r="A269" s="13"/>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c r="A270" s="13"/>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c r="A271" s="13"/>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c r="A272" s="13"/>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c r="A273" s="13"/>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c r="A274" s="13"/>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c r="A275" s="13"/>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c r="A276" s="13"/>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c r="A277" s="13"/>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c r="A278" s="13"/>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c r="A279" s="13"/>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c r="A280" s="13"/>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c r="A281" s="13"/>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c r="A282" s="13"/>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c r="A283" s="13"/>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c r="A284" s="13"/>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c r="A285" s="13"/>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c r="A286" s="13"/>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c r="A287" s="13"/>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c r="A288" s="13"/>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c r="A289" s="13"/>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c r="A290" s="13"/>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c r="A291" s="13"/>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c r="A292" s="13"/>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c r="A293" s="13"/>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c r="A294" s="13"/>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c r="A295" s="13"/>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c r="A296" s="13"/>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c r="A297" s="13"/>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c r="A298" s="13"/>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c r="A299" s="13"/>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c r="A300" s="13"/>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c r="A301" s="13"/>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c r="A302" s="13"/>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c r="A303" s="13"/>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c r="A304" s="13"/>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c r="A305" s="13"/>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c r="A306" s="13"/>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c r="A307" s="13"/>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c r="A308" s="13"/>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c r="A309" s="13"/>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c r="A310" s="13"/>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c r="A311" s="13"/>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c r="A312" s="13"/>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c r="A313" s="13"/>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c r="A314" s="13"/>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c r="A315" s="13"/>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c r="A316" s="13"/>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c r="A317" s="13"/>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c r="A318" s="13"/>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c r="A319" s="13"/>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c r="A320" s="13"/>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c r="A321" s="13"/>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c r="A322" s="13"/>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c r="A323" s="13"/>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c r="A324" s="13"/>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c r="A325" s="13"/>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c r="A326" s="13"/>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c r="A327" s="13"/>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c r="A328" s="13"/>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c r="A329" s="13"/>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c r="A330" s="13"/>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c r="A331" s="13"/>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c r="A332" s="13"/>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c r="A333" s="13"/>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c r="A334" s="13"/>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c r="A335" s="13"/>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c r="A336" s="13"/>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c r="A337" s="13"/>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c r="A338" s="13"/>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c r="A339" s="13"/>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c r="A340" s="13"/>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c r="A341" s="13"/>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c r="A342" s="13"/>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c r="A343" s="13"/>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c r="A344" s="13"/>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c r="A345" s="13"/>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c r="A346" s="13"/>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c r="A347" s="13"/>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c r="A348" s="13"/>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c r="A349" s="13"/>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c r="A350" s="13"/>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c r="A351" s="13"/>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c r="A352" s="13"/>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c r="A353" s="13"/>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c r="A354" s="13"/>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c r="A355" s="13"/>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c r="A356" s="13"/>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c r="A357" s="13"/>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c r="A358" s="13"/>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c r="A359" s="13"/>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c r="A360" s="13"/>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c r="A361" s="13"/>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c r="A362" s="13"/>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c r="A363" s="13"/>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c r="A364" s="13"/>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c r="A365" s="13"/>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c r="A366" s="13"/>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c r="A367" s="13"/>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c r="A368" s="13"/>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c r="A369" s="13"/>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c r="A370" s="13"/>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1:27">
      <c r="A371" s="13"/>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c r="A372" s="13"/>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c r="A373" s="13"/>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c r="A374" s="13"/>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c r="A375" s="13"/>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c r="A376" s="13"/>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c r="A377" s="13"/>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c r="A378" s="13"/>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c r="A379" s="13"/>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c r="A380" s="13"/>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c r="A381" s="13"/>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c r="A382" s="13"/>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c r="A383" s="13"/>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1:27">
      <c r="A384" s="13"/>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c r="A385" s="13"/>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c r="A386" s="13"/>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c r="A387" s="13"/>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c r="A388" s="13"/>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c r="A389" s="13"/>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c r="A390" s="13"/>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c r="A391" s="13"/>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c r="A392" s="13"/>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c r="A393" s="13"/>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c r="A394" s="13"/>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c r="A395" s="13"/>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1:27">
      <c r="A396" s="13"/>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c r="A397" s="13"/>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c r="A398" s="13"/>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c r="A399" s="13"/>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c r="A400" s="13"/>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c r="A401" s="13"/>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c r="A402" s="13"/>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c r="A403" s="13"/>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c r="A404" s="13"/>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c r="A405" s="13"/>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c r="A406" s="13"/>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c r="A407" s="13"/>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1:27">
      <c r="A408" s="13"/>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c r="A409" s="13"/>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c r="A410" s="13"/>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c r="A411" s="13"/>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c r="A412" s="13"/>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c r="A413" s="13"/>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c r="A414" s="13"/>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c r="A415" s="13"/>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c r="A416" s="13"/>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c r="A417" s="13"/>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c r="A418" s="13"/>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c r="A419" s="13"/>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1:27">
      <c r="A420" s="13"/>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c r="A421" s="13"/>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c r="A422" s="13"/>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c r="A423" s="13"/>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c r="A424" s="13"/>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c r="A425" s="13"/>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c r="A426" s="13"/>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c r="A427" s="13"/>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c r="A428" s="13"/>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c r="A429" s="13"/>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c r="A430" s="13"/>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c r="A431" s="13"/>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1:27">
      <c r="A432" s="13"/>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c r="A433" s="13"/>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c r="A434" s="13"/>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c r="A435" s="13"/>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c r="A436" s="13"/>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c r="A437" s="13"/>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sheetData>
  <mergeCells count="42">
    <mergeCell ref="Q7:T7"/>
    <mergeCell ref="Q8:Q10"/>
    <mergeCell ref="R8:T8"/>
    <mergeCell ref="R9:R10"/>
    <mergeCell ref="O9:P9"/>
    <mergeCell ref="A1:AA1"/>
    <mergeCell ref="A2:AA2"/>
    <mergeCell ref="A3:AA3"/>
    <mergeCell ref="A4:AA4"/>
    <mergeCell ref="A5:AA5"/>
    <mergeCell ref="B104:AA104"/>
    <mergeCell ref="AA7:AA10"/>
    <mergeCell ref="F8:F10"/>
    <mergeCell ref="A7:A10"/>
    <mergeCell ref="U7:X7"/>
    <mergeCell ref="M8:M10"/>
    <mergeCell ref="N8:P8"/>
    <mergeCell ref="N9:N10"/>
    <mergeCell ref="V9:V10"/>
    <mergeCell ref="W9:X9"/>
    <mergeCell ref="U8:U10"/>
    <mergeCell ref="V8:X8"/>
    <mergeCell ref="E7:E10"/>
    <mergeCell ref="K7:L7"/>
    <mergeCell ref="I7:J7"/>
    <mergeCell ref="F7:H7"/>
    <mergeCell ref="Y7:Z7"/>
    <mergeCell ref="Y8:Y10"/>
    <mergeCell ref="Z8:Z10"/>
    <mergeCell ref="A6:AA6"/>
    <mergeCell ref="S9:T9"/>
    <mergeCell ref="I8:I10"/>
    <mergeCell ref="J8:J10"/>
    <mergeCell ref="K8:K10"/>
    <mergeCell ref="L8:L10"/>
    <mergeCell ref="C7:C10"/>
    <mergeCell ref="D7:D10"/>
    <mergeCell ref="B7:B10"/>
    <mergeCell ref="G8:H8"/>
    <mergeCell ref="G9:G10"/>
    <mergeCell ref="H9:H10"/>
    <mergeCell ref="M7:P7"/>
  </mergeCells>
  <phoneticPr fontId="14" type="noConversion"/>
  <printOptions horizontalCentered="1"/>
  <pageMargins left="0.19685039370078741" right="0.19685039370078741" top="0.62992125984251968" bottom="0.74803149606299213" header="0.31496062992125984" footer="0.31496062992125984"/>
  <pageSetup paperSize="9" scale="50" fitToHeight="0" pageOrder="overThenDown" orientation="landscape" useFirstPageNumber="1" r:id="rId1"/>
  <headerFooter alignWithMargins="0">
    <oddFooter>&amp;R&amp;14&amp;P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381"/>
  <sheetViews>
    <sheetView view="pageBreakPreview" zoomScale="80" zoomScaleNormal="85" zoomScaleSheetLayoutView="80" workbookViewId="0">
      <selection activeCell="E10" sqref="E10"/>
    </sheetView>
  </sheetViews>
  <sheetFormatPr defaultColWidth="9.125" defaultRowHeight="18.75"/>
  <cols>
    <col min="1" max="1" width="6.375" style="12" customWidth="1"/>
    <col min="2" max="2" width="43.375" style="10" customWidth="1"/>
    <col min="3" max="3" width="10.625" style="10" customWidth="1"/>
    <col min="4" max="4" width="10" style="11" customWidth="1"/>
    <col min="5" max="5" width="10.125" style="11" customWidth="1"/>
    <col min="6" max="6" width="9.375" style="11" customWidth="1"/>
    <col min="7" max="7" width="14.125" style="11" customWidth="1"/>
    <col min="8" max="8" width="11.75" style="9" customWidth="1"/>
    <col min="9" max="9" width="11.125" style="9" customWidth="1"/>
    <col min="10" max="10" width="11.25" style="9" customWidth="1"/>
    <col min="11" max="11" width="12.25" style="9" customWidth="1"/>
    <col min="12" max="12" width="10.75" style="9" customWidth="1"/>
    <col min="13" max="13" width="11.75" style="9" customWidth="1"/>
    <col min="14" max="14" width="12.375" style="9" customWidth="1"/>
    <col min="15" max="16" width="10.75" style="9" customWidth="1"/>
    <col min="17" max="17" width="10.625" style="9" customWidth="1"/>
    <col min="18" max="18" width="10.75" style="9" customWidth="1"/>
    <col min="19" max="20" width="11" style="9" customWidth="1"/>
    <col min="21" max="21" width="10.625" style="9" customWidth="1"/>
    <col min="22" max="22" width="11.125" style="9" customWidth="1"/>
    <col min="23" max="23" width="12.25" style="9" customWidth="1"/>
    <col min="24" max="24" width="10.75" style="9" customWidth="1"/>
    <col min="25" max="25" width="10.375" style="9" customWidth="1"/>
    <col min="26" max="16384" width="9.125" style="4"/>
  </cols>
  <sheetData>
    <row r="1" spans="1:32" s="78" customFormat="1" ht="32.25" customHeight="1">
      <c r="A1" s="631" t="s">
        <v>371</v>
      </c>
      <c r="B1" s="631"/>
      <c r="C1" s="631"/>
      <c r="D1" s="631"/>
      <c r="E1" s="631"/>
      <c r="F1" s="631"/>
      <c r="G1" s="631"/>
      <c r="H1" s="631"/>
      <c r="I1" s="631"/>
      <c r="J1" s="631"/>
      <c r="K1" s="631"/>
      <c r="L1" s="631"/>
      <c r="M1" s="631"/>
      <c r="N1" s="631"/>
      <c r="O1" s="631"/>
      <c r="P1" s="631"/>
      <c r="Q1" s="631"/>
      <c r="R1" s="631"/>
      <c r="S1" s="631"/>
      <c r="T1" s="631"/>
      <c r="U1" s="631"/>
      <c r="V1" s="631"/>
      <c r="W1" s="631"/>
      <c r="X1" s="631"/>
      <c r="Y1" s="631"/>
    </row>
    <row r="2" spans="1:32" s="78" customFormat="1" ht="22.5" customHeight="1">
      <c r="A2" s="632" t="s">
        <v>926</v>
      </c>
      <c r="B2" s="632"/>
      <c r="C2" s="632"/>
      <c r="D2" s="632"/>
      <c r="E2" s="632"/>
      <c r="F2" s="632"/>
      <c r="G2" s="632"/>
      <c r="H2" s="632"/>
      <c r="I2" s="632"/>
      <c r="J2" s="632"/>
      <c r="K2" s="632"/>
      <c r="L2" s="632"/>
      <c r="M2" s="632"/>
      <c r="N2" s="632"/>
      <c r="O2" s="632"/>
      <c r="P2" s="632"/>
      <c r="Q2" s="632"/>
      <c r="R2" s="632"/>
      <c r="S2" s="632"/>
      <c r="T2" s="632"/>
      <c r="U2" s="632"/>
      <c r="V2" s="632"/>
      <c r="W2" s="632"/>
      <c r="X2" s="632"/>
      <c r="Y2" s="632"/>
    </row>
    <row r="3" spans="1:32" s="149" customFormat="1" ht="27.75" customHeight="1">
      <c r="A3" s="633" t="s">
        <v>261</v>
      </c>
      <c r="B3" s="633"/>
      <c r="C3" s="633"/>
      <c r="D3" s="633"/>
      <c r="E3" s="633"/>
      <c r="F3" s="633"/>
      <c r="G3" s="633"/>
      <c r="H3" s="633"/>
      <c r="I3" s="633"/>
      <c r="J3" s="633"/>
      <c r="K3" s="633"/>
      <c r="L3" s="633"/>
      <c r="M3" s="633"/>
      <c r="N3" s="633"/>
      <c r="O3" s="633"/>
      <c r="P3" s="633"/>
      <c r="Q3" s="633"/>
      <c r="R3" s="633"/>
      <c r="S3" s="633"/>
      <c r="T3" s="633"/>
      <c r="U3" s="633"/>
      <c r="V3" s="633"/>
      <c r="W3" s="633"/>
      <c r="X3" s="633"/>
      <c r="Y3" s="633"/>
    </row>
    <row r="4" spans="1:32" s="149" customFormat="1" ht="22.5" customHeight="1">
      <c r="A4" s="570" t="s">
        <v>927</v>
      </c>
      <c r="B4" s="570"/>
      <c r="C4" s="570"/>
      <c r="D4" s="570"/>
      <c r="E4" s="570"/>
      <c r="F4" s="570"/>
      <c r="G4" s="570"/>
      <c r="H4" s="570"/>
      <c r="I4" s="570"/>
      <c r="J4" s="570"/>
      <c r="K4" s="570"/>
      <c r="L4" s="570"/>
      <c r="M4" s="570"/>
      <c r="N4" s="570"/>
      <c r="O4" s="570"/>
      <c r="P4" s="570"/>
      <c r="Q4" s="570"/>
      <c r="R4" s="570"/>
      <c r="S4" s="570"/>
      <c r="T4" s="570"/>
      <c r="U4" s="570"/>
      <c r="V4" s="570"/>
      <c r="W4" s="570"/>
      <c r="X4" s="570"/>
      <c r="Y4" s="570"/>
    </row>
    <row r="5" spans="1:32" s="151" customFormat="1" ht="25.5" customHeight="1">
      <c r="A5" s="635" t="s">
        <v>25</v>
      </c>
      <c r="B5" s="635"/>
      <c r="C5" s="635"/>
      <c r="D5" s="635"/>
      <c r="E5" s="635"/>
      <c r="F5" s="635"/>
      <c r="G5" s="635"/>
      <c r="H5" s="635"/>
      <c r="I5" s="635"/>
      <c r="J5" s="635"/>
      <c r="K5" s="635"/>
      <c r="L5" s="635"/>
      <c r="M5" s="635"/>
      <c r="N5" s="635"/>
      <c r="O5" s="635"/>
      <c r="P5" s="635"/>
      <c r="Q5" s="635"/>
      <c r="R5" s="635"/>
      <c r="S5" s="635"/>
      <c r="T5" s="635"/>
      <c r="U5" s="635"/>
      <c r="V5" s="635"/>
      <c r="W5" s="635"/>
      <c r="X5" s="635"/>
      <c r="Y5" s="635"/>
      <c r="AB5" s="150"/>
      <c r="AC5" s="150"/>
      <c r="AD5" s="150"/>
      <c r="AE5" s="150"/>
      <c r="AF5" s="150"/>
    </row>
    <row r="6" spans="1:32" s="383" customFormat="1" ht="32.25" customHeight="1">
      <c r="A6" s="538" t="s">
        <v>1</v>
      </c>
      <c r="B6" s="532" t="s">
        <v>34</v>
      </c>
      <c r="C6" s="566" t="s">
        <v>232</v>
      </c>
      <c r="D6" s="532" t="s">
        <v>2</v>
      </c>
      <c r="E6" s="532" t="s">
        <v>3</v>
      </c>
      <c r="F6" s="532" t="s">
        <v>4</v>
      </c>
      <c r="G6" s="533" t="s">
        <v>5</v>
      </c>
      <c r="H6" s="533"/>
      <c r="I6" s="533"/>
      <c r="J6" s="532" t="s">
        <v>233</v>
      </c>
      <c r="K6" s="532"/>
      <c r="L6" s="532"/>
      <c r="M6" s="532"/>
      <c r="N6" s="532"/>
      <c r="O6" s="532"/>
      <c r="P6" s="561" t="s">
        <v>243</v>
      </c>
      <c r="Q6" s="585"/>
      <c r="R6" s="585"/>
      <c r="S6" s="562"/>
      <c r="T6" s="579" t="s">
        <v>275</v>
      </c>
      <c r="U6" s="581"/>
      <c r="V6" s="579" t="s">
        <v>262</v>
      </c>
      <c r="W6" s="580"/>
      <c r="X6" s="581"/>
      <c r="Y6" s="532" t="s">
        <v>6</v>
      </c>
      <c r="AC6" s="616"/>
      <c r="AD6" s="616"/>
      <c r="AE6" s="616"/>
    </row>
    <row r="7" spans="1:32" s="383" customFormat="1" ht="75.75" customHeight="1">
      <c r="A7" s="538"/>
      <c r="B7" s="532"/>
      <c r="C7" s="567"/>
      <c r="D7" s="532"/>
      <c r="E7" s="532"/>
      <c r="F7" s="532"/>
      <c r="G7" s="533" t="s">
        <v>37</v>
      </c>
      <c r="H7" s="533" t="s">
        <v>8</v>
      </c>
      <c r="I7" s="533"/>
      <c r="J7" s="532" t="s">
        <v>263</v>
      </c>
      <c r="K7" s="532"/>
      <c r="L7" s="532"/>
      <c r="M7" s="532" t="s">
        <v>264</v>
      </c>
      <c r="N7" s="532"/>
      <c r="O7" s="532"/>
      <c r="P7" s="561" t="s">
        <v>244</v>
      </c>
      <c r="Q7" s="562"/>
      <c r="R7" s="561" t="s">
        <v>245</v>
      </c>
      <c r="S7" s="562"/>
      <c r="T7" s="582"/>
      <c r="U7" s="584"/>
      <c r="V7" s="582"/>
      <c r="W7" s="583"/>
      <c r="X7" s="584"/>
      <c r="Y7" s="532"/>
      <c r="AC7" s="616"/>
      <c r="AD7" s="616"/>
      <c r="AE7" s="616"/>
    </row>
    <row r="8" spans="1:32" s="383" customFormat="1" ht="31.35" customHeight="1">
      <c r="A8" s="538"/>
      <c r="B8" s="532"/>
      <c r="C8" s="567"/>
      <c r="D8" s="532"/>
      <c r="E8" s="532"/>
      <c r="F8" s="532"/>
      <c r="G8" s="533"/>
      <c r="H8" s="533" t="s">
        <v>27</v>
      </c>
      <c r="I8" s="636" t="s">
        <v>234</v>
      </c>
      <c r="J8" s="563" t="s">
        <v>9</v>
      </c>
      <c r="K8" s="534" t="s">
        <v>31</v>
      </c>
      <c r="L8" s="534"/>
      <c r="M8" s="563" t="s">
        <v>9</v>
      </c>
      <c r="N8" s="534" t="s">
        <v>31</v>
      </c>
      <c r="O8" s="534"/>
      <c r="P8" s="533" t="s">
        <v>27</v>
      </c>
      <c r="Q8" s="636" t="s">
        <v>235</v>
      </c>
      <c r="R8" s="533" t="s">
        <v>27</v>
      </c>
      <c r="S8" s="636" t="s">
        <v>235</v>
      </c>
      <c r="T8" s="563" t="s">
        <v>27</v>
      </c>
      <c r="U8" s="636" t="s">
        <v>234</v>
      </c>
      <c r="V8" s="563" t="s">
        <v>9</v>
      </c>
      <c r="W8" s="534" t="s">
        <v>31</v>
      </c>
      <c r="X8" s="534"/>
      <c r="Y8" s="532"/>
      <c r="AC8" s="615"/>
      <c r="AD8" s="629"/>
      <c r="AE8" s="629"/>
    </row>
    <row r="9" spans="1:32" s="383" customFormat="1" ht="78" customHeight="1">
      <c r="A9" s="538"/>
      <c r="B9" s="532"/>
      <c r="C9" s="568"/>
      <c r="D9" s="532"/>
      <c r="E9" s="532"/>
      <c r="F9" s="532"/>
      <c r="G9" s="533"/>
      <c r="H9" s="536"/>
      <c r="I9" s="637"/>
      <c r="J9" s="565"/>
      <c r="K9" s="382" t="s">
        <v>273</v>
      </c>
      <c r="L9" s="382" t="s">
        <v>274</v>
      </c>
      <c r="M9" s="565"/>
      <c r="N9" s="382" t="s">
        <v>273</v>
      </c>
      <c r="O9" s="382" t="s">
        <v>274</v>
      </c>
      <c r="P9" s="536"/>
      <c r="Q9" s="637"/>
      <c r="R9" s="536"/>
      <c r="S9" s="637"/>
      <c r="T9" s="565"/>
      <c r="U9" s="637"/>
      <c r="V9" s="565"/>
      <c r="W9" s="382" t="s">
        <v>273</v>
      </c>
      <c r="X9" s="382" t="s">
        <v>274</v>
      </c>
      <c r="Y9" s="532"/>
      <c r="AC9" s="615"/>
      <c r="AD9" s="384"/>
      <c r="AE9" s="384"/>
    </row>
    <row r="10" spans="1:32" s="154" customFormat="1" ht="30.75" customHeight="1">
      <c r="A10" s="159">
        <v>1</v>
      </c>
      <c r="B10" s="17">
        <v>2</v>
      </c>
      <c r="C10" s="159">
        <v>3</v>
      </c>
      <c r="D10" s="17">
        <v>4</v>
      </c>
      <c r="E10" s="159">
        <v>5</v>
      </c>
      <c r="F10" s="17">
        <v>6</v>
      </c>
      <c r="G10" s="159">
        <v>7</v>
      </c>
      <c r="H10" s="17">
        <v>8</v>
      </c>
      <c r="I10" s="159">
        <v>9</v>
      </c>
      <c r="J10" s="17">
        <v>10</v>
      </c>
      <c r="K10" s="159">
        <v>11</v>
      </c>
      <c r="L10" s="17">
        <v>12</v>
      </c>
      <c r="M10" s="159">
        <v>13</v>
      </c>
      <c r="N10" s="17">
        <v>14</v>
      </c>
      <c r="O10" s="159">
        <v>15</v>
      </c>
      <c r="P10" s="17">
        <v>16</v>
      </c>
      <c r="Q10" s="159">
        <v>17</v>
      </c>
      <c r="R10" s="17">
        <v>18</v>
      </c>
      <c r="S10" s="159">
        <v>19</v>
      </c>
      <c r="T10" s="17">
        <v>20</v>
      </c>
      <c r="U10" s="159">
        <v>21</v>
      </c>
      <c r="V10" s="17">
        <v>22</v>
      </c>
      <c r="W10" s="159">
        <v>23</v>
      </c>
      <c r="X10" s="17">
        <v>24</v>
      </c>
      <c r="Y10" s="159">
        <v>25</v>
      </c>
    </row>
    <row r="11" spans="1:32" s="7" customFormat="1" ht="40.5" customHeight="1">
      <c r="A11" s="153"/>
      <c r="B11" s="14" t="s">
        <v>28</v>
      </c>
      <c r="C11" s="14"/>
      <c r="D11" s="6"/>
      <c r="E11" s="6"/>
      <c r="F11" s="6"/>
      <c r="G11" s="6"/>
      <c r="H11" s="246">
        <f>+H12+H17</f>
        <v>892663</v>
      </c>
      <c r="I11" s="246">
        <f t="shared" ref="I11:V11" si="0">+I12+I17</f>
        <v>889810.49902700004</v>
      </c>
      <c r="J11" s="246">
        <f t="shared" si="0"/>
        <v>824400</v>
      </c>
      <c r="K11" s="246"/>
      <c r="L11" s="246"/>
      <c r="M11" s="246">
        <f t="shared" si="0"/>
        <v>710705</v>
      </c>
      <c r="N11" s="246"/>
      <c r="O11" s="246"/>
      <c r="P11" s="246">
        <f t="shared" si="0"/>
        <v>579345</v>
      </c>
      <c r="Q11" s="246">
        <f t="shared" si="0"/>
        <v>579345</v>
      </c>
      <c r="R11" s="246">
        <f t="shared" si="0"/>
        <v>221644.97726100002</v>
      </c>
      <c r="S11" s="246">
        <f t="shared" si="0"/>
        <v>221644.97726100002</v>
      </c>
      <c r="T11" s="246">
        <f t="shared" si="0"/>
        <v>710705</v>
      </c>
      <c r="U11" s="246">
        <f t="shared" si="0"/>
        <v>710705</v>
      </c>
      <c r="V11" s="246">
        <f t="shared" si="0"/>
        <v>60390.306317299997</v>
      </c>
      <c r="W11" s="6"/>
      <c r="X11" s="6"/>
      <c r="Y11" s="6"/>
    </row>
    <row r="12" spans="1:32" s="7" customFormat="1" ht="30.75" customHeight="1">
      <c r="A12" s="422" t="s">
        <v>12</v>
      </c>
      <c r="B12" s="33" t="s">
        <v>830</v>
      </c>
      <c r="C12" s="14"/>
      <c r="D12" s="6"/>
      <c r="E12" s="6"/>
      <c r="F12" s="6"/>
      <c r="G12" s="6"/>
      <c r="H12" s="246">
        <f>+H13</f>
        <v>690000</v>
      </c>
      <c r="I12" s="246">
        <f t="shared" ref="I12:V13" si="1">+I13</f>
        <v>690000</v>
      </c>
      <c r="J12" s="246">
        <f t="shared" si="1"/>
        <v>621000</v>
      </c>
      <c r="K12" s="246"/>
      <c r="L12" s="246"/>
      <c r="M12" s="246">
        <f t="shared" si="1"/>
        <v>530876</v>
      </c>
      <c r="N12" s="246"/>
      <c r="O12" s="246"/>
      <c r="P12" s="246">
        <f t="shared" si="1"/>
        <v>480876</v>
      </c>
      <c r="Q12" s="246">
        <f t="shared" si="1"/>
        <v>480876</v>
      </c>
      <c r="R12" s="246">
        <f t="shared" si="1"/>
        <v>145479</v>
      </c>
      <c r="S12" s="246">
        <f t="shared" si="1"/>
        <v>145479</v>
      </c>
      <c r="T12" s="246">
        <f t="shared" si="1"/>
        <v>530876</v>
      </c>
      <c r="U12" s="246">
        <f t="shared" si="1"/>
        <v>530876</v>
      </c>
      <c r="V12" s="246">
        <f t="shared" si="1"/>
        <v>50000</v>
      </c>
      <c r="W12" s="6"/>
      <c r="X12" s="6"/>
      <c r="Y12" s="6"/>
    </row>
    <row r="13" spans="1:32" s="7" customFormat="1" ht="30.75" customHeight="1">
      <c r="A13" s="23" t="s">
        <v>23</v>
      </c>
      <c r="B13" s="16" t="s">
        <v>93</v>
      </c>
      <c r="C13" s="14"/>
      <c r="D13" s="6"/>
      <c r="E13" s="6"/>
      <c r="F13" s="6"/>
      <c r="G13" s="6"/>
      <c r="H13" s="246">
        <f>+H14</f>
        <v>690000</v>
      </c>
      <c r="I13" s="246">
        <f t="shared" si="1"/>
        <v>690000</v>
      </c>
      <c r="J13" s="246">
        <f t="shared" si="1"/>
        <v>621000</v>
      </c>
      <c r="K13" s="246"/>
      <c r="L13" s="246"/>
      <c r="M13" s="246">
        <f t="shared" si="1"/>
        <v>530876</v>
      </c>
      <c r="N13" s="246"/>
      <c r="O13" s="246"/>
      <c r="P13" s="246">
        <f t="shared" si="1"/>
        <v>480876</v>
      </c>
      <c r="Q13" s="246">
        <f t="shared" si="1"/>
        <v>480876</v>
      </c>
      <c r="R13" s="246">
        <f t="shared" si="1"/>
        <v>145479</v>
      </c>
      <c r="S13" s="246">
        <f t="shared" si="1"/>
        <v>145479</v>
      </c>
      <c r="T13" s="246">
        <f t="shared" si="1"/>
        <v>530876</v>
      </c>
      <c r="U13" s="246">
        <f t="shared" si="1"/>
        <v>530876</v>
      </c>
      <c r="V13" s="246">
        <f t="shared" si="1"/>
        <v>50000</v>
      </c>
      <c r="W13" s="6"/>
      <c r="X13" s="6"/>
      <c r="Y13" s="6"/>
    </row>
    <row r="14" spans="1:32" s="157" customFormat="1" ht="38.25" customHeight="1">
      <c r="A14" s="23" t="s">
        <v>238</v>
      </c>
      <c r="B14" s="24" t="s">
        <v>240</v>
      </c>
      <c r="C14" s="14"/>
      <c r="D14" s="135"/>
      <c r="E14" s="135"/>
      <c r="F14" s="135"/>
      <c r="G14" s="135"/>
      <c r="H14" s="246">
        <f>+H16</f>
        <v>690000</v>
      </c>
      <c r="I14" s="246">
        <f t="shared" ref="I14:V14" si="2">+I16</f>
        <v>690000</v>
      </c>
      <c r="J14" s="246">
        <f t="shared" si="2"/>
        <v>621000</v>
      </c>
      <c r="K14" s="246"/>
      <c r="L14" s="246"/>
      <c r="M14" s="246">
        <f t="shared" si="2"/>
        <v>530876</v>
      </c>
      <c r="N14" s="246"/>
      <c r="O14" s="246"/>
      <c r="P14" s="246">
        <f t="shared" si="2"/>
        <v>480876</v>
      </c>
      <c r="Q14" s="246">
        <f t="shared" si="2"/>
        <v>480876</v>
      </c>
      <c r="R14" s="246">
        <f t="shared" si="2"/>
        <v>145479</v>
      </c>
      <c r="S14" s="246">
        <f t="shared" si="2"/>
        <v>145479</v>
      </c>
      <c r="T14" s="246">
        <f t="shared" si="2"/>
        <v>530876</v>
      </c>
      <c r="U14" s="246">
        <f t="shared" si="2"/>
        <v>530876</v>
      </c>
      <c r="V14" s="246">
        <f t="shared" si="2"/>
        <v>50000</v>
      </c>
      <c r="W14" s="135"/>
      <c r="X14" s="135"/>
      <c r="Y14" s="135"/>
    </row>
    <row r="15" spans="1:32" s="7" customFormat="1" ht="30.75" customHeight="1">
      <c r="A15" s="27" t="s">
        <v>21</v>
      </c>
      <c r="B15" s="28" t="s">
        <v>221</v>
      </c>
      <c r="C15" s="14"/>
      <c r="D15" s="6"/>
      <c r="E15" s="6"/>
      <c r="F15" s="6"/>
      <c r="G15" s="6"/>
      <c r="H15" s="6"/>
      <c r="I15" s="6"/>
      <c r="J15" s="6"/>
      <c r="K15" s="6"/>
      <c r="L15" s="6"/>
      <c r="M15" s="6"/>
      <c r="N15" s="6"/>
      <c r="O15" s="6"/>
      <c r="P15" s="6"/>
      <c r="Q15" s="6"/>
      <c r="R15" s="6"/>
      <c r="S15" s="6"/>
      <c r="T15" s="6"/>
      <c r="U15" s="6"/>
      <c r="V15" s="6"/>
      <c r="W15" s="6"/>
      <c r="X15" s="6"/>
      <c r="Y15" s="6"/>
    </row>
    <row r="16" spans="1:32" s="7" customFormat="1" ht="93.75">
      <c r="A16" s="153"/>
      <c r="B16" s="423" t="s">
        <v>833</v>
      </c>
      <c r="C16" s="14"/>
      <c r="D16" s="17" t="s">
        <v>831</v>
      </c>
      <c r="E16" s="6"/>
      <c r="F16" s="17" t="s">
        <v>832</v>
      </c>
      <c r="G16" s="424" t="s">
        <v>834</v>
      </c>
      <c r="H16" s="425">
        <v>690000</v>
      </c>
      <c r="I16" s="425">
        <v>690000</v>
      </c>
      <c r="J16" s="330">
        <v>621000</v>
      </c>
      <c r="K16" s="330"/>
      <c r="L16" s="330"/>
      <c r="M16" s="330">
        <f>50000+480876</f>
        <v>530876</v>
      </c>
      <c r="N16" s="330"/>
      <c r="O16" s="330"/>
      <c r="P16" s="330">
        <f>+Q16</f>
        <v>480876</v>
      </c>
      <c r="Q16" s="330">
        <v>480876</v>
      </c>
      <c r="R16" s="330">
        <f>+S16</f>
        <v>145479</v>
      </c>
      <c r="S16" s="330">
        <v>145479</v>
      </c>
      <c r="T16" s="330">
        <f>+U16</f>
        <v>530876</v>
      </c>
      <c r="U16" s="330">
        <f>+M16</f>
        <v>530876</v>
      </c>
      <c r="V16" s="330">
        <v>50000</v>
      </c>
      <c r="W16" s="6"/>
      <c r="X16" s="6"/>
      <c r="Y16" s="6"/>
    </row>
    <row r="17" spans="1:25" s="7" customFormat="1" ht="65.25" customHeight="1">
      <c r="A17" s="15" t="s">
        <v>17</v>
      </c>
      <c r="B17" s="385" t="s">
        <v>835</v>
      </c>
      <c r="C17" s="16"/>
      <c r="D17" s="6"/>
      <c r="E17" s="6"/>
      <c r="F17" s="6"/>
      <c r="G17" s="6"/>
      <c r="H17" s="318">
        <f>+H18+H19</f>
        <v>202663</v>
      </c>
      <c r="I17" s="318">
        <f t="shared" ref="I17:V17" si="3">+I18+I19</f>
        <v>199810.49902700001</v>
      </c>
      <c r="J17" s="318">
        <f t="shared" si="3"/>
        <v>203400</v>
      </c>
      <c r="K17" s="318">
        <f t="shared" si="3"/>
        <v>0</v>
      </c>
      <c r="L17" s="318">
        <f t="shared" si="3"/>
        <v>0</v>
      </c>
      <c r="M17" s="318">
        <f t="shared" si="3"/>
        <v>179829</v>
      </c>
      <c r="N17" s="318">
        <f t="shared" si="3"/>
        <v>0</v>
      </c>
      <c r="O17" s="318">
        <f t="shared" si="3"/>
        <v>0</v>
      </c>
      <c r="P17" s="318">
        <f t="shared" si="3"/>
        <v>98469</v>
      </c>
      <c r="Q17" s="318">
        <f t="shared" si="3"/>
        <v>98469</v>
      </c>
      <c r="R17" s="318">
        <f t="shared" si="3"/>
        <v>76165.977261000007</v>
      </c>
      <c r="S17" s="318">
        <f t="shared" si="3"/>
        <v>76165.977261000007</v>
      </c>
      <c r="T17" s="318">
        <f t="shared" si="3"/>
        <v>179829</v>
      </c>
      <c r="U17" s="318">
        <f t="shared" si="3"/>
        <v>179829</v>
      </c>
      <c r="V17" s="318">
        <f t="shared" si="3"/>
        <v>10390.306317299999</v>
      </c>
      <c r="W17" s="6"/>
      <c r="X17" s="6"/>
      <c r="Y17" s="6"/>
    </row>
    <row r="18" spans="1:25" s="7" customFormat="1" ht="34.5" customHeight="1">
      <c r="A18" s="15">
        <v>1</v>
      </c>
      <c r="B18" s="16" t="s">
        <v>92</v>
      </c>
      <c r="C18" s="16"/>
      <c r="D18" s="6"/>
      <c r="E18" s="6"/>
      <c r="F18" s="6"/>
      <c r="G18" s="6"/>
      <c r="H18" s="6"/>
      <c r="I18" s="6"/>
      <c r="J18" s="6"/>
      <c r="K18" s="6"/>
      <c r="L18" s="6"/>
      <c r="M18" s="6"/>
      <c r="N18" s="6"/>
      <c r="O18" s="6"/>
      <c r="P18" s="6"/>
      <c r="Q18" s="6"/>
      <c r="R18" s="6"/>
      <c r="S18" s="6"/>
      <c r="T18" s="6"/>
      <c r="U18" s="6"/>
      <c r="V18" s="6"/>
      <c r="W18" s="6"/>
      <c r="X18" s="6"/>
      <c r="Y18" s="6"/>
    </row>
    <row r="19" spans="1:25" ht="34.5" customHeight="1">
      <c r="A19" s="23" t="s">
        <v>23</v>
      </c>
      <c r="B19" s="16" t="s">
        <v>93</v>
      </c>
      <c r="C19" s="16"/>
      <c r="D19" s="17"/>
      <c r="E19" s="17"/>
      <c r="F19" s="17"/>
      <c r="G19" s="17"/>
      <c r="H19" s="318">
        <f>+H20</f>
        <v>202663</v>
      </c>
      <c r="I19" s="318">
        <f t="shared" ref="I19:V19" si="4">+I20</f>
        <v>199810.49902700001</v>
      </c>
      <c r="J19" s="318">
        <f t="shared" si="4"/>
        <v>203400</v>
      </c>
      <c r="K19" s="318">
        <f t="shared" si="4"/>
        <v>0</v>
      </c>
      <c r="L19" s="318">
        <f t="shared" si="4"/>
        <v>0</v>
      </c>
      <c r="M19" s="318">
        <f t="shared" si="4"/>
        <v>179829</v>
      </c>
      <c r="N19" s="318">
        <f t="shared" si="4"/>
        <v>0</v>
      </c>
      <c r="O19" s="318">
        <f t="shared" si="4"/>
        <v>0</v>
      </c>
      <c r="P19" s="318">
        <f t="shared" si="4"/>
        <v>98469</v>
      </c>
      <c r="Q19" s="318">
        <f t="shared" si="4"/>
        <v>98469</v>
      </c>
      <c r="R19" s="318">
        <f t="shared" si="4"/>
        <v>76165.977261000007</v>
      </c>
      <c r="S19" s="318">
        <f t="shared" si="4"/>
        <v>76165.977261000007</v>
      </c>
      <c r="T19" s="318">
        <f t="shared" si="4"/>
        <v>179829</v>
      </c>
      <c r="U19" s="318">
        <f t="shared" si="4"/>
        <v>179829</v>
      </c>
      <c r="V19" s="318">
        <f t="shared" si="4"/>
        <v>10390.306317299999</v>
      </c>
      <c r="W19" s="18"/>
      <c r="X19" s="18"/>
      <c r="Y19" s="18"/>
    </row>
    <row r="20" spans="1:25" s="387" customFormat="1" ht="62.25" customHeight="1">
      <c r="A20" s="205" t="s">
        <v>13</v>
      </c>
      <c r="B20" s="215" t="s">
        <v>533</v>
      </c>
      <c r="C20" s="215"/>
      <c r="D20" s="234"/>
      <c r="E20" s="234"/>
      <c r="F20" s="234"/>
      <c r="G20" s="234"/>
      <c r="H20" s="354">
        <f>SUM(H22:H48)</f>
        <v>202663</v>
      </c>
      <c r="I20" s="354">
        <f t="shared" ref="I20:X20" si="5">SUM(I22:I48)</f>
        <v>199810.49902700001</v>
      </c>
      <c r="J20" s="354">
        <f t="shared" si="5"/>
        <v>203400</v>
      </c>
      <c r="K20" s="354">
        <f t="shared" si="5"/>
        <v>0</v>
      </c>
      <c r="L20" s="354">
        <f t="shared" si="5"/>
        <v>0</v>
      </c>
      <c r="M20" s="354">
        <f t="shared" si="5"/>
        <v>179829</v>
      </c>
      <c r="N20" s="354">
        <f t="shared" si="5"/>
        <v>0</v>
      </c>
      <c r="O20" s="354">
        <f t="shared" si="5"/>
        <v>0</v>
      </c>
      <c r="P20" s="354">
        <f t="shared" si="5"/>
        <v>98469</v>
      </c>
      <c r="Q20" s="354">
        <f>SUM(Q22:Q48)</f>
        <v>98469</v>
      </c>
      <c r="R20" s="354">
        <f t="shared" si="5"/>
        <v>76165.977261000007</v>
      </c>
      <c r="S20" s="354">
        <f t="shared" si="5"/>
        <v>76165.977261000007</v>
      </c>
      <c r="T20" s="354">
        <f t="shared" si="5"/>
        <v>179829</v>
      </c>
      <c r="U20" s="354">
        <f t="shared" si="5"/>
        <v>179829</v>
      </c>
      <c r="V20" s="354">
        <f>SUM(V22:V48)</f>
        <v>10390.306317299999</v>
      </c>
      <c r="W20" s="354">
        <f t="shared" si="5"/>
        <v>0</v>
      </c>
      <c r="X20" s="354">
        <f t="shared" si="5"/>
        <v>0</v>
      </c>
      <c r="Y20" s="386"/>
    </row>
    <row r="21" spans="1:25" s="3" customFormat="1" ht="30" customHeight="1">
      <c r="A21" s="27"/>
      <c r="B21" s="28" t="s">
        <v>222</v>
      </c>
      <c r="C21" s="28"/>
      <c r="D21" s="29"/>
      <c r="E21" s="29"/>
      <c r="F21" s="29"/>
      <c r="G21" s="29"/>
      <c r="H21" s="30"/>
      <c r="I21" s="30"/>
      <c r="J21" s="30"/>
      <c r="K21" s="30"/>
      <c r="L21" s="30"/>
      <c r="M21" s="30"/>
      <c r="N21" s="30"/>
      <c r="O21" s="30"/>
      <c r="P21" s="30"/>
      <c r="Q21" s="30"/>
      <c r="R21" s="30"/>
      <c r="S21" s="30"/>
      <c r="T21" s="30"/>
      <c r="U21" s="30"/>
      <c r="V21" s="30"/>
      <c r="W21" s="30"/>
      <c r="X21" s="30"/>
      <c r="Y21" s="30"/>
    </row>
    <row r="22" spans="1:25" ht="72" customHeight="1">
      <c r="A22" s="388">
        <v>1</v>
      </c>
      <c r="B22" s="389" t="s">
        <v>737</v>
      </c>
      <c r="C22" s="20"/>
      <c r="D22" s="390" t="s">
        <v>738</v>
      </c>
      <c r="E22" s="390">
        <v>9</v>
      </c>
      <c r="F22" s="390" t="s">
        <v>598</v>
      </c>
      <c r="G22" s="390" t="s">
        <v>739</v>
      </c>
      <c r="H22" s="317">
        <v>5280</v>
      </c>
      <c r="I22" s="317">
        <v>5251.0293389999997</v>
      </c>
      <c r="J22" s="317">
        <v>5280</v>
      </c>
      <c r="K22" s="317"/>
      <c r="L22" s="317"/>
      <c r="M22" s="317">
        <v>4726</v>
      </c>
      <c r="N22" s="317"/>
      <c r="O22" s="317"/>
      <c r="P22" s="317">
        <f>Q22</f>
        <v>2614</v>
      </c>
      <c r="Q22" s="317">
        <v>2614</v>
      </c>
      <c r="R22" s="317">
        <f>S22</f>
        <v>515.54700000000003</v>
      </c>
      <c r="S22" s="317">
        <v>515.54700000000003</v>
      </c>
      <c r="T22" s="317">
        <f>U22</f>
        <v>4726</v>
      </c>
      <c r="U22" s="317">
        <v>4726</v>
      </c>
      <c r="V22" s="317">
        <v>350</v>
      </c>
      <c r="W22" s="317"/>
      <c r="X22" s="317"/>
      <c r="Y22" s="18"/>
    </row>
    <row r="23" spans="1:25" ht="56.25">
      <c r="A23" s="388">
        <v>2</v>
      </c>
      <c r="B23" s="389" t="s">
        <v>740</v>
      </c>
      <c r="C23" s="20"/>
      <c r="D23" s="390" t="s">
        <v>738</v>
      </c>
      <c r="E23" s="390">
        <v>8</v>
      </c>
      <c r="F23" s="390" t="s">
        <v>598</v>
      </c>
      <c r="G23" s="390" t="s">
        <v>741</v>
      </c>
      <c r="H23" s="317">
        <v>4590</v>
      </c>
      <c r="I23" s="317">
        <v>4590</v>
      </c>
      <c r="J23" s="317">
        <v>4590</v>
      </c>
      <c r="K23" s="317"/>
      <c r="L23" s="317"/>
      <c r="M23" s="317">
        <v>4131</v>
      </c>
      <c r="N23" s="317"/>
      <c r="O23" s="317"/>
      <c r="P23" s="317">
        <f t="shared" ref="P23:P48" si="6">Q23</f>
        <v>2295</v>
      </c>
      <c r="Q23" s="317">
        <v>2295</v>
      </c>
      <c r="R23" s="317">
        <f t="shared" ref="R23:R48" si="7">S23</f>
        <v>323.33800000000002</v>
      </c>
      <c r="S23" s="317">
        <v>323.33800000000002</v>
      </c>
      <c r="T23" s="317">
        <f t="shared" ref="T23:T48" si="8">U23</f>
        <v>4131</v>
      </c>
      <c r="U23" s="317">
        <v>4131</v>
      </c>
      <c r="V23" s="317">
        <v>220</v>
      </c>
      <c r="W23" s="317"/>
      <c r="X23" s="317"/>
      <c r="Y23" s="18"/>
    </row>
    <row r="24" spans="1:25" ht="56.25">
      <c r="A24" s="388">
        <v>3</v>
      </c>
      <c r="B24" s="389" t="s">
        <v>742</v>
      </c>
      <c r="C24" s="20"/>
      <c r="D24" s="390" t="s">
        <v>738</v>
      </c>
      <c r="E24" s="390">
        <v>12</v>
      </c>
      <c r="F24" s="390" t="s">
        <v>598</v>
      </c>
      <c r="G24" s="390" t="s">
        <v>743</v>
      </c>
      <c r="H24" s="317">
        <v>4060</v>
      </c>
      <c r="I24" s="317">
        <v>4060</v>
      </c>
      <c r="J24" s="317">
        <v>4060</v>
      </c>
      <c r="K24" s="317"/>
      <c r="L24" s="317"/>
      <c r="M24" s="317">
        <v>3654</v>
      </c>
      <c r="N24" s="317"/>
      <c r="O24" s="317"/>
      <c r="P24" s="317">
        <f t="shared" si="6"/>
        <v>2030</v>
      </c>
      <c r="Q24" s="317">
        <v>2030</v>
      </c>
      <c r="R24" s="317">
        <f t="shared" si="7"/>
        <v>369.35500000000002</v>
      </c>
      <c r="S24" s="317">
        <v>369.35500000000002</v>
      </c>
      <c r="T24" s="317">
        <f t="shared" si="8"/>
        <v>3654</v>
      </c>
      <c r="U24" s="317">
        <v>3654</v>
      </c>
      <c r="V24" s="317">
        <v>398</v>
      </c>
      <c r="W24" s="317"/>
      <c r="X24" s="317"/>
      <c r="Y24" s="18"/>
    </row>
    <row r="25" spans="1:25" ht="47.25">
      <c r="A25" s="388">
        <v>4</v>
      </c>
      <c r="B25" s="389" t="s">
        <v>744</v>
      </c>
      <c r="C25" s="20"/>
      <c r="D25" s="390" t="s">
        <v>745</v>
      </c>
      <c r="E25" s="390">
        <v>5</v>
      </c>
      <c r="F25" s="390" t="s">
        <v>598</v>
      </c>
      <c r="G25" s="390" t="s">
        <v>746</v>
      </c>
      <c r="H25" s="317">
        <v>3082</v>
      </c>
      <c r="I25" s="317">
        <v>3058.2049579999998</v>
      </c>
      <c r="J25" s="317">
        <v>3150</v>
      </c>
      <c r="K25" s="317"/>
      <c r="L25" s="317"/>
      <c r="M25" s="317">
        <v>2752</v>
      </c>
      <c r="N25" s="317"/>
      <c r="O25" s="317"/>
      <c r="P25" s="317">
        <f t="shared" si="6"/>
        <v>1492</v>
      </c>
      <c r="Q25" s="317">
        <v>1492</v>
      </c>
      <c r="R25" s="317">
        <f t="shared" si="7"/>
        <v>1404.838</v>
      </c>
      <c r="S25" s="317">
        <v>1404.838</v>
      </c>
      <c r="T25" s="317">
        <f t="shared" si="8"/>
        <v>2752</v>
      </c>
      <c r="U25" s="317">
        <v>2752</v>
      </c>
      <c r="V25" s="317">
        <v>180</v>
      </c>
      <c r="W25" s="317"/>
      <c r="X25" s="317"/>
      <c r="Y25" s="18"/>
    </row>
    <row r="26" spans="1:25" ht="75">
      <c r="A26" s="388">
        <v>5</v>
      </c>
      <c r="B26" s="389" t="s">
        <v>747</v>
      </c>
      <c r="C26" s="20"/>
      <c r="D26" s="390" t="s">
        <v>748</v>
      </c>
      <c r="E26" s="390">
        <v>24</v>
      </c>
      <c r="F26" s="390" t="s">
        <v>598</v>
      </c>
      <c r="G26" s="390" t="s">
        <v>749</v>
      </c>
      <c r="H26" s="317">
        <v>8700</v>
      </c>
      <c r="I26" s="317">
        <v>8680.8981449999992</v>
      </c>
      <c r="J26" s="317">
        <v>8940</v>
      </c>
      <c r="K26" s="317"/>
      <c r="L26" s="317"/>
      <c r="M26" s="317">
        <v>7813</v>
      </c>
      <c r="N26" s="317"/>
      <c r="O26" s="317"/>
      <c r="P26" s="317">
        <f t="shared" si="6"/>
        <v>4237</v>
      </c>
      <c r="Q26" s="317">
        <v>4237</v>
      </c>
      <c r="R26" s="317">
        <f t="shared" si="7"/>
        <v>3944.8609999999999</v>
      </c>
      <c r="S26" s="317">
        <v>3944.8609999999999</v>
      </c>
      <c r="T26" s="317">
        <f t="shared" si="8"/>
        <v>7813</v>
      </c>
      <c r="U26" s="317">
        <v>7813</v>
      </c>
      <c r="V26" s="317">
        <v>269</v>
      </c>
      <c r="W26" s="317"/>
      <c r="X26" s="317"/>
      <c r="Y26" s="18"/>
    </row>
    <row r="27" spans="1:25" ht="75">
      <c r="A27" s="388">
        <v>6</v>
      </c>
      <c r="B27" s="389" t="s">
        <v>750</v>
      </c>
      <c r="C27" s="20"/>
      <c r="D27" s="390" t="s">
        <v>748</v>
      </c>
      <c r="E27" s="390">
        <v>23</v>
      </c>
      <c r="F27" s="390" t="s">
        <v>598</v>
      </c>
      <c r="G27" s="390" t="s">
        <v>751</v>
      </c>
      <c r="H27" s="317">
        <v>8600</v>
      </c>
      <c r="I27" s="317">
        <v>8587.8129200000003</v>
      </c>
      <c r="J27" s="317">
        <v>8600</v>
      </c>
      <c r="K27" s="317"/>
      <c r="L27" s="317"/>
      <c r="M27" s="317">
        <v>7729</v>
      </c>
      <c r="N27" s="317"/>
      <c r="O27" s="317"/>
      <c r="P27" s="317">
        <f t="shared" si="6"/>
        <v>4289</v>
      </c>
      <c r="Q27" s="317">
        <v>4289</v>
      </c>
      <c r="R27" s="317">
        <f t="shared" si="7"/>
        <v>3940.3150000000001</v>
      </c>
      <c r="S27" s="317">
        <v>3940.3150000000001</v>
      </c>
      <c r="T27" s="317">
        <f t="shared" si="8"/>
        <v>7729</v>
      </c>
      <c r="U27" s="317">
        <v>7729</v>
      </c>
      <c r="V27" s="317">
        <v>375</v>
      </c>
      <c r="W27" s="317"/>
      <c r="X27" s="317"/>
      <c r="Y27" s="18"/>
    </row>
    <row r="28" spans="1:25" ht="47.25">
      <c r="A28" s="388">
        <v>7</v>
      </c>
      <c r="B28" s="389" t="s">
        <v>752</v>
      </c>
      <c r="C28" s="20"/>
      <c r="D28" s="390" t="s">
        <v>753</v>
      </c>
      <c r="E28" s="390">
        <v>8</v>
      </c>
      <c r="F28" s="390" t="s">
        <v>598</v>
      </c>
      <c r="G28" s="390" t="s">
        <v>754</v>
      </c>
      <c r="H28" s="317">
        <v>4844</v>
      </c>
      <c r="I28" s="317">
        <v>4802.5636130000003</v>
      </c>
      <c r="J28" s="317">
        <v>4800</v>
      </c>
      <c r="K28" s="317"/>
      <c r="L28" s="317"/>
      <c r="M28" s="317">
        <v>4322</v>
      </c>
      <c r="N28" s="317"/>
      <c r="O28" s="317"/>
      <c r="P28" s="317">
        <f t="shared" si="6"/>
        <v>2402</v>
      </c>
      <c r="Q28" s="317">
        <v>2402</v>
      </c>
      <c r="R28" s="317">
        <f t="shared" si="7"/>
        <v>2067.4879999999998</v>
      </c>
      <c r="S28" s="317">
        <v>2067.4879999999998</v>
      </c>
      <c r="T28" s="317">
        <f t="shared" si="8"/>
        <v>4322</v>
      </c>
      <c r="U28" s="317">
        <v>4322</v>
      </c>
      <c r="V28" s="317">
        <v>226</v>
      </c>
      <c r="W28" s="317"/>
      <c r="X28" s="317"/>
      <c r="Y28" s="18"/>
    </row>
    <row r="29" spans="1:25" ht="75">
      <c r="A29" s="388">
        <v>8</v>
      </c>
      <c r="B29" s="389" t="s">
        <v>755</v>
      </c>
      <c r="C29" s="20"/>
      <c r="D29" s="390" t="s">
        <v>753</v>
      </c>
      <c r="E29" s="390">
        <v>18</v>
      </c>
      <c r="F29" s="390" t="s">
        <v>598</v>
      </c>
      <c r="G29" s="390" t="s">
        <v>756</v>
      </c>
      <c r="H29" s="317">
        <v>6360</v>
      </c>
      <c r="I29" s="317">
        <v>6360</v>
      </c>
      <c r="J29" s="317">
        <v>6360</v>
      </c>
      <c r="K29" s="317"/>
      <c r="L29" s="317"/>
      <c r="M29" s="317">
        <v>5724</v>
      </c>
      <c r="N29" s="317"/>
      <c r="O29" s="317"/>
      <c r="P29" s="317">
        <f t="shared" si="6"/>
        <v>3180</v>
      </c>
      <c r="Q29" s="317">
        <v>3180</v>
      </c>
      <c r="R29" s="317">
        <f t="shared" si="7"/>
        <v>2445.2249999999999</v>
      </c>
      <c r="S29" s="317">
        <v>2445.2249999999999</v>
      </c>
      <c r="T29" s="317">
        <f t="shared" si="8"/>
        <v>5724</v>
      </c>
      <c r="U29" s="317">
        <v>5724</v>
      </c>
      <c r="V29" s="317">
        <v>0</v>
      </c>
      <c r="W29" s="317"/>
      <c r="X29" s="317"/>
      <c r="Y29" s="18"/>
    </row>
    <row r="30" spans="1:25" ht="37.5">
      <c r="A30" s="388">
        <v>9</v>
      </c>
      <c r="B30" s="389" t="s">
        <v>757</v>
      </c>
      <c r="C30" s="20"/>
      <c r="D30" s="390" t="s">
        <v>758</v>
      </c>
      <c r="E30" s="390">
        <v>13</v>
      </c>
      <c r="F30" s="390" t="s">
        <v>598</v>
      </c>
      <c r="G30" s="390" t="s">
        <v>759</v>
      </c>
      <c r="H30" s="317">
        <v>8180</v>
      </c>
      <c r="I30" s="317">
        <v>8030.6303820000003</v>
      </c>
      <c r="J30" s="317">
        <v>7940</v>
      </c>
      <c r="K30" s="317"/>
      <c r="L30" s="317"/>
      <c r="M30" s="317">
        <v>7228</v>
      </c>
      <c r="N30" s="317"/>
      <c r="O30" s="317"/>
      <c r="P30" s="317">
        <f t="shared" si="6"/>
        <v>4052</v>
      </c>
      <c r="Q30" s="317">
        <v>4052</v>
      </c>
      <c r="R30" s="317">
        <f t="shared" si="7"/>
        <v>3301.6120000000001</v>
      </c>
      <c r="S30" s="317">
        <v>3301.6120000000001</v>
      </c>
      <c r="T30" s="317">
        <f t="shared" si="8"/>
        <v>7228</v>
      </c>
      <c r="U30" s="317">
        <v>7228</v>
      </c>
      <c r="V30" s="317">
        <v>558</v>
      </c>
      <c r="W30" s="317"/>
      <c r="X30" s="317"/>
      <c r="Y30" s="18"/>
    </row>
    <row r="31" spans="1:25" ht="37.5">
      <c r="A31" s="388">
        <v>10</v>
      </c>
      <c r="B31" s="389" t="s">
        <v>760</v>
      </c>
      <c r="C31" s="20"/>
      <c r="D31" s="390" t="s">
        <v>758</v>
      </c>
      <c r="E31" s="390">
        <v>12</v>
      </c>
      <c r="F31" s="390" t="s">
        <v>598</v>
      </c>
      <c r="G31" s="390" t="s">
        <v>761</v>
      </c>
      <c r="H31" s="317">
        <v>7420</v>
      </c>
      <c r="I31" s="317">
        <v>7213.7016949999997</v>
      </c>
      <c r="J31" s="317">
        <v>7200</v>
      </c>
      <c r="K31" s="317"/>
      <c r="L31" s="317"/>
      <c r="M31" s="317">
        <v>6492</v>
      </c>
      <c r="N31" s="317"/>
      <c r="O31" s="317"/>
      <c r="P31" s="317">
        <f t="shared" si="6"/>
        <v>3612</v>
      </c>
      <c r="Q31" s="317">
        <v>3612</v>
      </c>
      <c r="R31" s="317">
        <f t="shared" si="7"/>
        <v>3460.6579999999999</v>
      </c>
      <c r="S31" s="317">
        <v>3460.6579999999999</v>
      </c>
      <c r="T31" s="317">
        <f t="shared" si="8"/>
        <v>6492</v>
      </c>
      <c r="U31" s="317">
        <v>6492</v>
      </c>
      <c r="V31" s="317">
        <v>147</v>
      </c>
      <c r="W31" s="317"/>
      <c r="X31" s="317"/>
      <c r="Y31" s="18"/>
    </row>
    <row r="32" spans="1:25" ht="75">
      <c r="A32" s="388">
        <v>11</v>
      </c>
      <c r="B32" s="389" t="s">
        <v>762</v>
      </c>
      <c r="C32" s="20"/>
      <c r="D32" s="390" t="s">
        <v>758</v>
      </c>
      <c r="E32" s="390">
        <v>28</v>
      </c>
      <c r="F32" s="390" t="s">
        <v>598</v>
      </c>
      <c r="G32" s="390" t="s">
        <v>763</v>
      </c>
      <c r="H32" s="317">
        <v>10360</v>
      </c>
      <c r="I32" s="317">
        <v>9643.3141319999995</v>
      </c>
      <c r="J32" s="317">
        <v>9920</v>
      </c>
      <c r="K32" s="317"/>
      <c r="L32" s="317"/>
      <c r="M32" s="317">
        <v>8679</v>
      </c>
      <c r="N32" s="317"/>
      <c r="O32" s="317"/>
      <c r="P32" s="317">
        <f t="shared" si="6"/>
        <v>4711</v>
      </c>
      <c r="Q32" s="317">
        <v>4711</v>
      </c>
      <c r="R32" s="317">
        <f t="shared" si="7"/>
        <v>4530.9319999999998</v>
      </c>
      <c r="S32" s="317">
        <v>4530.9319999999998</v>
      </c>
      <c r="T32" s="317">
        <f t="shared" si="8"/>
        <v>8679</v>
      </c>
      <c r="U32" s="317">
        <v>8679</v>
      </c>
      <c r="V32" s="317">
        <v>0</v>
      </c>
      <c r="W32" s="317"/>
      <c r="X32" s="317"/>
      <c r="Y32" s="18"/>
    </row>
    <row r="33" spans="1:25" ht="56.25">
      <c r="A33" s="388">
        <v>12</v>
      </c>
      <c r="B33" s="389" t="s">
        <v>764</v>
      </c>
      <c r="C33" s="20"/>
      <c r="D33" s="390" t="s">
        <v>765</v>
      </c>
      <c r="E33" s="390">
        <v>8</v>
      </c>
      <c r="F33" s="390" t="s">
        <v>598</v>
      </c>
      <c r="G33" s="390" t="s">
        <v>766</v>
      </c>
      <c r="H33" s="317">
        <v>4912</v>
      </c>
      <c r="I33" s="317">
        <v>4900.7283799999996</v>
      </c>
      <c r="J33" s="317">
        <v>4900</v>
      </c>
      <c r="K33" s="317"/>
      <c r="L33" s="317"/>
      <c r="M33" s="317">
        <v>4411</v>
      </c>
      <c r="N33" s="317"/>
      <c r="O33" s="317"/>
      <c r="P33" s="317">
        <f t="shared" si="6"/>
        <v>2451</v>
      </c>
      <c r="Q33" s="317">
        <v>2451</v>
      </c>
      <c r="R33" s="317">
        <f t="shared" si="7"/>
        <v>1863.681</v>
      </c>
      <c r="S33" s="317">
        <v>1863.681</v>
      </c>
      <c r="T33" s="317">
        <f t="shared" si="8"/>
        <v>4411</v>
      </c>
      <c r="U33" s="317">
        <v>4411</v>
      </c>
      <c r="V33" s="317">
        <v>489</v>
      </c>
      <c r="W33" s="317"/>
      <c r="X33" s="317"/>
      <c r="Y33" s="18"/>
    </row>
    <row r="34" spans="1:25" ht="75">
      <c r="A34" s="388">
        <v>13</v>
      </c>
      <c r="B34" s="389" t="s">
        <v>767</v>
      </c>
      <c r="C34" s="20"/>
      <c r="D34" s="390" t="s">
        <v>765</v>
      </c>
      <c r="E34" s="390">
        <v>19</v>
      </c>
      <c r="F34" s="390" t="s">
        <v>598</v>
      </c>
      <c r="G34" s="390" t="s">
        <v>768</v>
      </c>
      <c r="H34" s="317">
        <v>6860</v>
      </c>
      <c r="I34" s="317">
        <v>6860</v>
      </c>
      <c r="J34" s="317">
        <v>6860</v>
      </c>
      <c r="K34" s="317"/>
      <c r="L34" s="317"/>
      <c r="M34" s="317">
        <v>6174</v>
      </c>
      <c r="N34" s="317"/>
      <c r="O34" s="317"/>
      <c r="P34" s="317">
        <f t="shared" si="6"/>
        <v>3430</v>
      </c>
      <c r="Q34" s="317">
        <v>3430</v>
      </c>
      <c r="R34" s="317">
        <f t="shared" si="7"/>
        <v>3420.4780000000001</v>
      </c>
      <c r="S34" s="317">
        <v>3420.4780000000001</v>
      </c>
      <c r="T34" s="317">
        <f t="shared" si="8"/>
        <v>6174</v>
      </c>
      <c r="U34" s="317">
        <v>6174</v>
      </c>
      <c r="V34" s="317">
        <v>624</v>
      </c>
      <c r="W34" s="317"/>
      <c r="X34" s="317"/>
      <c r="Y34" s="18"/>
    </row>
    <row r="35" spans="1:25" ht="81.75" customHeight="1">
      <c r="A35" s="388">
        <v>14</v>
      </c>
      <c r="B35" s="389" t="s">
        <v>769</v>
      </c>
      <c r="C35" s="20"/>
      <c r="D35" s="390" t="s">
        <v>765</v>
      </c>
      <c r="E35" s="390">
        <v>18</v>
      </c>
      <c r="F35" s="390" t="s">
        <v>598</v>
      </c>
      <c r="G35" s="390" t="s">
        <v>770</v>
      </c>
      <c r="H35" s="317">
        <v>6360</v>
      </c>
      <c r="I35" s="317">
        <v>6360</v>
      </c>
      <c r="J35" s="317">
        <v>6360</v>
      </c>
      <c r="K35" s="317"/>
      <c r="L35" s="317"/>
      <c r="M35" s="317">
        <v>5724</v>
      </c>
      <c r="N35" s="317"/>
      <c r="O35" s="317"/>
      <c r="P35" s="317">
        <f t="shared" si="6"/>
        <v>3180</v>
      </c>
      <c r="Q35" s="317">
        <v>3180</v>
      </c>
      <c r="R35" s="317">
        <f t="shared" si="7"/>
        <v>3180</v>
      </c>
      <c r="S35" s="317">
        <v>3180</v>
      </c>
      <c r="T35" s="317">
        <f t="shared" si="8"/>
        <v>5724</v>
      </c>
      <c r="U35" s="317">
        <v>5724</v>
      </c>
      <c r="V35" s="317">
        <v>632</v>
      </c>
      <c r="W35" s="317"/>
      <c r="X35" s="317"/>
      <c r="Y35" s="18"/>
    </row>
    <row r="36" spans="1:25" ht="56.25">
      <c r="A36" s="388">
        <v>15</v>
      </c>
      <c r="B36" s="389" t="s">
        <v>771</v>
      </c>
      <c r="C36" s="20"/>
      <c r="D36" s="390" t="s">
        <v>772</v>
      </c>
      <c r="E36" s="390">
        <v>19</v>
      </c>
      <c r="F36" s="390" t="s">
        <v>598</v>
      </c>
      <c r="G36" s="390" t="s">
        <v>773</v>
      </c>
      <c r="H36" s="317">
        <v>11400</v>
      </c>
      <c r="I36" s="317">
        <v>11400</v>
      </c>
      <c r="J36" s="317">
        <v>11400</v>
      </c>
      <c r="K36" s="317"/>
      <c r="L36" s="317"/>
      <c r="M36" s="317">
        <v>10260</v>
      </c>
      <c r="N36" s="317"/>
      <c r="O36" s="317"/>
      <c r="P36" s="317">
        <f t="shared" si="6"/>
        <v>5700</v>
      </c>
      <c r="Q36" s="317">
        <v>5700</v>
      </c>
      <c r="R36" s="317">
        <f t="shared" si="7"/>
        <v>5556.0892610000001</v>
      </c>
      <c r="S36" s="317">
        <v>5556.0892610000001</v>
      </c>
      <c r="T36" s="317">
        <f t="shared" si="8"/>
        <v>10260</v>
      </c>
      <c r="U36" s="317">
        <v>10260</v>
      </c>
      <c r="V36" s="317">
        <v>547</v>
      </c>
      <c r="W36" s="317"/>
      <c r="X36" s="317"/>
      <c r="Y36" s="18"/>
    </row>
    <row r="37" spans="1:25" ht="75">
      <c r="A37" s="388">
        <v>16</v>
      </c>
      <c r="B37" s="389" t="s">
        <v>774</v>
      </c>
      <c r="C37" s="20"/>
      <c r="D37" s="390" t="s">
        <v>772</v>
      </c>
      <c r="E37" s="390">
        <v>25</v>
      </c>
      <c r="F37" s="390" t="s">
        <v>598</v>
      </c>
      <c r="G37" s="390" t="s">
        <v>775</v>
      </c>
      <c r="H37" s="317">
        <v>10020</v>
      </c>
      <c r="I37" s="317">
        <v>10000.978873</v>
      </c>
      <c r="J37" s="317">
        <v>10020</v>
      </c>
      <c r="K37" s="317"/>
      <c r="L37" s="317"/>
      <c r="M37" s="317">
        <v>9001</v>
      </c>
      <c r="N37" s="317"/>
      <c r="O37" s="317"/>
      <c r="P37" s="317">
        <f t="shared" si="6"/>
        <v>4993</v>
      </c>
      <c r="Q37" s="317">
        <v>4993</v>
      </c>
      <c r="R37" s="317">
        <f t="shared" si="7"/>
        <v>4074.0729999999999</v>
      </c>
      <c r="S37" s="317">
        <v>4074.0729999999999</v>
      </c>
      <c r="T37" s="317">
        <f t="shared" si="8"/>
        <v>9001</v>
      </c>
      <c r="U37" s="317">
        <v>9001</v>
      </c>
      <c r="V37" s="317">
        <v>0</v>
      </c>
      <c r="W37" s="317"/>
      <c r="X37" s="317"/>
      <c r="Y37" s="18"/>
    </row>
    <row r="38" spans="1:25" ht="56.25">
      <c r="A38" s="388">
        <v>17</v>
      </c>
      <c r="B38" s="389" t="s">
        <v>776</v>
      </c>
      <c r="C38" s="20"/>
      <c r="D38" s="390" t="s">
        <v>777</v>
      </c>
      <c r="E38" s="390">
        <v>12</v>
      </c>
      <c r="F38" s="390" t="s">
        <v>598</v>
      </c>
      <c r="G38" s="390" t="s">
        <v>778</v>
      </c>
      <c r="H38" s="317">
        <v>8300</v>
      </c>
      <c r="I38" s="317">
        <v>8154.4412709999997</v>
      </c>
      <c r="J38" s="317">
        <v>8642</v>
      </c>
      <c r="K38" s="317"/>
      <c r="L38" s="317"/>
      <c r="M38" s="317">
        <v>7339</v>
      </c>
      <c r="N38" s="317"/>
      <c r="O38" s="317"/>
      <c r="P38" s="317">
        <f t="shared" si="6"/>
        <v>3882</v>
      </c>
      <c r="Q38" s="317">
        <v>3882</v>
      </c>
      <c r="R38" s="317">
        <f t="shared" si="7"/>
        <v>3629.61</v>
      </c>
      <c r="S38" s="317">
        <v>3629.61</v>
      </c>
      <c r="T38" s="317">
        <f t="shared" si="8"/>
        <v>7339</v>
      </c>
      <c r="U38" s="317">
        <v>7339</v>
      </c>
      <c r="V38" s="317">
        <v>574</v>
      </c>
      <c r="W38" s="317"/>
      <c r="X38" s="317"/>
      <c r="Y38" s="18"/>
    </row>
    <row r="39" spans="1:25" ht="56.25">
      <c r="A39" s="388">
        <v>18</v>
      </c>
      <c r="B39" s="389" t="s">
        <v>779</v>
      </c>
      <c r="C39" s="20"/>
      <c r="D39" s="390" t="s">
        <v>777</v>
      </c>
      <c r="E39" s="390">
        <v>13</v>
      </c>
      <c r="F39" s="390" t="s">
        <v>598</v>
      </c>
      <c r="G39" s="390" t="s">
        <v>780</v>
      </c>
      <c r="H39" s="317">
        <v>9790</v>
      </c>
      <c r="I39" s="317">
        <v>9768.2492149999998</v>
      </c>
      <c r="J39" s="317">
        <v>9698</v>
      </c>
      <c r="K39" s="317"/>
      <c r="L39" s="317"/>
      <c r="M39" s="317">
        <v>8791</v>
      </c>
      <c r="N39" s="317"/>
      <c r="O39" s="317"/>
      <c r="P39" s="317">
        <f t="shared" si="6"/>
        <v>4912</v>
      </c>
      <c r="Q39" s="317">
        <v>4912</v>
      </c>
      <c r="R39" s="317">
        <f t="shared" si="7"/>
        <v>4134.6369999999997</v>
      </c>
      <c r="S39" s="317">
        <v>4134.6369999999997</v>
      </c>
      <c r="T39" s="317">
        <f t="shared" si="8"/>
        <v>8791</v>
      </c>
      <c r="U39" s="317">
        <v>8791</v>
      </c>
      <c r="V39" s="317">
        <v>439</v>
      </c>
      <c r="W39" s="317"/>
      <c r="X39" s="317"/>
      <c r="Y39" s="18"/>
    </row>
    <row r="40" spans="1:25" ht="75">
      <c r="A40" s="388">
        <v>19</v>
      </c>
      <c r="B40" s="389" t="s">
        <v>781</v>
      </c>
      <c r="C40" s="20"/>
      <c r="D40" s="390" t="s">
        <v>777</v>
      </c>
      <c r="E40" s="390">
        <v>12</v>
      </c>
      <c r="F40" s="390" t="s">
        <v>598</v>
      </c>
      <c r="G40" s="390" t="s">
        <v>782</v>
      </c>
      <c r="H40" s="317">
        <v>4800</v>
      </c>
      <c r="I40" s="317">
        <v>4715.7432019999997</v>
      </c>
      <c r="J40" s="317">
        <v>5392</v>
      </c>
      <c r="K40" s="317"/>
      <c r="L40" s="317"/>
      <c r="M40" s="317">
        <v>4244</v>
      </c>
      <c r="N40" s="317"/>
      <c r="O40" s="317"/>
      <c r="P40" s="317">
        <f t="shared" si="6"/>
        <v>2087</v>
      </c>
      <c r="Q40" s="317">
        <v>2087</v>
      </c>
      <c r="R40" s="317">
        <f t="shared" si="7"/>
        <v>2004.269</v>
      </c>
      <c r="S40" s="317">
        <v>2004.269</v>
      </c>
      <c r="T40" s="317">
        <f t="shared" si="8"/>
        <v>4244</v>
      </c>
      <c r="U40" s="317">
        <v>4244</v>
      </c>
      <c r="V40" s="317">
        <v>221</v>
      </c>
      <c r="W40" s="317"/>
      <c r="X40" s="317"/>
      <c r="Y40" s="18"/>
    </row>
    <row r="41" spans="1:25" ht="75">
      <c r="A41" s="388">
        <v>20</v>
      </c>
      <c r="B41" s="389" t="s">
        <v>783</v>
      </c>
      <c r="C41" s="20"/>
      <c r="D41" s="390" t="s">
        <v>777</v>
      </c>
      <c r="E41" s="390">
        <v>13</v>
      </c>
      <c r="F41" s="390" t="s">
        <v>598</v>
      </c>
      <c r="G41" s="390" t="s">
        <v>784</v>
      </c>
      <c r="H41" s="317">
        <v>4900</v>
      </c>
      <c r="I41" s="317">
        <v>4761.8265730000003</v>
      </c>
      <c r="J41" s="317">
        <v>5438</v>
      </c>
      <c r="K41" s="317"/>
      <c r="L41" s="317"/>
      <c r="M41" s="317">
        <v>4286</v>
      </c>
      <c r="N41" s="317"/>
      <c r="O41" s="317"/>
      <c r="P41" s="317">
        <f t="shared" si="6"/>
        <v>2111</v>
      </c>
      <c r="Q41" s="317">
        <v>2111</v>
      </c>
      <c r="R41" s="317">
        <f t="shared" si="7"/>
        <v>2012.008</v>
      </c>
      <c r="S41" s="317">
        <v>2012.008</v>
      </c>
      <c r="T41" s="317">
        <f t="shared" si="8"/>
        <v>4286</v>
      </c>
      <c r="U41" s="317">
        <v>4286</v>
      </c>
      <c r="V41" s="317">
        <v>249</v>
      </c>
      <c r="W41" s="317"/>
      <c r="X41" s="317"/>
      <c r="Y41" s="18"/>
    </row>
    <row r="42" spans="1:25" ht="37.5">
      <c r="A42" s="388">
        <v>21</v>
      </c>
      <c r="B42" s="389" t="s">
        <v>785</v>
      </c>
      <c r="C42" s="20"/>
      <c r="D42" s="390" t="s">
        <v>786</v>
      </c>
      <c r="E42" s="390">
        <v>12</v>
      </c>
      <c r="F42" s="390" t="s">
        <v>598</v>
      </c>
      <c r="G42" s="390" t="s">
        <v>787</v>
      </c>
      <c r="H42" s="317">
        <v>8500</v>
      </c>
      <c r="I42" s="317">
        <v>8365.7698569999993</v>
      </c>
      <c r="J42" s="317">
        <v>9090</v>
      </c>
      <c r="K42" s="317"/>
      <c r="L42" s="317"/>
      <c r="M42" s="317">
        <v>7529</v>
      </c>
      <c r="N42" s="317"/>
      <c r="O42" s="317"/>
      <c r="P42" s="317">
        <f t="shared" si="6"/>
        <v>3893</v>
      </c>
      <c r="Q42" s="317">
        <v>3893</v>
      </c>
      <c r="R42" s="317">
        <f t="shared" si="7"/>
        <v>147.07</v>
      </c>
      <c r="S42" s="317">
        <v>147.07</v>
      </c>
      <c r="T42" s="317">
        <f t="shared" si="8"/>
        <v>7529</v>
      </c>
      <c r="U42" s="317">
        <v>7529</v>
      </c>
      <c r="V42" s="317">
        <v>26</v>
      </c>
      <c r="W42" s="317"/>
      <c r="X42" s="317"/>
      <c r="Y42" s="18"/>
    </row>
    <row r="43" spans="1:25" ht="37.5">
      <c r="A43" s="388">
        <v>22</v>
      </c>
      <c r="B43" s="389" t="s">
        <v>788</v>
      </c>
      <c r="C43" s="20"/>
      <c r="D43" s="390" t="s">
        <v>786</v>
      </c>
      <c r="E43" s="390">
        <v>14</v>
      </c>
      <c r="F43" s="390" t="s">
        <v>598</v>
      </c>
      <c r="G43" s="390" t="s">
        <v>789</v>
      </c>
      <c r="H43" s="317">
        <v>9164</v>
      </c>
      <c r="I43" s="317">
        <v>8863.2279109999999</v>
      </c>
      <c r="J43" s="317">
        <v>9164</v>
      </c>
      <c r="K43" s="317"/>
      <c r="L43" s="317"/>
      <c r="M43" s="317">
        <v>7977</v>
      </c>
      <c r="N43" s="317"/>
      <c r="O43" s="317"/>
      <c r="P43" s="317">
        <f t="shared" si="6"/>
        <v>4311</v>
      </c>
      <c r="Q43" s="317">
        <v>4311</v>
      </c>
      <c r="R43" s="317">
        <f t="shared" si="7"/>
        <v>4000</v>
      </c>
      <c r="S43" s="317">
        <v>4000</v>
      </c>
      <c r="T43" s="317">
        <f t="shared" si="8"/>
        <v>7977</v>
      </c>
      <c r="U43" s="317">
        <v>7977</v>
      </c>
      <c r="V43" s="317">
        <v>710</v>
      </c>
      <c r="W43" s="317"/>
      <c r="X43" s="317"/>
      <c r="Y43" s="18"/>
    </row>
    <row r="44" spans="1:25" ht="56.25">
      <c r="A44" s="388">
        <v>23</v>
      </c>
      <c r="B44" s="389" t="s">
        <v>790</v>
      </c>
      <c r="C44" s="20"/>
      <c r="D44" s="390" t="s">
        <v>786</v>
      </c>
      <c r="E44" s="390">
        <v>22</v>
      </c>
      <c r="F44" s="390" t="s">
        <v>598</v>
      </c>
      <c r="G44" s="390" t="s">
        <v>791</v>
      </c>
      <c r="H44" s="317">
        <v>10746</v>
      </c>
      <c r="I44" s="317">
        <v>10528.918043</v>
      </c>
      <c r="J44" s="317">
        <v>10746</v>
      </c>
      <c r="K44" s="317"/>
      <c r="L44" s="317"/>
      <c r="M44" s="317">
        <v>9476</v>
      </c>
      <c r="N44" s="317"/>
      <c r="O44" s="317"/>
      <c r="P44" s="317">
        <f t="shared" si="6"/>
        <v>5178</v>
      </c>
      <c r="Q44" s="317">
        <v>5178</v>
      </c>
      <c r="R44" s="317">
        <f t="shared" si="7"/>
        <v>3083.8090000000002</v>
      </c>
      <c r="S44" s="317">
        <v>3083.8090000000002</v>
      </c>
      <c r="T44" s="317">
        <f t="shared" si="8"/>
        <v>9476</v>
      </c>
      <c r="U44" s="317">
        <v>9476</v>
      </c>
      <c r="V44" s="317">
        <v>625</v>
      </c>
      <c r="W44" s="317"/>
      <c r="X44" s="317"/>
      <c r="Y44" s="18"/>
    </row>
    <row r="45" spans="1:25" ht="75">
      <c r="A45" s="388">
        <v>24</v>
      </c>
      <c r="B45" s="389" t="s">
        <v>792</v>
      </c>
      <c r="C45" s="20"/>
      <c r="D45" s="390" t="s">
        <v>786</v>
      </c>
      <c r="E45" s="390">
        <v>21</v>
      </c>
      <c r="F45" s="390" t="s">
        <v>598</v>
      </c>
      <c r="G45" s="390" t="s">
        <v>793</v>
      </c>
      <c r="H45" s="317">
        <v>8670</v>
      </c>
      <c r="I45" s="317">
        <v>8353.2152029999997</v>
      </c>
      <c r="J45" s="317">
        <v>8250</v>
      </c>
      <c r="K45" s="317"/>
      <c r="L45" s="317"/>
      <c r="M45" s="317">
        <v>7518</v>
      </c>
      <c r="N45" s="317"/>
      <c r="O45" s="317"/>
      <c r="P45" s="317">
        <f t="shared" si="6"/>
        <v>4218</v>
      </c>
      <c r="Q45" s="317">
        <v>4218</v>
      </c>
      <c r="R45" s="317">
        <f t="shared" si="7"/>
        <v>3000</v>
      </c>
      <c r="S45" s="317">
        <v>3000</v>
      </c>
      <c r="T45" s="317">
        <f t="shared" si="8"/>
        <v>7518</v>
      </c>
      <c r="U45" s="317">
        <v>7518</v>
      </c>
      <c r="V45" s="317">
        <v>625.30631729999914</v>
      </c>
      <c r="W45" s="317"/>
      <c r="X45" s="317"/>
      <c r="Y45" s="18"/>
    </row>
    <row r="46" spans="1:25" ht="37.5">
      <c r="A46" s="388">
        <v>25</v>
      </c>
      <c r="B46" s="389" t="s">
        <v>794</v>
      </c>
      <c r="C46" s="20"/>
      <c r="D46" s="390" t="s">
        <v>786</v>
      </c>
      <c r="E46" s="390">
        <v>23</v>
      </c>
      <c r="F46" s="390" t="s">
        <v>598</v>
      </c>
      <c r="G46" s="390" t="s">
        <v>795</v>
      </c>
      <c r="H46" s="317">
        <v>9580</v>
      </c>
      <c r="I46" s="317">
        <v>9433.754868</v>
      </c>
      <c r="J46" s="317">
        <v>9500</v>
      </c>
      <c r="K46" s="317"/>
      <c r="L46" s="317"/>
      <c r="M46" s="317">
        <v>8490</v>
      </c>
      <c r="N46" s="317"/>
      <c r="O46" s="317"/>
      <c r="P46" s="317">
        <f t="shared" si="6"/>
        <v>4690</v>
      </c>
      <c r="Q46" s="317">
        <v>4690</v>
      </c>
      <c r="R46" s="317">
        <f t="shared" si="7"/>
        <v>3236.819</v>
      </c>
      <c r="S46" s="317">
        <v>3236.819</v>
      </c>
      <c r="T46" s="317">
        <f t="shared" si="8"/>
        <v>8490</v>
      </c>
      <c r="U46" s="317">
        <v>8490</v>
      </c>
      <c r="V46" s="317">
        <v>826</v>
      </c>
      <c r="W46" s="317"/>
      <c r="X46" s="317"/>
      <c r="Y46" s="18"/>
    </row>
    <row r="47" spans="1:25" ht="37.5">
      <c r="A47" s="388">
        <v>26</v>
      </c>
      <c r="B47" s="389" t="s">
        <v>796</v>
      </c>
      <c r="C47" s="20"/>
      <c r="D47" s="390" t="s">
        <v>786</v>
      </c>
      <c r="E47" s="390">
        <v>24</v>
      </c>
      <c r="F47" s="390" t="s">
        <v>598</v>
      </c>
      <c r="G47" s="390" t="s">
        <v>797</v>
      </c>
      <c r="H47" s="317">
        <v>11185</v>
      </c>
      <c r="I47" s="317">
        <v>11065.490447</v>
      </c>
      <c r="J47" s="317">
        <v>11100</v>
      </c>
      <c r="K47" s="317"/>
      <c r="L47" s="317"/>
      <c r="M47" s="317">
        <v>9959</v>
      </c>
      <c r="N47" s="317"/>
      <c r="O47" s="317"/>
      <c r="P47" s="317">
        <f t="shared" si="6"/>
        <v>5519</v>
      </c>
      <c r="Q47" s="317">
        <v>5519</v>
      </c>
      <c r="R47" s="317">
        <f t="shared" si="7"/>
        <v>4769.2650000000003</v>
      </c>
      <c r="S47" s="317">
        <v>4769.2650000000003</v>
      </c>
      <c r="T47" s="317">
        <f t="shared" si="8"/>
        <v>9959</v>
      </c>
      <c r="U47" s="317">
        <v>9959</v>
      </c>
      <c r="V47" s="317">
        <v>683</v>
      </c>
      <c r="W47" s="317"/>
      <c r="X47" s="317"/>
      <c r="Y47" s="18"/>
    </row>
    <row r="48" spans="1:25" ht="37.5">
      <c r="A48" s="388">
        <v>27</v>
      </c>
      <c r="B48" s="389" t="s">
        <v>798</v>
      </c>
      <c r="C48" s="20"/>
      <c r="D48" s="390" t="s">
        <v>786</v>
      </c>
      <c r="E48" s="390">
        <v>15</v>
      </c>
      <c r="F48" s="390" t="s">
        <v>598</v>
      </c>
      <c r="G48" s="390" t="s">
        <v>799</v>
      </c>
      <c r="H48" s="317">
        <v>6000</v>
      </c>
      <c r="I48" s="317">
        <v>6000</v>
      </c>
      <c r="J48" s="317">
        <v>6000</v>
      </c>
      <c r="K48" s="317"/>
      <c r="L48" s="317"/>
      <c r="M48" s="317">
        <v>5400</v>
      </c>
      <c r="N48" s="317"/>
      <c r="O48" s="317"/>
      <c r="P48" s="317">
        <f t="shared" si="6"/>
        <v>3000</v>
      </c>
      <c r="Q48" s="317">
        <v>3000</v>
      </c>
      <c r="R48" s="317">
        <f t="shared" si="7"/>
        <v>1750</v>
      </c>
      <c r="S48" s="317">
        <v>1750</v>
      </c>
      <c r="T48" s="317">
        <f t="shared" si="8"/>
        <v>5400</v>
      </c>
      <c r="U48" s="317">
        <v>5400</v>
      </c>
      <c r="V48" s="317">
        <v>397</v>
      </c>
      <c r="W48" s="317"/>
      <c r="X48" s="317"/>
      <c r="Y48" s="18"/>
    </row>
    <row r="49" spans="1:25" ht="27.75" customHeight="1">
      <c r="A49" s="160"/>
      <c r="B49" s="161"/>
      <c r="C49" s="161"/>
      <c r="D49" s="17"/>
      <c r="E49" s="17"/>
      <c r="F49" s="17"/>
      <c r="G49" s="17"/>
      <c r="H49" s="18"/>
      <c r="I49" s="18"/>
      <c r="J49" s="18"/>
      <c r="K49" s="18"/>
      <c r="L49" s="18"/>
      <c r="M49" s="18"/>
      <c r="N49" s="18"/>
      <c r="O49" s="18"/>
      <c r="P49" s="18"/>
      <c r="Q49" s="18"/>
      <c r="R49" s="18"/>
      <c r="S49" s="18"/>
      <c r="T49" s="18"/>
      <c r="U49" s="18"/>
      <c r="V49" s="18"/>
      <c r="W49" s="18"/>
      <c r="X49" s="18"/>
      <c r="Y49" s="18"/>
    </row>
    <row r="50" spans="1:25" ht="20.100000000000001" customHeight="1">
      <c r="A50" s="13"/>
      <c r="B50" s="162"/>
      <c r="C50" s="4"/>
      <c r="D50" s="4"/>
      <c r="E50" s="4"/>
      <c r="F50" s="4"/>
      <c r="G50" s="4"/>
      <c r="H50" s="4"/>
      <c r="I50" s="4"/>
      <c r="J50" s="4"/>
      <c r="K50" s="4"/>
      <c r="L50" s="4"/>
      <c r="M50" s="4"/>
      <c r="N50" s="4"/>
      <c r="O50" s="4"/>
      <c r="P50" s="4"/>
      <c r="Q50" s="4"/>
      <c r="R50" s="4"/>
      <c r="S50" s="4"/>
      <c r="T50" s="4"/>
      <c r="U50" s="4"/>
      <c r="V50" s="4"/>
      <c r="W50" s="4"/>
      <c r="X50" s="4"/>
      <c r="Y50" s="4"/>
    </row>
    <row r="51" spans="1:25" ht="20.100000000000001" customHeight="1">
      <c r="A51" s="13"/>
      <c r="B51" s="4"/>
      <c r="C51" s="4"/>
      <c r="D51" s="4"/>
      <c r="E51" s="4"/>
      <c r="F51" s="4"/>
      <c r="G51" s="4"/>
      <c r="H51" s="4"/>
      <c r="I51" s="4"/>
      <c r="J51" s="4"/>
      <c r="K51" s="4"/>
      <c r="L51" s="4"/>
      <c r="M51" s="4"/>
      <c r="N51" s="4"/>
      <c r="O51" s="4"/>
      <c r="P51" s="4"/>
      <c r="Q51" s="4"/>
      <c r="R51" s="4"/>
      <c r="S51" s="4"/>
      <c r="T51" s="4"/>
      <c r="U51" s="4"/>
      <c r="V51" s="4"/>
      <c r="W51" s="4"/>
      <c r="X51" s="4"/>
      <c r="Y51" s="4"/>
    </row>
    <row r="52" spans="1:25" ht="20.100000000000001" customHeight="1">
      <c r="A52" s="13"/>
      <c r="B52" s="4"/>
      <c r="C52" s="4"/>
      <c r="D52" s="4"/>
      <c r="E52" s="4"/>
      <c r="F52" s="4"/>
      <c r="G52" s="4"/>
      <c r="H52" s="4"/>
      <c r="I52" s="4"/>
      <c r="J52" s="4"/>
      <c r="K52" s="4"/>
      <c r="L52" s="4"/>
      <c r="M52" s="4"/>
      <c r="N52" s="4"/>
      <c r="O52" s="4"/>
      <c r="P52" s="4"/>
      <c r="Q52" s="4"/>
      <c r="R52" s="4"/>
      <c r="S52" s="4"/>
      <c r="T52" s="4"/>
      <c r="U52" s="4"/>
      <c r="V52" s="4"/>
      <c r="W52" s="4"/>
      <c r="X52" s="4"/>
      <c r="Y52" s="4"/>
    </row>
    <row r="53" spans="1:25" ht="20.100000000000001" customHeight="1">
      <c r="A53" s="13"/>
      <c r="B53" s="4"/>
      <c r="C53" s="4"/>
      <c r="D53" s="4"/>
      <c r="E53" s="4"/>
      <c r="F53" s="4"/>
      <c r="G53" s="4"/>
      <c r="H53" s="4"/>
      <c r="I53" s="4"/>
      <c r="J53" s="4"/>
      <c r="K53" s="4"/>
      <c r="L53" s="4"/>
      <c r="M53" s="4"/>
      <c r="N53" s="4"/>
      <c r="O53" s="4"/>
      <c r="P53" s="4"/>
      <c r="Q53" s="4"/>
      <c r="R53" s="4"/>
      <c r="S53" s="4"/>
      <c r="T53" s="4"/>
      <c r="U53" s="4"/>
      <c r="V53" s="4"/>
      <c r="W53" s="4"/>
      <c r="X53" s="4"/>
      <c r="Y53" s="4"/>
    </row>
    <row r="54" spans="1:25" ht="20.100000000000001" customHeight="1">
      <c r="A54" s="13"/>
      <c r="B54" s="4"/>
      <c r="C54" s="4"/>
      <c r="D54" s="4"/>
      <c r="E54" s="4"/>
      <c r="F54" s="4"/>
      <c r="G54" s="4"/>
      <c r="H54" s="4"/>
      <c r="I54" s="4"/>
      <c r="J54" s="4"/>
      <c r="K54" s="4"/>
      <c r="L54" s="4"/>
      <c r="M54" s="4"/>
      <c r="N54" s="4"/>
      <c r="O54" s="4"/>
      <c r="P54" s="4"/>
      <c r="Q54" s="4"/>
      <c r="R54" s="4"/>
      <c r="S54" s="4"/>
      <c r="T54" s="4"/>
      <c r="U54" s="4"/>
      <c r="V54" s="4"/>
      <c r="W54" s="4"/>
      <c r="X54" s="4"/>
      <c r="Y54" s="4"/>
    </row>
    <row r="55" spans="1:25" ht="20.100000000000001" customHeight="1">
      <c r="A55" s="13"/>
      <c r="B55" s="4"/>
      <c r="C55" s="4"/>
      <c r="D55" s="4"/>
      <c r="E55" s="4"/>
      <c r="F55" s="4"/>
      <c r="G55" s="4"/>
      <c r="H55" s="4"/>
      <c r="I55" s="4"/>
      <c r="J55" s="4"/>
      <c r="K55" s="4"/>
      <c r="L55" s="4"/>
      <c r="M55" s="4"/>
      <c r="N55" s="4"/>
      <c r="O55" s="4"/>
      <c r="P55" s="4"/>
      <c r="Q55" s="4"/>
      <c r="R55" s="4"/>
      <c r="S55" s="4"/>
      <c r="T55" s="4"/>
      <c r="U55" s="4"/>
      <c r="V55" s="4"/>
      <c r="W55" s="4"/>
      <c r="X55" s="4"/>
      <c r="Y55" s="4"/>
    </row>
    <row r="56" spans="1:25" ht="20.100000000000001" customHeight="1">
      <c r="A56" s="13"/>
      <c r="B56" s="4"/>
      <c r="C56" s="4"/>
      <c r="D56" s="4"/>
      <c r="E56" s="4"/>
      <c r="F56" s="4"/>
      <c r="G56" s="4"/>
      <c r="H56" s="4"/>
      <c r="I56" s="4"/>
      <c r="J56" s="4"/>
      <c r="K56" s="4"/>
      <c r="L56" s="4"/>
      <c r="M56" s="4"/>
      <c r="N56" s="4"/>
      <c r="O56" s="4"/>
      <c r="P56" s="4"/>
      <c r="Q56" s="4"/>
      <c r="R56" s="4"/>
      <c r="S56" s="4"/>
      <c r="T56" s="4"/>
      <c r="U56" s="4"/>
      <c r="V56" s="4"/>
      <c r="W56" s="4"/>
      <c r="X56" s="4"/>
      <c r="Y56" s="4"/>
    </row>
    <row r="57" spans="1:25" ht="20.100000000000001" customHeight="1">
      <c r="A57" s="13"/>
      <c r="B57" s="4"/>
      <c r="C57" s="4"/>
      <c r="D57" s="4"/>
      <c r="E57" s="4"/>
      <c r="F57" s="4"/>
      <c r="G57" s="4"/>
      <c r="H57" s="4"/>
      <c r="I57" s="4"/>
      <c r="J57" s="4"/>
      <c r="K57" s="4"/>
      <c r="L57" s="4"/>
      <c r="M57" s="4"/>
      <c r="N57" s="4"/>
      <c r="O57" s="4"/>
      <c r="P57" s="4"/>
      <c r="Q57" s="4"/>
      <c r="R57" s="4"/>
      <c r="S57" s="4"/>
      <c r="T57" s="4"/>
      <c r="U57" s="4"/>
      <c r="V57" s="4"/>
      <c r="W57" s="4"/>
      <c r="X57" s="4"/>
      <c r="Y57" s="4"/>
    </row>
    <row r="58" spans="1:25" ht="20.100000000000001" customHeight="1">
      <c r="A58" s="13"/>
      <c r="B58" s="4"/>
      <c r="C58" s="4"/>
      <c r="D58" s="4"/>
      <c r="E58" s="4"/>
      <c r="F58" s="4"/>
      <c r="G58" s="4"/>
      <c r="H58" s="4"/>
      <c r="I58" s="4"/>
      <c r="J58" s="4"/>
      <c r="K58" s="4"/>
      <c r="L58" s="4"/>
      <c r="M58" s="4"/>
      <c r="N58" s="4"/>
      <c r="O58" s="4"/>
      <c r="P58" s="4"/>
      <c r="Q58" s="4"/>
      <c r="R58" s="4"/>
      <c r="S58" s="4"/>
      <c r="T58" s="4"/>
      <c r="U58" s="4"/>
      <c r="V58" s="4"/>
      <c r="W58" s="4"/>
      <c r="X58" s="4"/>
      <c r="Y58" s="4"/>
    </row>
    <row r="59" spans="1:25" ht="20.100000000000001" customHeight="1">
      <c r="A59" s="13"/>
      <c r="B59" s="4"/>
      <c r="C59" s="4"/>
      <c r="D59" s="4"/>
      <c r="E59" s="4"/>
      <c r="F59" s="4"/>
      <c r="G59" s="4"/>
      <c r="H59" s="4"/>
      <c r="I59" s="4"/>
      <c r="J59" s="4"/>
      <c r="K59" s="4"/>
      <c r="L59" s="4"/>
      <c r="M59" s="4"/>
      <c r="N59" s="4"/>
      <c r="O59" s="4"/>
      <c r="P59" s="4"/>
      <c r="Q59" s="4"/>
      <c r="R59" s="4"/>
      <c r="S59" s="4"/>
      <c r="T59" s="4"/>
      <c r="U59" s="4"/>
      <c r="V59" s="4"/>
      <c r="W59" s="4"/>
      <c r="X59" s="4"/>
      <c r="Y59" s="4"/>
    </row>
    <row r="60" spans="1:25">
      <c r="A60" s="13"/>
      <c r="B60" s="4"/>
      <c r="C60" s="4"/>
      <c r="D60" s="4"/>
      <c r="E60" s="4"/>
      <c r="F60" s="4"/>
      <c r="G60" s="4"/>
      <c r="H60" s="4"/>
      <c r="I60" s="4"/>
      <c r="J60" s="4"/>
      <c r="K60" s="4"/>
      <c r="L60" s="4"/>
      <c r="M60" s="4"/>
      <c r="N60" s="4"/>
      <c r="O60" s="4"/>
      <c r="P60" s="4"/>
      <c r="Q60" s="4"/>
      <c r="R60" s="4"/>
      <c r="S60" s="4"/>
      <c r="T60" s="4"/>
      <c r="U60" s="4"/>
      <c r="V60" s="4"/>
      <c r="W60" s="4"/>
      <c r="X60" s="4"/>
      <c r="Y60" s="4"/>
    </row>
    <row r="61" spans="1:25">
      <c r="A61" s="13"/>
      <c r="B61" s="4"/>
      <c r="C61" s="4"/>
      <c r="D61" s="4"/>
      <c r="E61" s="4"/>
      <c r="F61" s="4"/>
      <c r="G61" s="4"/>
      <c r="H61" s="4"/>
      <c r="I61" s="4"/>
      <c r="J61" s="4"/>
      <c r="K61" s="4"/>
      <c r="L61" s="4"/>
      <c r="M61" s="4"/>
      <c r="N61" s="4"/>
      <c r="O61" s="4"/>
      <c r="P61" s="4"/>
      <c r="Q61" s="4"/>
      <c r="R61" s="4"/>
      <c r="S61" s="4"/>
      <c r="T61" s="4"/>
      <c r="U61" s="4"/>
      <c r="V61" s="4"/>
      <c r="W61" s="4"/>
      <c r="X61" s="4"/>
      <c r="Y61" s="4"/>
    </row>
    <row r="62" spans="1:25">
      <c r="A62" s="13"/>
      <c r="B62" s="4"/>
      <c r="C62" s="4"/>
      <c r="D62" s="4"/>
      <c r="E62" s="4"/>
      <c r="F62" s="4"/>
      <c r="G62" s="4"/>
      <c r="H62" s="4"/>
      <c r="I62" s="4"/>
      <c r="J62" s="4"/>
      <c r="K62" s="4"/>
      <c r="L62" s="4"/>
      <c r="M62" s="4"/>
      <c r="N62" s="4"/>
      <c r="O62" s="4"/>
      <c r="P62" s="4"/>
      <c r="Q62" s="4"/>
      <c r="R62" s="4"/>
      <c r="S62" s="4"/>
      <c r="T62" s="4"/>
      <c r="U62" s="4"/>
      <c r="V62" s="4"/>
      <c r="W62" s="4"/>
      <c r="X62" s="4"/>
      <c r="Y62" s="4"/>
    </row>
    <row r="63" spans="1:25">
      <c r="A63" s="13"/>
      <c r="B63" s="4"/>
      <c r="C63" s="4"/>
      <c r="D63" s="4"/>
      <c r="E63" s="4"/>
      <c r="F63" s="4"/>
      <c r="G63" s="4"/>
      <c r="H63" s="4"/>
      <c r="I63" s="4"/>
      <c r="J63" s="4"/>
      <c r="K63" s="4"/>
      <c r="L63" s="4"/>
      <c r="M63" s="4"/>
      <c r="N63" s="4"/>
      <c r="O63" s="4"/>
      <c r="P63" s="4"/>
      <c r="Q63" s="4"/>
      <c r="R63" s="4"/>
      <c r="S63" s="4"/>
      <c r="T63" s="4"/>
      <c r="U63" s="4"/>
      <c r="V63" s="4"/>
      <c r="W63" s="4"/>
      <c r="X63" s="4"/>
      <c r="Y63" s="4"/>
    </row>
    <row r="64" spans="1:25">
      <c r="A64" s="13"/>
      <c r="B64" s="4"/>
      <c r="C64" s="4"/>
      <c r="D64" s="4"/>
      <c r="E64" s="4"/>
      <c r="F64" s="4"/>
      <c r="G64" s="4"/>
      <c r="H64" s="4"/>
      <c r="I64" s="4"/>
      <c r="J64" s="4"/>
      <c r="K64" s="4"/>
      <c r="L64" s="4"/>
      <c r="M64" s="4"/>
      <c r="N64" s="4"/>
      <c r="O64" s="4"/>
      <c r="P64" s="4"/>
      <c r="Q64" s="4"/>
      <c r="R64" s="4"/>
      <c r="S64" s="4"/>
      <c r="T64" s="4"/>
      <c r="U64" s="4"/>
      <c r="V64" s="4"/>
      <c r="W64" s="4"/>
      <c r="X64" s="4"/>
      <c r="Y64" s="4"/>
    </row>
    <row r="65" spans="1:25">
      <c r="A65" s="13"/>
      <c r="B65" s="4"/>
      <c r="C65" s="4"/>
      <c r="D65" s="4"/>
      <c r="E65" s="4"/>
      <c r="F65" s="4"/>
      <c r="G65" s="4"/>
      <c r="H65" s="4"/>
      <c r="I65" s="4"/>
      <c r="J65" s="4"/>
      <c r="K65" s="4"/>
      <c r="L65" s="4"/>
      <c r="M65" s="4"/>
      <c r="N65" s="4"/>
      <c r="O65" s="4"/>
      <c r="P65" s="4"/>
      <c r="Q65" s="4"/>
      <c r="R65" s="4"/>
      <c r="S65" s="4"/>
      <c r="T65" s="4"/>
      <c r="U65" s="4"/>
      <c r="V65" s="4"/>
      <c r="W65" s="4"/>
      <c r="X65" s="4"/>
      <c r="Y65" s="4"/>
    </row>
    <row r="66" spans="1:25">
      <c r="A66" s="13"/>
      <c r="B66" s="4"/>
      <c r="C66" s="4"/>
      <c r="D66" s="4"/>
      <c r="E66" s="4"/>
      <c r="F66" s="4"/>
      <c r="G66" s="4"/>
      <c r="H66" s="4"/>
      <c r="I66" s="4"/>
      <c r="J66" s="4"/>
      <c r="K66" s="4"/>
      <c r="L66" s="4"/>
      <c r="M66" s="4"/>
      <c r="N66" s="4"/>
      <c r="O66" s="4"/>
      <c r="P66" s="4"/>
      <c r="Q66" s="4"/>
      <c r="R66" s="4"/>
      <c r="S66" s="4"/>
      <c r="T66" s="4"/>
      <c r="U66" s="4"/>
      <c r="V66" s="4"/>
      <c r="W66" s="4"/>
      <c r="X66" s="4"/>
      <c r="Y66" s="4"/>
    </row>
    <row r="67" spans="1:25">
      <c r="A67" s="13"/>
      <c r="B67" s="4"/>
      <c r="C67" s="4"/>
      <c r="D67" s="4"/>
      <c r="E67" s="4"/>
      <c r="F67" s="4"/>
      <c r="G67" s="4"/>
      <c r="H67" s="4"/>
      <c r="I67" s="4"/>
      <c r="J67" s="4"/>
      <c r="K67" s="4"/>
      <c r="L67" s="4"/>
      <c r="M67" s="4"/>
      <c r="N67" s="4"/>
      <c r="O67" s="4"/>
      <c r="P67" s="4"/>
      <c r="Q67" s="4"/>
      <c r="R67" s="4"/>
      <c r="S67" s="4"/>
      <c r="T67" s="4"/>
      <c r="U67" s="4"/>
      <c r="V67" s="4"/>
      <c r="W67" s="4"/>
      <c r="X67" s="4"/>
      <c r="Y67" s="4"/>
    </row>
    <row r="68" spans="1:25">
      <c r="A68" s="13"/>
      <c r="B68" s="4"/>
      <c r="C68" s="4"/>
      <c r="D68" s="4"/>
      <c r="E68" s="4"/>
      <c r="F68" s="4"/>
      <c r="G68" s="4"/>
      <c r="H68" s="4"/>
      <c r="I68" s="4"/>
      <c r="J68" s="4"/>
      <c r="K68" s="4"/>
      <c r="L68" s="4"/>
      <c r="M68" s="4"/>
      <c r="N68" s="4"/>
      <c r="O68" s="4"/>
      <c r="P68" s="4"/>
      <c r="Q68" s="4"/>
      <c r="R68" s="4"/>
      <c r="S68" s="4"/>
      <c r="T68" s="4"/>
      <c r="U68" s="4"/>
      <c r="V68" s="4"/>
      <c r="W68" s="4"/>
      <c r="X68" s="4"/>
      <c r="Y68" s="4"/>
    </row>
    <row r="69" spans="1:25">
      <c r="A69" s="13"/>
      <c r="B69" s="4"/>
      <c r="C69" s="4"/>
      <c r="D69" s="4"/>
      <c r="E69" s="4"/>
      <c r="F69" s="4"/>
      <c r="G69" s="4"/>
      <c r="H69" s="4"/>
      <c r="I69" s="4"/>
      <c r="J69" s="4"/>
      <c r="K69" s="4"/>
      <c r="L69" s="4"/>
      <c r="M69" s="4"/>
      <c r="N69" s="4"/>
      <c r="O69" s="4"/>
      <c r="P69" s="4"/>
      <c r="Q69" s="4"/>
      <c r="R69" s="4"/>
      <c r="S69" s="4"/>
      <c r="T69" s="4"/>
      <c r="U69" s="4"/>
      <c r="V69" s="4"/>
      <c r="W69" s="4"/>
      <c r="X69" s="4"/>
      <c r="Y69" s="4"/>
    </row>
    <row r="70" spans="1:25">
      <c r="A70" s="13"/>
      <c r="B70" s="4"/>
      <c r="C70" s="4"/>
      <c r="D70" s="4"/>
      <c r="E70" s="4"/>
      <c r="F70" s="4"/>
      <c r="G70" s="4"/>
      <c r="H70" s="4"/>
      <c r="I70" s="4"/>
      <c r="J70" s="4"/>
      <c r="K70" s="4"/>
      <c r="L70" s="4"/>
      <c r="M70" s="4"/>
      <c r="N70" s="4"/>
      <c r="O70" s="4"/>
      <c r="P70" s="4"/>
      <c r="Q70" s="4"/>
      <c r="R70" s="4"/>
      <c r="S70" s="4"/>
      <c r="T70" s="4"/>
      <c r="U70" s="4"/>
      <c r="V70" s="4"/>
      <c r="W70" s="4"/>
      <c r="X70" s="4"/>
      <c r="Y70" s="4"/>
    </row>
    <row r="71" spans="1:25">
      <c r="A71" s="13"/>
      <c r="B71" s="4"/>
      <c r="C71" s="4"/>
      <c r="D71" s="4"/>
      <c r="E71" s="4"/>
      <c r="F71" s="4"/>
      <c r="G71" s="4"/>
      <c r="H71" s="4"/>
      <c r="I71" s="4"/>
      <c r="J71" s="4"/>
      <c r="K71" s="4"/>
      <c r="L71" s="4"/>
      <c r="M71" s="4"/>
      <c r="N71" s="4"/>
      <c r="O71" s="4"/>
      <c r="P71" s="4"/>
      <c r="Q71" s="4"/>
      <c r="R71" s="4"/>
      <c r="S71" s="4"/>
      <c r="T71" s="4"/>
      <c r="U71" s="4"/>
      <c r="V71" s="4"/>
      <c r="W71" s="4"/>
      <c r="X71" s="4"/>
      <c r="Y71" s="4"/>
    </row>
    <row r="72" spans="1:25">
      <c r="A72" s="13"/>
      <c r="B72" s="4"/>
      <c r="C72" s="4"/>
      <c r="D72" s="4"/>
      <c r="E72" s="4"/>
      <c r="F72" s="4"/>
      <c r="G72" s="4"/>
      <c r="H72" s="4"/>
      <c r="I72" s="4"/>
      <c r="J72" s="4"/>
      <c r="K72" s="4"/>
      <c r="L72" s="4"/>
      <c r="M72" s="4"/>
      <c r="N72" s="4"/>
      <c r="O72" s="4"/>
      <c r="P72" s="4"/>
      <c r="Q72" s="4"/>
      <c r="R72" s="4"/>
      <c r="S72" s="4"/>
      <c r="T72" s="4"/>
      <c r="U72" s="4"/>
      <c r="V72" s="4"/>
      <c r="W72" s="4"/>
      <c r="X72" s="4"/>
      <c r="Y72" s="4"/>
    </row>
    <row r="73" spans="1:25">
      <c r="A73" s="13"/>
      <c r="B73" s="4"/>
      <c r="C73" s="4"/>
      <c r="D73" s="4"/>
      <c r="E73" s="4"/>
      <c r="F73" s="4"/>
      <c r="G73" s="4"/>
      <c r="H73" s="4"/>
      <c r="I73" s="4"/>
      <c r="J73" s="4"/>
      <c r="K73" s="4"/>
      <c r="L73" s="4"/>
      <c r="M73" s="4"/>
      <c r="N73" s="4"/>
      <c r="O73" s="4"/>
      <c r="P73" s="4"/>
      <c r="Q73" s="4"/>
      <c r="R73" s="4"/>
      <c r="S73" s="4"/>
      <c r="T73" s="4"/>
      <c r="U73" s="4"/>
      <c r="V73" s="4"/>
      <c r="W73" s="4"/>
      <c r="X73" s="4"/>
      <c r="Y73" s="4"/>
    </row>
    <row r="74" spans="1:25">
      <c r="A74" s="13"/>
      <c r="B74" s="4"/>
      <c r="C74" s="4"/>
      <c r="D74" s="4"/>
      <c r="E74" s="4"/>
      <c r="F74" s="4"/>
      <c r="G74" s="4"/>
      <c r="H74" s="4"/>
      <c r="I74" s="4"/>
      <c r="J74" s="4"/>
      <c r="K74" s="4"/>
      <c r="L74" s="4"/>
      <c r="M74" s="4"/>
      <c r="N74" s="4"/>
      <c r="O74" s="4"/>
      <c r="P74" s="4"/>
      <c r="Q74" s="4"/>
      <c r="R74" s="4"/>
      <c r="S74" s="4"/>
      <c r="T74" s="4"/>
      <c r="U74" s="4"/>
      <c r="V74" s="4"/>
      <c r="W74" s="4"/>
      <c r="X74" s="4"/>
      <c r="Y74" s="4"/>
    </row>
    <row r="75" spans="1:25">
      <c r="A75" s="13"/>
      <c r="B75" s="4"/>
      <c r="C75" s="4"/>
      <c r="D75" s="4"/>
      <c r="E75" s="4"/>
      <c r="F75" s="4"/>
      <c r="G75" s="4"/>
      <c r="H75" s="4"/>
      <c r="I75" s="4"/>
      <c r="J75" s="4"/>
      <c r="K75" s="4"/>
      <c r="L75" s="4"/>
      <c r="M75" s="4"/>
      <c r="N75" s="4"/>
      <c r="O75" s="4"/>
      <c r="P75" s="4"/>
      <c r="Q75" s="4"/>
      <c r="R75" s="4"/>
      <c r="S75" s="4"/>
      <c r="T75" s="4"/>
      <c r="U75" s="4"/>
      <c r="V75" s="4"/>
      <c r="W75" s="4"/>
      <c r="X75" s="4"/>
      <c r="Y75" s="4"/>
    </row>
    <row r="76" spans="1:25">
      <c r="A76" s="13"/>
      <c r="B76" s="4"/>
      <c r="C76" s="4"/>
      <c r="D76" s="4"/>
      <c r="E76" s="4"/>
      <c r="F76" s="4"/>
      <c r="G76" s="4"/>
      <c r="H76" s="4"/>
      <c r="I76" s="4"/>
      <c r="J76" s="4"/>
      <c r="K76" s="4"/>
      <c r="L76" s="4"/>
      <c r="M76" s="4"/>
      <c r="N76" s="4"/>
      <c r="O76" s="4"/>
      <c r="P76" s="4"/>
      <c r="Q76" s="4"/>
      <c r="R76" s="4"/>
      <c r="S76" s="4"/>
      <c r="T76" s="4"/>
      <c r="U76" s="4"/>
      <c r="V76" s="4"/>
      <c r="W76" s="4"/>
      <c r="X76" s="4"/>
      <c r="Y76" s="4"/>
    </row>
    <row r="77" spans="1:25">
      <c r="A77" s="13"/>
      <c r="B77" s="4"/>
      <c r="C77" s="4"/>
      <c r="D77" s="4"/>
      <c r="E77" s="4"/>
      <c r="F77" s="4"/>
      <c r="G77" s="4"/>
      <c r="H77" s="4"/>
      <c r="I77" s="4"/>
      <c r="J77" s="4"/>
      <c r="K77" s="4"/>
      <c r="L77" s="4"/>
      <c r="M77" s="4"/>
      <c r="N77" s="4"/>
      <c r="O77" s="4"/>
      <c r="P77" s="4"/>
      <c r="Q77" s="4"/>
      <c r="R77" s="4"/>
      <c r="S77" s="4"/>
      <c r="T77" s="4"/>
      <c r="U77" s="4"/>
      <c r="V77" s="4"/>
      <c r="W77" s="4"/>
      <c r="X77" s="4"/>
      <c r="Y77" s="4"/>
    </row>
    <row r="78" spans="1:25">
      <c r="A78" s="13"/>
      <c r="B78" s="4"/>
      <c r="C78" s="4"/>
      <c r="D78" s="4"/>
      <c r="E78" s="4"/>
      <c r="F78" s="4"/>
      <c r="G78" s="4"/>
      <c r="H78" s="4"/>
      <c r="I78" s="4"/>
      <c r="J78" s="4"/>
      <c r="K78" s="4"/>
      <c r="L78" s="4"/>
      <c r="M78" s="4"/>
      <c r="N78" s="4"/>
      <c r="O78" s="4"/>
      <c r="P78" s="4"/>
      <c r="Q78" s="4"/>
      <c r="R78" s="4"/>
      <c r="S78" s="4"/>
      <c r="T78" s="4"/>
      <c r="U78" s="4"/>
      <c r="V78" s="4"/>
      <c r="W78" s="4"/>
      <c r="X78" s="4"/>
      <c r="Y78" s="4"/>
    </row>
    <row r="79" spans="1:25">
      <c r="A79" s="13"/>
      <c r="B79" s="4"/>
      <c r="C79" s="4"/>
      <c r="D79" s="4"/>
      <c r="E79" s="4"/>
      <c r="F79" s="4"/>
      <c r="G79" s="4"/>
      <c r="H79" s="4"/>
      <c r="I79" s="4"/>
      <c r="J79" s="4"/>
      <c r="K79" s="4"/>
      <c r="L79" s="4"/>
      <c r="M79" s="4"/>
      <c r="N79" s="4"/>
      <c r="O79" s="4"/>
      <c r="P79" s="4"/>
      <c r="Q79" s="4"/>
      <c r="R79" s="4"/>
      <c r="S79" s="4"/>
      <c r="T79" s="4"/>
      <c r="U79" s="4"/>
      <c r="V79" s="4"/>
      <c r="W79" s="4"/>
      <c r="X79" s="4"/>
      <c r="Y79" s="4"/>
    </row>
    <row r="80" spans="1:25">
      <c r="A80" s="13"/>
      <c r="B80" s="4"/>
      <c r="C80" s="4"/>
      <c r="D80" s="4"/>
      <c r="E80" s="4"/>
      <c r="F80" s="4"/>
      <c r="G80" s="4"/>
      <c r="H80" s="4"/>
      <c r="I80" s="4"/>
      <c r="J80" s="4"/>
      <c r="K80" s="4"/>
      <c r="L80" s="4"/>
      <c r="M80" s="4"/>
      <c r="N80" s="4"/>
      <c r="O80" s="4"/>
      <c r="P80" s="4"/>
      <c r="Q80" s="4"/>
      <c r="R80" s="4"/>
      <c r="S80" s="4"/>
      <c r="T80" s="4"/>
      <c r="U80" s="4"/>
      <c r="V80" s="4"/>
      <c r="W80" s="4"/>
      <c r="X80" s="4"/>
      <c r="Y80" s="4"/>
    </row>
    <row r="81" spans="1:25">
      <c r="A81" s="13"/>
      <c r="B81" s="4"/>
      <c r="C81" s="4"/>
      <c r="D81" s="4"/>
      <c r="E81" s="4"/>
      <c r="F81" s="4"/>
      <c r="G81" s="4"/>
      <c r="H81" s="4"/>
      <c r="I81" s="4"/>
      <c r="J81" s="4"/>
      <c r="K81" s="4"/>
      <c r="L81" s="4"/>
      <c r="M81" s="4"/>
      <c r="N81" s="4"/>
      <c r="O81" s="4"/>
      <c r="P81" s="4"/>
      <c r="Q81" s="4"/>
      <c r="R81" s="4"/>
      <c r="S81" s="4"/>
      <c r="T81" s="4"/>
      <c r="U81" s="4"/>
      <c r="V81" s="4"/>
      <c r="W81" s="4"/>
      <c r="X81" s="4"/>
      <c r="Y81" s="4"/>
    </row>
    <row r="82" spans="1:25">
      <c r="A82" s="13"/>
      <c r="B82" s="4"/>
      <c r="C82" s="4"/>
      <c r="D82" s="4"/>
      <c r="E82" s="4"/>
      <c r="F82" s="4"/>
      <c r="G82" s="4"/>
      <c r="H82" s="4"/>
      <c r="I82" s="4"/>
      <c r="J82" s="4"/>
      <c r="K82" s="4"/>
      <c r="L82" s="4"/>
      <c r="M82" s="4"/>
      <c r="N82" s="4"/>
      <c r="O82" s="4"/>
      <c r="P82" s="4"/>
      <c r="Q82" s="4"/>
      <c r="R82" s="4"/>
      <c r="S82" s="4"/>
      <c r="T82" s="4"/>
      <c r="U82" s="4"/>
      <c r="V82" s="4"/>
      <c r="W82" s="4"/>
      <c r="X82" s="4"/>
      <c r="Y82" s="4"/>
    </row>
    <row r="83" spans="1:25">
      <c r="A83" s="13"/>
      <c r="B83" s="4"/>
      <c r="C83" s="4"/>
      <c r="D83" s="4"/>
      <c r="E83" s="4"/>
      <c r="F83" s="4"/>
      <c r="G83" s="4"/>
      <c r="H83" s="4"/>
      <c r="I83" s="4"/>
      <c r="J83" s="4"/>
      <c r="K83" s="4"/>
      <c r="L83" s="4"/>
      <c r="M83" s="4"/>
      <c r="N83" s="4"/>
      <c r="O83" s="4"/>
      <c r="P83" s="4"/>
      <c r="Q83" s="4"/>
      <c r="R83" s="4"/>
      <c r="S83" s="4"/>
      <c r="T83" s="4"/>
      <c r="U83" s="4"/>
      <c r="V83" s="4"/>
      <c r="W83" s="4"/>
      <c r="X83" s="4"/>
      <c r="Y83" s="4"/>
    </row>
    <row r="84" spans="1:25">
      <c r="A84" s="13"/>
      <c r="B84" s="4"/>
      <c r="C84" s="4"/>
      <c r="D84" s="4"/>
      <c r="E84" s="4"/>
      <c r="F84" s="4"/>
      <c r="G84" s="4"/>
      <c r="H84" s="4"/>
      <c r="I84" s="4"/>
      <c r="J84" s="4"/>
      <c r="K84" s="4"/>
      <c r="L84" s="4"/>
      <c r="M84" s="4"/>
      <c r="N84" s="4"/>
      <c r="O84" s="4"/>
      <c r="P84" s="4"/>
      <c r="Q84" s="4"/>
      <c r="R84" s="4"/>
      <c r="S84" s="4"/>
      <c r="T84" s="4"/>
      <c r="U84" s="4"/>
      <c r="V84" s="4"/>
      <c r="W84" s="4"/>
      <c r="X84" s="4"/>
      <c r="Y84" s="4"/>
    </row>
    <row r="85" spans="1:25">
      <c r="A85" s="13"/>
      <c r="B85" s="4"/>
      <c r="C85" s="4"/>
      <c r="D85" s="4"/>
      <c r="E85" s="4"/>
      <c r="F85" s="4"/>
      <c r="G85" s="4"/>
      <c r="H85" s="4"/>
      <c r="I85" s="4"/>
      <c r="J85" s="4"/>
      <c r="K85" s="4"/>
      <c r="L85" s="4"/>
      <c r="M85" s="4"/>
      <c r="N85" s="4"/>
      <c r="O85" s="4"/>
      <c r="P85" s="4"/>
      <c r="Q85" s="4"/>
      <c r="R85" s="4"/>
      <c r="S85" s="4"/>
      <c r="T85" s="4"/>
      <c r="U85" s="4"/>
      <c r="V85" s="4"/>
      <c r="W85" s="4"/>
      <c r="X85" s="4"/>
      <c r="Y85" s="4"/>
    </row>
    <row r="86" spans="1:25">
      <c r="A86" s="13"/>
      <c r="B86" s="4"/>
      <c r="C86" s="4"/>
      <c r="D86" s="4"/>
      <c r="E86" s="4"/>
      <c r="F86" s="4"/>
      <c r="G86" s="4"/>
      <c r="H86" s="4"/>
      <c r="I86" s="4"/>
      <c r="J86" s="4"/>
      <c r="K86" s="4"/>
      <c r="L86" s="4"/>
      <c r="M86" s="4"/>
      <c r="N86" s="4"/>
      <c r="O86" s="4"/>
      <c r="P86" s="4"/>
      <c r="Q86" s="4"/>
      <c r="R86" s="4"/>
      <c r="S86" s="4"/>
      <c r="T86" s="4"/>
      <c r="U86" s="4"/>
      <c r="V86" s="4"/>
      <c r="W86" s="4"/>
      <c r="X86" s="4"/>
      <c r="Y86" s="4"/>
    </row>
    <row r="87" spans="1:25">
      <c r="A87" s="13"/>
      <c r="B87" s="4"/>
      <c r="C87" s="4"/>
      <c r="D87" s="4"/>
      <c r="E87" s="4"/>
      <c r="F87" s="4"/>
      <c r="G87" s="4"/>
      <c r="H87" s="4"/>
      <c r="I87" s="4"/>
      <c r="J87" s="4"/>
      <c r="K87" s="4"/>
      <c r="L87" s="4"/>
      <c r="M87" s="4"/>
      <c r="N87" s="4"/>
      <c r="O87" s="4"/>
      <c r="P87" s="4"/>
      <c r="Q87" s="4"/>
      <c r="R87" s="4"/>
      <c r="S87" s="4"/>
      <c r="T87" s="4"/>
      <c r="U87" s="4"/>
      <c r="V87" s="4"/>
      <c r="W87" s="4"/>
      <c r="X87" s="4"/>
      <c r="Y87" s="4"/>
    </row>
    <row r="88" spans="1:25">
      <c r="A88" s="13"/>
      <c r="B88" s="4"/>
      <c r="C88" s="4"/>
      <c r="D88" s="4"/>
      <c r="E88" s="4"/>
      <c r="F88" s="4"/>
      <c r="G88" s="4"/>
      <c r="H88" s="4"/>
      <c r="I88" s="4"/>
      <c r="J88" s="4"/>
      <c r="K88" s="4"/>
      <c r="L88" s="4"/>
      <c r="M88" s="4"/>
      <c r="N88" s="4"/>
      <c r="O88" s="4"/>
      <c r="P88" s="4"/>
      <c r="Q88" s="4"/>
      <c r="R88" s="4"/>
      <c r="S88" s="4"/>
      <c r="T88" s="4"/>
      <c r="U88" s="4"/>
      <c r="V88" s="4"/>
      <c r="W88" s="4"/>
      <c r="X88" s="4"/>
      <c r="Y88" s="4"/>
    </row>
    <row r="89" spans="1:25">
      <c r="A89" s="13"/>
      <c r="B89" s="4"/>
      <c r="C89" s="4"/>
      <c r="D89" s="4"/>
      <c r="E89" s="4"/>
      <c r="F89" s="4"/>
      <c r="G89" s="4"/>
      <c r="H89" s="4"/>
      <c r="I89" s="4"/>
      <c r="J89" s="4"/>
      <c r="K89" s="4"/>
      <c r="L89" s="4"/>
      <c r="M89" s="4"/>
      <c r="N89" s="4"/>
      <c r="O89" s="4"/>
      <c r="P89" s="4"/>
      <c r="Q89" s="4"/>
      <c r="R89" s="4"/>
      <c r="S89" s="4"/>
      <c r="T89" s="4"/>
      <c r="U89" s="4"/>
      <c r="V89" s="4"/>
      <c r="W89" s="4"/>
      <c r="X89" s="4"/>
      <c r="Y89" s="4"/>
    </row>
    <row r="90" spans="1:25">
      <c r="A90" s="13"/>
      <c r="B90" s="4"/>
      <c r="C90" s="4"/>
      <c r="D90" s="4"/>
      <c r="E90" s="4"/>
      <c r="F90" s="4"/>
      <c r="G90" s="4"/>
      <c r="H90" s="4"/>
      <c r="I90" s="4"/>
      <c r="J90" s="4"/>
      <c r="K90" s="4"/>
      <c r="L90" s="4"/>
      <c r="M90" s="4"/>
      <c r="N90" s="4"/>
      <c r="O90" s="4"/>
      <c r="P90" s="4"/>
      <c r="Q90" s="4"/>
      <c r="R90" s="4"/>
      <c r="S90" s="4"/>
      <c r="T90" s="4"/>
      <c r="U90" s="4"/>
      <c r="V90" s="4"/>
      <c r="W90" s="4"/>
      <c r="X90" s="4"/>
      <c r="Y90" s="4"/>
    </row>
    <row r="91" spans="1:25">
      <c r="A91" s="13"/>
      <c r="B91" s="4"/>
      <c r="C91" s="4"/>
      <c r="D91" s="4"/>
      <c r="E91" s="4"/>
      <c r="F91" s="4"/>
      <c r="G91" s="4"/>
      <c r="H91" s="4"/>
      <c r="I91" s="4"/>
      <c r="J91" s="4"/>
      <c r="K91" s="4"/>
      <c r="L91" s="4"/>
      <c r="M91" s="4"/>
      <c r="N91" s="4"/>
      <c r="O91" s="4"/>
      <c r="P91" s="4"/>
      <c r="Q91" s="4"/>
      <c r="R91" s="4"/>
      <c r="S91" s="4"/>
      <c r="T91" s="4"/>
      <c r="U91" s="4"/>
      <c r="V91" s="4"/>
      <c r="W91" s="4"/>
      <c r="X91" s="4"/>
      <c r="Y91" s="4"/>
    </row>
    <row r="92" spans="1:25">
      <c r="A92" s="13"/>
      <c r="B92" s="4"/>
      <c r="C92" s="4"/>
      <c r="D92" s="4"/>
      <c r="E92" s="4"/>
      <c r="F92" s="4"/>
      <c r="G92" s="4"/>
      <c r="H92" s="4"/>
      <c r="I92" s="4"/>
      <c r="J92" s="4"/>
      <c r="K92" s="4"/>
      <c r="L92" s="4"/>
      <c r="M92" s="4"/>
      <c r="N92" s="4"/>
      <c r="O92" s="4"/>
      <c r="P92" s="4"/>
      <c r="Q92" s="4"/>
      <c r="R92" s="4"/>
      <c r="S92" s="4"/>
      <c r="T92" s="4"/>
      <c r="U92" s="4"/>
      <c r="V92" s="4"/>
      <c r="W92" s="4"/>
      <c r="X92" s="4"/>
      <c r="Y92" s="4"/>
    </row>
    <row r="93" spans="1:25">
      <c r="A93" s="13"/>
      <c r="B93" s="4"/>
      <c r="C93" s="4"/>
      <c r="D93" s="4"/>
      <c r="E93" s="4"/>
      <c r="F93" s="4"/>
      <c r="G93" s="4"/>
      <c r="H93" s="4"/>
      <c r="I93" s="4"/>
      <c r="J93" s="4"/>
      <c r="K93" s="4"/>
      <c r="L93" s="4"/>
      <c r="M93" s="4"/>
      <c r="N93" s="4"/>
      <c r="O93" s="4"/>
      <c r="P93" s="4"/>
      <c r="Q93" s="4"/>
      <c r="R93" s="4"/>
      <c r="S93" s="4"/>
      <c r="T93" s="4"/>
      <c r="U93" s="4"/>
      <c r="V93" s="4"/>
      <c r="W93" s="4"/>
      <c r="X93" s="4"/>
      <c r="Y93" s="4"/>
    </row>
    <row r="94" spans="1:25">
      <c r="A94" s="13"/>
      <c r="B94" s="4"/>
      <c r="C94" s="4"/>
      <c r="D94" s="4"/>
      <c r="E94" s="4"/>
      <c r="F94" s="4"/>
      <c r="G94" s="4"/>
      <c r="H94" s="4"/>
      <c r="I94" s="4"/>
      <c r="J94" s="4"/>
      <c r="K94" s="4"/>
      <c r="L94" s="4"/>
      <c r="M94" s="4"/>
      <c r="N94" s="4"/>
      <c r="O94" s="4"/>
      <c r="P94" s="4"/>
      <c r="Q94" s="4"/>
      <c r="R94" s="4"/>
      <c r="S94" s="4"/>
      <c r="T94" s="4"/>
      <c r="U94" s="4"/>
      <c r="V94" s="4"/>
      <c r="W94" s="4"/>
      <c r="X94" s="4"/>
      <c r="Y94" s="4"/>
    </row>
    <row r="95" spans="1:25">
      <c r="A95" s="13"/>
      <c r="B95" s="4"/>
      <c r="C95" s="4"/>
      <c r="D95" s="4"/>
      <c r="E95" s="4"/>
      <c r="F95" s="4"/>
      <c r="G95" s="4"/>
      <c r="H95" s="4"/>
      <c r="I95" s="4"/>
      <c r="J95" s="4"/>
      <c r="K95" s="4"/>
      <c r="L95" s="4"/>
      <c r="M95" s="4"/>
      <c r="N95" s="4"/>
      <c r="O95" s="4"/>
      <c r="P95" s="4"/>
      <c r="Q95" s="4"/>
      <c r="R95" s="4"/>
      <c r="S95" s="4"/>
      <c r="T95" s="4"/>
      <c r="U95" s="4"/>
      <c r="V95" s="4"/>
      <c r="W95" s="4"/>
      <c r="X95" s="4"/>
      <c r="Y95" s="4"/>
    </row>
    <row r="96" spans="1:25">
      <c r="A96" s="13"/>
      <c r="B96" s="4"/>
      <c r="C96" s="4"/>
      <c r="D96" s="4"/>
      <c r="E96" s="4"/>
      <c r="F96" s="4"/>
      <c r="G96" s="4"/>
      <c r="H96" s="4"/>
      <c r="I96" s="4"/>
      <c r="J96" s="4"/>
      <c r="K96" s="4"/>
      <c r="L96" s="4"/>
      <c r="M96" s="4"/>
      <c r="N96" s="4"/>
      <c r="O96" s="4"/>
      <c r="P96" s="4"/>
      <c r="Q96" s="4"/>
      <c r="R96" s="4"/>
      <c r="S96" s="4"/>
      <c r="T96" s="4"/>
      <c r="U96" s="4"/>
      <c r="V96" s="4"/>
      <c r="W96" s="4"/>
      <c r="X96" s="4"/>
      <c r="Y96" s="4"/>
    </row>
    <row r="97" spans="1:25">
      <c r="A97" s="13"/>
      <c r="B97" s="4"/>
      <c r="C97" s="4"/>
      <c r="D97" s="4"/>
      <c r="E97" s="4"/>
      <c r="F97" s="4"/>
      <c r="G97" s="4"/>
      <c r="H97" s="4"/>
      <c r="I97" s="4"/>
      <c r="J97" s="4"/>
      <c r="K97" s="4"/>
      <c r="L97" s="4"/>
      <c r="M97" s="4"/>
      <c r="N97" s="4"/>
      <c r="O97" s="4"/>
      <c r="P97" s="4"/>
      <c r="Q97" s="4"/>
      <c r="R97" s="4"/>
      <c r="S97" s="4"/>
      <c r="T97" s="4"/>
      <c r="U97" s="4"/>
      <c r="V97" s="4"/>
      <c r="W97" s="4"/>
      <c r="X97" s="4"/>
      <c r="Y97" s="4"/>
    </row>
    <row r="98" spans="1:25">
      <c r="A98" s="13"/>
      <c r="B98" s="4"/>
      <c r="C98" s="4"/>
      <c r="D98" s="4"/>
      <c r="E98" s="4"/>
      <c r="F98" s="4"/>
      <c r="G98" s="4"/>
      <c r="H98" s="4"/>
      <c r="I98" s="4"/>
      <c r="J98" s="4"/>
      <c r="K98" s="4"/>
      <c r="L98" s="4"/>
      <c r="M98" s="4"/>
      <c r="N98" s="4"/>
      <c r="O98" s="4"/>
      <c r="P98" s="4"/>
      <c r="Q98" s="4"/>
      <c r="R98" s="4"/>
      <c r="S98" s="4"/>
      <c r="T98" s="4"/>
      <c r="U98" s="4"/>
      <c r="V98" s="4"/>
      <c r="W98" s="4"/>
      <c r="X98" s="4"/>
      <c r="Y98" s="4"/>
    </row>
    <row r="99" spans="1:25">
      <c r="A99" s="13"/>
      <c r="B99" s="4"/>
      <c r="C99" s="4"/>
      <c r="D99" s="4"/>
      <c r="E99" s="4"/>
      <c r="F99" s="4"/>
      <c r="G99" s="4"/>
      <c r="H99" s="4"/>
      <c r="I99" s="4"/>
      <c r="J99" s="4"/>
      <c r="K99" s="4"/>
      <c r="L99" s="4"/>
      <c r="M99" s="4"/>
      <c r="N99" s="4"/>
      <c r="O99" s="4"/>
      <c r="P99" s="4"/>
      <c r="Q99" s="4"/>
      <c r="R99" s="4"/>
      <c r="S99" s="4"/>
      <c r="T99" s="4"/>
      <c r="U99" s="4"/>
      <c r="V99" s="4"/>
      <c r="W99" s="4"/>
      <c r="X99" s="4"/>
      <c r="Y99" s="4"/>
    </row>
    <row r="100" spans="1:25">
      <c r="A100" s="13"/>
      <c r="B100" s="4"/>
      <c r="C100" s="4"/>
      <c r="D100" s="4"/>
      <c r="E100" s="4"/>
      <c r="F100" s="4"/>
      <c r="G100" s="4"/>
      <c r="H100" s="4"/>
      <c r="I100" s="4"/>
      <c r="J100" s="4"/>
      <c r="K100" s="4"/>
      <c r="L100" s="4"/>
      <c r="M100" s="4"/>
      <c r="N100" s="4"/>
      <c r="O100" s="4"/>
      <c r="P100" s="4"/>
      <c r="Q100" s="4"/>
      <c r="R100" s="4"/>
      <c r="S100" s="4"/>
      <c r="T100" s="4"/>
      <c r="U100" s="4"/>
      <c r="V100" s="4"/>
      <c r="W100" s="4"/>
      <c r="X100" s="4"/>
      <c r="Y100" s="4"/>
    </row>
    <row r="101" spans="1:25">
      <c r="A101" s="13"/>
      <c r="B101" s="4"/>
      <c r="C101" s="4"/>
      <c r="D101" s="4"/>
      <c r="E101" s="4"/>
      <c r="F101" s="4"/>
      <c r="G101" s="4"/>
      <c r="H101" s="4"/>
      <c r="I101" s="4"/>
      <c r="J101" s="4"/>
      <c r="K101" s="4"/>
      <c r="L101" s="4"/>
      <c r="M101" s="4"/>
      <c r="N101" s="4"/>
      <c r="O101" s="4"/>
      <c r="P101" s="4"/>
      <c r="Q101" s="4"/>
      <c r="R101" s="4"/>
      <c r="S101" s="4"/>
      <c r="T101" s="4"/>
      <c r="U101" s="4"/>
      <c r="V101" s="4"/>
      <c r="W101" s="4"/>
      <c r="X101" s="4"/>
      <c r="Y101" s="4"/>
    </row>
    <row r="102" spans="1:25">
      <c r="A102" s="13"/>
      <c r="B102" s="4"/>
      <c r="C102" s="4"/>
      <c r="D102" s="4"/>
      <c r="E102" s="4"/>
      <c r="F102" s="4"/>
      <c r="G102" s="4"/>
      <c r="H102" s="4"/>
      <c r="I102" s="4"/>
      <c r="J102" s="4"/>
      <c r="K102" s="4"/>
      <c r="L102" s="4"/>
      <c r="M102" s="4"/>
      <c r="N102" s="4"/>
      <c r="O102" s="4"/>
      <c r="P102" s="4"/>
      <c r="Q102" s="4"/>
      <c r="R102" s="4"/>
      <c r="S102" s="4"/>
      <c r="T102" s="4"/>
      <c r="U102" s="4"/>
      <c r="V102" s="4"/>
      <c r="W102" s="4"/>
      <c r="X102" s="4"/>
      <c r="Y102" s="4"/>
    </row>
    <row r="103" spans="1:25">
      <c r="A103" s="13"/>
      <c r="B103" s="4"/>
      <c r="C103" s="4"/>
      <c r="D103" s="4"/>
      <c r="E103" s="4"/>
      <c r="F103" s="4"/>
      <c r="G103" s="4"/>
      <c r="H103" s="4"/>
      <c r="I103" s="4"/>
      <c r="J103" s="4"/>
      <c r="K103" s="4"/>
      <c r="L103" s="4"/>
      <c r="M103" s="4"/>
      <c r="N103" s="4"/>
      <c r="O103" s="4"/>
      <c r="P103" s="4"/>
      <c r="Q103" s="4"/>
      <c r="R103" s="4"/>
      <c r="S103" s="4"/>
      <c r="T103" s="4"/>
      <c r="U103" s="4"/>
      <c r="V103" s="4"/>
      <c r="W103" s="4"/>
      <c r="X103" s="4"/>
      <c r="Y103" s="4"/>
    </row>
    <row r="104" spans="1:25">
      <c r="A104" s="13"/>
      <c r="B104" s="4"/>
      <c r="C104" s="4"/>
      <c r="D104" s="4"/>
      <c r="E104" s="4"/>
      <c r="F104" s="4"/>
      <c r="G104" s="4"/>
      <c r="H104" s="4"/>
      <c r="I104" s="4"/>
      <c r="J104" s="4"/>
      <c r="K104" s="4"/>
      <c r="L104" s="4"/>
      <c r="M104" s="4"/>
      <c r="N104" s="4"/>
      <c r="O104" s="4"/>
      <c r="P104" s="4"/>
      <c r="Q104" s="4"/>
      <c r="R104" s="4"/>
      <c r="S104" s="4"/>
      <c r="T104" s="4"/>
      <c r="U104" s="4"/>
      <c r="V104" s="4"/>
      <c r="W104" s="4"/>
      <c r="X104" s="4"/>
      <c r="Y104" s="4"/>
    </row>
    <row r="105" spans="1:25">
      <c r="A105" s="13"/>
      <c r="B105" s="4"/>
      <c r="C105" s="4"/>
      <c r="D105" s="4"/>
      <c r="E105" s="4"/>
      <c r="F105" s="4"/>
      <c r="G105" s="4"/>
      <c r="H105" s="4"/>
      <c r="I105" s="4"/>
      <c r="J105" s="4"/>
      <c r="K105" s="4"/>
      <c r="L105" s="4"/>
      <c r="M105" s="4"/>
      <c r="N105" s="4"/>
      <c r="O105" s="4"/>
      <c r="P105" s="4"/>
      <c r="Q105" s="4"/>
      <c r="R105" s="4"/>
      <c r="S105" s="4"/>
      <c r="T105" s="4"/>
      <c r="U105" s="4"/>
      <c r="V105" s="4"/>
      <c r="W105" s="4"/>
      <c r="X105" s="4"/>
      <c r="Y105" s="4"/>
    </row>
    <row r="106" spans="1:25">
      <c r="A106" s="13"/>
      <c r="B106" s="4"/>
      <c r="C106" s="4"/>
      <c r="D106" s="4"/>
      <c r="E106" s="4"/>
      <c r="F106" s="4"/>
      <c r="G106" s="4"/>
      <c r="H106" s="4"/>
      <c r="I106" s="4"/>
      <c r="J106" s="4"/>
      <c r="K106" s="4"/>
      <c r="L106" s="4"/>
      <c r="M106" s="4"/>
      <c r="N106" s="4"/>
      <c r="O106" s="4"/>
      <c r="P106" s="4"/>
      <c r="Q106" s="4"/>
      <c r="R106" s="4"/>
      <c r="S106" s="4"/>
      <c r="T106" s="4"/>
      <c r="U106" s="4"/>
      <c r="V106" s="4"/>
      <c r="W106" s="4"/>
      <c r="X106" s="4"/>
      <c r="Y106" s="4"/>
    </row>
    <row r="107" spans="1:25">
      <c r="A107" s="13"/>
      <c r="B107" s="4"/>
      <c r="C107" s="4"/>
      <c r="D107" s="4"/>
      <c r="E107" s="4"/>
      <c r="F107" s="4"/>
      <c r="G107" s="4"/>
      <c r="H107" s="4"/>
      <c r="I107" s="4"/>
      <c r="J107" s="4"/>
      <c r="K107" s="4"/>
      <c r="L107" s="4"/>
      <c r="M107" s="4"/>
      <c r="N107" s="4"/>
      <c r="O107" s="4"/>
      <c r="P107" s="4"/>
      <c r="Q107" s="4"/>
      <c r="R107" s="4"/>
      <c r="S107" s="4"/>
      <c r="T107" s="4"/>
      <c r="U107" s="4"/>
      <c r="V107" s="4"/>
      <c r="W107" s="4"/>
      <c r="X107" s="4"/>
      <c r="Y107" s="4"/>
    </row>
    <row r="108" spans="1:25">
      <c r="A108" s="13"/>
      <c r="B108" s="4"/>
      <c r="C108" s="4"/>
      <c r="D108" s="4"/>
      <c r="E108" s="4"/>
      <c r="F108" s="4"/>
      <c r="G108" s="4"/>
      <c r="H108" s="4"/>
      <c r="I108" s="4"/>
      <c r="J108" s="4"/>
      <c r="K108" s="4"/>
      <c r="L108" s="4"/>
      <c r="M108" s="4"/>
      <c r="N108" s="4"/>
      <c r="O108" s="4"/>
      <c r="P108" s="4"/>
      <c r="Q108" s="4"/>
      <c r="R108" s="4"/>
      <c r="S108" s="4"/>
      <c r="T108" s="4"/>
      <c r="U108" s="4"/>
      <c r="V108" s="4"/>
      <c r="W108" s="4"/>
      <c r="X108" s="4"/>
      <c r="Y108" s="4"/>
    </row>
    <row r="109" spans="1:25">
      <c r="A109" s="13"/>
      <c r="B109" s="4"/>
      <c r="C109" s="4"/>
      <c r="D109" s="4"/>
      <c r="E109" s="4"/>
      <c r="F109" s="4"/>
      <c r="G109" s="4"/>
      <c r="H109" s="4"/>
      <c r="I109" s="4"/>
      <c r="J109" s="4"/>
      <c r="K109" s="4"/>
      <c r="L109" s="4"/>
      <c r="M109" s="4"/>
      <c r="N109" s="4"/>
      <c r="O109" s="4"/>
      <c r="P109" s="4"/>
      <c r="Q109" s="4"/>
      <c r="R109" s="4"/>
      <c r="S109" s="4"/>
      <c r="T109" s="4"/>
      <c r="U109" s="4"/>
      <c r="V109" s="4"/>
      <c r="W109" s="4"/>
      <c r="X109" s="4"/>
      <c r="Y109" s="4"/>
    </row>
    <row r="110" spans="1:25">
      <c r="A110" s="13"/>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c r="A111" s="13"/>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c r="A112" s="13"/>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c r="A113" s="13"/>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c r="A114" s="13"/>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c r="A115" s="13"/>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c r="A116" s="13"/>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c r="A117" s="13"/>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c r="A118" s="13"/>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c r="A119" s="13"/>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c r="A120" s="13"/>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c r="A121" s="13"/>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c r="A122" s="13"/>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c r="A123" s="13"/>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c r="A124" s="13"/>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c r="A125" s="13"/>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c r="A126" s="13"/>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c r="A127" s="13"/>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c r="A128" s="13"/>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c r="A129" s="13"/>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c r="A130" s="13"/>
      <c r="B130" s="4"/>
      <c r="C130" s="4"/>
      <c r="D130" s="4"/>
      <c r="E130" s="4"/>
      <c r="F130" s="4"/>
      <c r="G130" s="4"/>
      <c r="H130" s="4"/>
      <c r="I130" s="4"/>
      <c r="J130" s="4"/>
      <c r="K130" s="4"/>
      <c r="L130" s="4"/>
      <c r="M130" s="4"/>
      <c r="N130" s="4"/>
      <c r="O130" s="4"/>
      <c r="P130" s="4"/>
      <c r="Q130" s="4"/>
      <c r="R130" s="4"/>
      <c r="S130" s="4"/>
      <c r="T130" s="4"/>
      <c r="U130" s="4"/>
      <c r="V130" s="4"/>
      <c r="W130" s="4"/>
      <c r="X130" s="4"/>
      <c r="Y130" s="4"/>
    </row>
    <row r="131" spans="1:25">
      <c r="A131" s="13"/>
      <c r="B131" s="4"/>
      <c r="C131" s="4"/>
      <c r="D131" s="4"/>
      <c r="E131" s="4"/>
      <c r="F131" s="4"/>
      <c r="G131" s="4"/>
      <c r="H131" s="4"/>
      <c r="I131" s="4"/>
      <c r="J131" s="4"/>
      <c r="K131" s="4"/>
      <c r="L131" s="4"/>
      <c r="M131" s="4"/>
      <c r="N131" s="4"/>
      <c r="O131" s="4"/>
      <c r="P131" s="4"/>
      <c r="Q131" s="4"/>
      <c r="R131" s="4"/>
      <c r="S131" s="4"/>
      <c r="T131" s="4"/>
      <c r="U131" s="4"/>
      <c r="V131" s="4"/>
      <c r="W131" s="4"/>
      <c r="X131" s="4"/>
      <c r="Y131" s="4"/>
    </row>
    <row r="132" spans="1:25">
      <c r="A132" s="13"/>
      <c r="B132" s="4"/>
      <c r="C132" s="4"/>
      <c r="D132" s="4"/>
      <c r="E132" s="4"/>
      <c r="F132" s="4"/>
      <c r="G132" s="4"/>
      <c r="H132" s="4"/>
      <c r="I132" s="4"/>
      <c r="J132" s="4"/>
      <c r="K132" s="4"/>
      <c r="L132" s="4"/>
      <c r="M132" s="4"/>
      <c r="N132" s="4"/>
      <c r="O132" s="4"/>
      <c r="P132" s="4"/>
      <c r="Q132" s="4"/>
      <c r="R132" s="4"/>
      <c r="S132" s="4"/>
      <c r="T132" s="4"/>
      <c r="U132" s="4"/>
      <c r="V132" s="4"/>
      <c r="W132" s="4"/>
      <c r="X132" s="4"/>
      <c r="Y132" s="4"/>
    </row>
    <row r="133" spans="1:25">
      <c r="A133" s="13"/>
      <c r="B133" s="4"/>
      <c r="C133" s="4"/>
      <c r="D133" s="4"/>
      <c r="E133" s="4"/>
      <c r="F133" s="4"/>
      <c r="G133" s="4"/>
      <c r="H133" s="4"/>
      <c r="I133" s="4"/>
      <c r="J133" s="4"/>
      <c r="K133" s="4"/>
      <c r="L133" s="4"/>
      <c r="M133" s="4"/>
      <c r="N133" s="4"/>
      <c r="O133" s="4"/>
      <c r="P133" s="4"/>
      <c r="Q133" s="4"/>
      <c r="R133" s="4"/>
      <c r="S133" s="4"/>
      <c r="T133" s="4"/>
      <c r="U133" s="4"/>
      <c r="V133" s="4"/>
      <c r="W133" s="4"/>
      <c r="X133" s="4"/>
      <c r="Y133" s="4"/>
    </row>
    <row r="134" spans="1:25">
      <c r="A134" s="13"/>
      <c r="B134" s="4"/>
      <c r="C134" s="4"/>
      <c r="D134" s="4"/>
      <c r="E134" s="4"/>
      <c r="F134" s="4"/>
      <c r="G134" s="4"/>
      <c r="H134" s="4"/>
      <c r="I134" s="4"/>
      <c r="J134" s="4"/>
      <c r="K134" s="4"/>
      <c r="L134" s="4"/>
      <c r="M134" s="4"/>
      <c r="N134" s="4"/>
      <c r="O134" s="4"/>
      <c r="P134" s="4"/>
      <c r="Q134" s="4"/>
      <c r="R134" s="4"/>
      <c r="S134" s="4"/>
      <c r="T134" s="4"/>
      <c r="U134" s="4"/>
      <c r="V134" s="4"/>
      <c r="W134" s="4"/>
      <c r="X134" s="4"/>
      <c r="Y134" s="4"/>
    </row>
    <row r="135" spans="1:25">
      <c r="A135" s="13"/>
      <c r="B135" s="4"/>
      <c r="C135" s="4"/>
      <c r="D135" s="4"/>
      <c r="E135" s="4"/>
      <c r="F135" s="4"/>
      <c r="G135" s="4"/>
      <c r="H135" s="4"/>
      <c r="I135" s="4"/>
      <c r="J135" s="4"/>
      <c r="K135" s="4"/>
      <c r="L135" s="4"/>
      <c r="M135" s="4"/>
      <c r="N135" s="4"/>
      <c r="O135" s="4"/>
      <c r="P135" s="4"/>
      <c r="Q135" s="4"/>
      <c r="R135" s="4"/>
      <c r="S135" s="4"/>
      <c r="T135" s="4"/>
      <c r="U135" s="4"/>
      <c r="V135" s="4"/>
      <c r="W135" s="4"/>
      <c r="X135" s="4"/>
      <c r="Y135" s="4"/>
    </row>
    <row r="136" spans="1:25">
      <c r="A136" s="13"/>
      <c r="B136" s="4"/>
      <c r="C136" s="4"/>
      <c r="D136" s="4"/>
      <c r="E136" s="4"/>
      <c r="F136" s="4"/>
      <c r="G136" s="4"/>
      <c r="H136" s="4"/>
      <c r="I136" s="4"/>
      <c r="J136" s="4"/>
      <c r="K136" s="4"/>
      <c r="L136" s="4"/>
      <c r="M136" s="4"/>
      <c r="N136" s="4"/>
      <c r="O136" s="4"/>
      <c r="P136" s="4"/>
      <c r="Q136" s="4"/>
      <c r="R136" s="4"/>
      <c r="S136" s="4"/>
      <c r="T136" s="4"/>
      <c r="U136" s="4"/>
      <c r="V136" s="4"/>
      <c r="W136" s="4"/>
      <c r="X136" s="4"/>
      <c r="Y136" s="4"/>
    </row>
    <row r="137" spans="1:25">
      <c r="A137" s="13"/>
      <c r="B137" s="4"/>
      <c r="C137" s="4"/>
      <c r="D137" s="4"/>
      <c r="E137" s="4"/>
      <c r="F137" s="4"/>
      <c r="G137" s="4"/>
      <c r="H137" s="4"/>
      <c r="I137" s="4"/>
      <c r="J137" s="4"/>
      <c r="K137" s="4"/>
      <c r="L137" s="4"/>
      <c r="M137" s="4"/>
      <c r="N137" s="4"/>
      <c r="O137" s="4"/>
      <c r="P137" s="4"/>
      <c r="Q137" s="4"/>
      <c r="R137" s="4"/>
      <c r="S137" s="4"/>
      <c r="T137" s="4"/>
      <c r="U137" s="4"/>
      <c r="V137" s="4"/>
      <c r="W137" s="4"/>
      <c r="X137" s="4"/>
      <c r="Y137" s="4"/>
    </row>
    <row r="138" spans="1:25">
      <c r="A138" s="13"/>
      <c r="B138" s="4"/>
      <c r="C138" s="4"/>
      <c r="D138" s="4"/>
      <c r="E138" s="4"/>
      <c r="F138" s="4"/>
      <c r="G138" s="4"/>
      <c r="H138" s="4"/>
      <c r="I138" s="4"/>
      <c r="J138" s="4"/>
      <c r="K138" s="4"/>
      <c r="L138" s="4"/>
      <c r="M138" s="4"/>
      <c r="N138" s="4"/>
      <c r="O138" s="4"/>
      <c r="P138" s="4"/>
      <c r="Q138" s="4"/>
      <c r="R138" s="4"/>
      <c r="S138" s="4"/>
      <c r="T138" s="4"/>
      <c r="U138" s="4"/>
      <c r="V138" s="4"/>
      <c r="W138" s="4"/>
      <c r="X138" s="4"/>
      <c r="Y138" s="4"/>
    </row>
    <row r="139" spans="1:25">
      <c r="A139" s="13"/>
      <c r="B139" s="4"/>
      <c r="C139" s="4"/>
      <c r="D139" s="4"/>
      <c r="E139" s="4"/>
      <c r="F139" s="4"/>
      <c r="G139" s="4"/>
      <c r="H139" s="4"/>
      <c r="I139" s="4"/>
      <c r="J139" s="4"/>
      <c r="K139" s="4"/>
      <c r="L139" s="4"/>
      <c r="M139" s="4"/>
      <c r="N139" s="4"/>
      <c r="O139" s="4"/>
      <c r="P139" s="4"/>
      <c r="Q139" s="4"/>
      <c r="R139" s="4"/>
      <c r="S139" s="4"/>
      <c r="T139" s="4"/>
      <c r="U139" s="4"/>
      <c r="V139" s="4"/>
      <c r="W139" s="4"/>
      <c r="X139" s="4"/>
      <c r="Y139" s="4"/>
    </row>
    <row r="140" spans="1:25">
      <c r="A140" s="13"/>
      <c r="B140" s="4"/>
      <c r="C140" s="4"/>
      <c r="D140" s="4"/>
      <c r="E140" s="4"/>
      <c r="F140" s="4"/>
      <c r="G140" s="4"/>
      <c r="H140" s="4"/>
      <c r="I140" s="4"/>
      <c r="J140" s="4"/>
      <c r="K140" s="4"/>
      <c r="L140" s="4"/>
      <c r="M140" s="4"/>
      <c r="N140" s="4"/>
      <c r="O140" s="4"/>
      <c r="P140" s="4"/>
      <c r="Q140" s="4"/>
      <c r="R140" s="4"/>
      <c r="S140" s="4"/>
      <c r="T140" s="4"/>
      <c r="U140" s="4"/>
      <c r="V140" s="4"/>
      <c r="W140" s="4"/>
      <c r="X140" s="4"/>
      <c r="Y140" s="4"/>
    </row>
    <row r="141" spans="1:25">
      <c r="A141" s="13"/>
      <c r="B141" s="4"/>
      <c r="C141" s="4"/>
      <c r="D141" s="4"/>
      <c r="E141" s="4"/>
      <c r="F141" s="4"/>
      <c r="G141" s="4"/>
      <c r="H141" s="4"/>
      <c r="I141" s="4"/>
      <c r="J141" s="4"/>
      <c r="K141" s="4"/>
      <c r="L141" s="4"/>
      <c r="M141" s="4"/>
      <c r="N141" s="4"/>
      <c r="O141" s="4"/>
      <c r="P141" s="4"/>
      <c r="Q141" s="4"/>
      <c r="R141" s="4"/>
      <c r="S141" s="4"/>
      <c r="T141" s="4"/>
      <c r="U141" s="4"/>
      <c r="V141" s="4"/>
      <c r="W141" s="4"/>
      <c r="X141" s="4"/>
      <c r="Y141" s="4"/>
    </row>
    <row r="142" spans="1:25">
      <c r="A142" s="13"/>
      <c r="B142" s="4"/>
      <c r="C142" s="4"/>
      <c r="D142" s="4"/>
      <c r="E142" s="4"/>
      <c r="F142" s="4"/>
      <c r="G142" s="4"/>
      <c r="H142" s="4"/>
      <c r="I142" s="4"/>
      <c r="J142" s="4"/>
      <c r="K142" s="4"/>
      <c r="L142" s="4"/>
      <c r="M142" s="4"/>
      <c r="N142" s="4"/>
      <c r="O142" s="4"/>
      <c r="P142" s="4"/>
      <c r="Q142" s="4"/>
      <c r="R142" s="4"/>
      <c r="S142" s="4"/>
      <c r="T142" s="4"/>
      <c r="U142" s="4"/>
      <c r="V142" s="4"/>
      <c r="W142" s="4"/>
      <c r="X142" s="4"/>
      <c r="Y142" s="4"/>
    </row>
    <row r="143" spans="1:25">
      <c r="A143" s="13"/>
      <c r="B143" s="4"/>
      <c r="C143" s="4"/>
      <c r="D143" s="4"/>
      <c r="E143" s="4"/>
      <c r="F143" s="4"/>
      <c r="G143" s="4"/>
      <c r="H143" s="4"/>
      <c r="I143" s="4"/>
      <c r="J143" s="4"/>
      <c r="K143" s="4"/>
      <c r="L143" s="4"/>
      <c r="M143" s="4"/>
      <c r="N143" s="4"/>
      <c r="O143" s="4"/>
      <c r="P143" s="4"/>
      <c r="Q143" s="4"/>
      <c r="R143" s="4"/>
      <c r="S143" s="4"/>
      <c r="T143" s="4"/>
      <c r="U143" s="4"/>
      <c r="V143" s="4"/>
      <c r="W143" s="4"/>
      <c r="X143" s="4"/>
      <c r="Y143" s="4"/>
    </row>
    <row r="144" spans="1:25">
      <c r="A144" s="13"/>
      <c r="B144" s="4"/>
      <c r="C144" s="4"/>
      <c r="D144" s="4"/>
      <c r="E144" s="4"/>
      <c r="F144" s="4"/>
      <c r="G144" s="4"/>
      <c r="H144" s="4"/>
      <c r="I144" s="4"/>
      <c r="J144" s="4"/>
      <c r="K144" s="4"/>
      <c r="L144" s="4"/>
      <c r="M144" s="4"/>
      <c r="N144" s="4"/>
      <c r="O144" s="4"/>
      <c r="P144" s="4"/>
      <c r="Q144" s="4"/>
      <c r="R144" s="4"/>
      <c r="S144" s="4"/>
      <c r="T144" s="4"/>
      <c r="U144" s="4"/>
      <c r="V144" s="4"/>
      <c r="W144" s="4"/>
      <c r="X144" s="4"/>
      <c r="Y144" s="4"/>
    </row>
    <row r="145" spans="1:25">
      <c r="A145" s="13"/>
      <c r="B145" s="4"/>
      <c r="C145" s="4"/>
      <c r="D145" s="4"/>
      <c r="E145" s="4"/>
      <c r="F145" s="4"/>
      <c r="G145" s="4"/>
      <c r="H145" s="4"/>
      <c r="I145" s="4"/>
      <c r="J145" s="4"/>
      <c r="K145" s="4"/>
      <c r="L145" s="4"/>
      <c r="M145" s="4"/>
      <c r="N145" s="4"/>
      <c r="O145" s="4"/>
      <c r="P145" s="4"/>
      <c r="Q145" s="4"/>
      <c r="R145" s="4"/>
      <c r="S145" s="4"/>
      <c r="T145" s="4"/>
      <c r="U145" s="4"/>
      <c r="V145" s="4"/>
      <c r="W145" s="4"/>
      <c r="X145" s="4"/>
      <c r="Y145" s="4"/>
    </row>
    <row r="146" spans="1:25">
      <c r="A146" s="13"/>
      <c r="B146" s="4"/>
      <c r="C146" s="4"/>
      <c r="D146" s="4"/>
      <c r="E146" s="4"/>
      <c r="F146" s="4"/>
      <c r="G146" s="4"/>
      <c r="H146" s="4"/>
      <c r="I146" s="4"/>
      <c r="J146" s="4"/>
      <c r="K146" s="4"/>
      <c r="L146" s="4"/>
      <c r="M146" s="4"/>
      <c r="N146" s="4"/>
      <c r="O146" s="4"/>
      <c r="P146" s="4"/>
      <c r="Q146" s="4"/>
      <c r="R146" s="4"/>
      <c r="S146" s="4"/>
      <c r="T146" s="4"/>
      <c r="U146" s="4"/>
      <c r="V146" s="4"/>
      <c r="W146" s="4"/>
      <c r="X146" s="4"/>
      <c r="Y146" s="4"/>
    </row>
    <row r="147" spans="1:25">
      <c r="A147" s="13"/>
      <c r="B147" s="4"/>
      <c r="C147" s="4"/>
      <c r="D147" s="4"/>
      <c r="E147" s="4"/>
      <c r="F147" s="4"/>
      <c r="G147" s="4"/>
      <c r="H147" s="4"/>
      <c r="I147" s="4"/>
      <c r="J147" s="4"/>
      <c r="K147" s="4"/>
      <c r="L147" s="4"/>
      <c r="M147" s="4"/>
      <c r="N147" s="4"/>
      <c r="O147" s="4"/>
      <c r="P147" s="4"/>
      <c r="Q147" s="4"/>
      <c r="R147" s="4"/>
      <c r="S147" s="4"/>
      <c r="T147" s="4"/>
      <c r="U147" s="4"/>
      <c r="V147" s="4"/>
      <c r="W147" s="4"/>
      <c r="X147" s="4"/>
      <c r="Y147" s="4"/>
    </row>
    <row r="148" spans="1:25">
      <c r="A148" s="13"/>
      <c r="B148" s="4"/>
      <c r="C148" s="4"/>
      <c r="D148" s="4"/>
      <c r="E148" s="4"/>
      <c r="F148" s="4"/>
      <c r="G148" s="4"/>
      <c r="H148" s="4"/>
      <c r="I148" s="4"/>
      <c r="J148" s="4"/>
      <c r="K148" s="4"/>
      <c r="L148" s="4"/>
      <c r="M148" s="4"/>
      <c r="N148" s="4"/>
      <c r="O148" s="4"/>
      <c r="P148" s="4"/>
      <c r="Q148" s="4"/>
      <c r="R148" s="4"/>
      <c r="S148" s="4"/>
      <c r="T148" s="4"/>
      <c r="U148" s="4"/>
      <c r="V148" s="4"/>
      <c r="W148" s="4"/>
      <c r="X148" s="4"/>
      <c r="Y148" s="4"/>
    </row>
    <row r="149" spans="1:25">
      <c r="A149" s="13"/>
      <c r="B149" s="4"/>
      <c r="C149" s="4"/>
      <c r="D149" s="4"/>
      <c r="E149" s="4"/>
      <c r="F149" s="4"/>
      <c r="G149" s="4"/>
      <c r="H149" s="4"/>
      <c r="I149" s="4"/>
      <c r="J149" s="4"/>
      <c r="K149" s="4"/>
      <c r="L149" s="4"/>
      <c r="M149" s="4"/>
      <c r="N149" s="4"/>
      <c r="O149" s="4"/>
      <c r="P149" s="4"/>
      <c r="Q149" s="4"/>
      <c r="R149" s="4"/>
      <c r="S149" s="4"/>
      <c r="T149" s="4"/>
      <c r="U149" s="4"/>
      <c r="V149" s="4"/>
      <c r="W149" s="4"/>
      <c r="X149" s="4"/>
      <c r="Y149" s="4"/>
    </row>
    <row r="150" spans="1:25">
      <c r="A150" s="13"/>
      <c r="B150" s="4"/>
      <c r="C150" s="4"/>
      <c r="D150" s="4"/>
      <c r="E150" s="4"/>
      <c r="F150" s="4"/>
      <c r="G150" s="4"/>
      <c r="H150" s="4"/>
      <c r="I150" s="4"/>
      <c r="J150" s="4"/>
      <c r="K150" s="4"/>
      <c r="L150" s="4"/>
      <c r="M150" s="4"/>
      <c r="N150" s="4"/>
      <c r="O150" s="4"/>
      <c r="P150" s="4"/>
      <c r="Q150" s="4"/>
      <c r="R150" s="4"/>
      <c r="S150" s="4"/>
      <c r="T150" s="4"/>
      <c r="U150" s="4"/>
      <c r="V150" s="4"/>
      <c r="W150" s="4"/>
      <c r="X150" s="4"/>
      <c r="Y150" s="4"/>
    </row>
    <row r="151" spans="1:25">
      <c r="A151" s="13"/>
      <c r="B151" s="4"/>
      <c r="C151" s="4"/>
      <c r="D151" s="4"/>
      <c r="E151" s="4"/>
      <c r="F151" s="4"/>
      <c r="G151" s="4"/>
      <c r="H151" s="4"/>
      <c r="I151" s="4"/>
      <c r="J151" s="4"/>
      <c r="K151" s="4"/>
      <c r="L151" s="4"/>
      <c r="M151" s="4"/>
      <c r="N151" s="4"/>
      <c r="O151" s="4"/>
      <c r="P151" s="4"/>
      <c r="Q151" s="4"/>
      <c r="R151" s="4"/>
      <c r="S151" s="4"/>
      <c r="T151" s="4"/>
      <c r="U151" s="4"/>
      <c r="V151" s="4"/>
      <c r="W151" s="4"/>
      <c r="X151" s="4"/>
      <c r="Y151" s="4"/>
    </row>
    <row r="152" spans="1:25">
      <c r="A152" s="13"/>
      <c r="B152" s="4"/>
      <c r="C152" s="4"/>
      <c r="D152" s="4"/>
      <c r="E152" s="4"/>
      <c r="F152" s="4"/>
      <c r="G152" s="4"/>
      <c r="H152" s="4"/>
      <c r="I152" s="4"/>
      <c r="J152" s="4"/>
      <c r="K152" s="4"/>
      <c r="L152" s="4"/>
      <c r="M152" s="4"/>
      <c r="N152" s="4"/>
      <c r="O152" s="4"/>
      <c r="P152" s="4"/>
      <c r="Q152" s="4"/>
      <c r="R152" s="4"/>
      <c r="S152" s="4"/>
      <c r="T152" s="4"/>
      <c r="U152" s="4"/>
      <c r="V152" s="4"/>
      <c r="W152" s="4"/>
      <c r="X152" s="4"/>
      <c r="Y152" s="4"/>
    </row>
    <row r="153" spans="1:25">
      <c r="A153" s="13"/>
      <c r="B153" s="4"/>
      <c r="C153" s="4"/>
      <c r="D153" s="4"/>
      <c r="E153" s="4"/>
      <c r="F153" s="4"/>
      <c r="G153" s="4"/>
      <c r="H153" s="4"/>
      <c r="I153" s="4"/>
      <c r="J153" s="4"/>
      <c r="K153" s="4"/>
      <c r="L153" s="4"/>
      <c r="M153" s="4"/>
      <c r="N153" s="4"/>
      <c r="O153" s="4"/>
      <c r="P153" s="4"/>
      <c r="Q153" s="4"/>
      <c r="R153" s="4"/>
      <c r="S153" s="4"/>
      <c r="T153" s="4"/>
      <c r="U153" s="4"/>
      <c r="V153" s="4"/>
      <c r="W153" s="4"/>
      <c r="X153" s="4"/>
      <c r="Y153" s="4"/>
    </row>
    <row r="154" spans="1:25">
      <c r="A154" s="13"/>
      <c r="B154" s="4"/>
      <c r="C154" s="4"/>
      <c r="D154" s="4"/>
      <c r="E154" s="4"/>
      <c r="F154" s="4"/>
      <c r="G154" s="4"/>
      <c r="H154" s="4"/>
      <c r="I154" s="4"/>
      <c r="J154" s="4"/>
      <c r="K154" s="4"/>
      <c r="L154" s="4"/>
      <c r="M154" s="4"/>
      <c r="N154" s="4"/>
      <c r="O154" s="4"/>
      <c r="P154" s="4"/>
      <c r="Q154" s="4"/>
      <c r="R154" s="4"/>
      <c r="S154" s="4"/>
      <c r="T154" s="4"/>
      <c r="U154" s="4"/>
      <c r="V154" s="4"/>
      <c r="W154" s="4"/>
      <c r="X154" s="4"/>
      <c r="Y154" s="4"/>
    </row>
    <row r="155" spans="1:25">
      <c r="A155" s="13"/>
      <c r="B155" s="4"/>
      <c r="C155" s="4"/>
      <c r="D155" s="4"/>
      <c r="E155" s="4"/>
      <c r="F155" s="4"/>
      <c r="G155" s="4"/>
      <c r="H155" s="4"/>
      <c r="I155" s="4"/>
      <c r="J155" s="4"/>
      <c r="K155" s="4"/>
      <c r="L155" s="4"/>
      <c r="M155" s="4"/>
      <c r="N155" s="4"/>
      <c r="O155" s="4"/>
      <c r="P155" s="4"/>
      <c r="Q155" s="4"/>
      <c r="R155" s="4"/>
      <c r="S155" s="4"/>
      <c r="T155" s="4"/>
      <c r="U155" s="4"/>
      <c r="V155" s="4"/>
      <c r="W155" s="4"/>
      <c r="X155" s="4"/>
      <c r="Y155" s="4"/>
    </row>
    <row r="156" spans="1:25">
      <c r="A156" s="13"/>
      <c r="B156" s="4"/>
      <c r="C156" s="4"/>
      <c r="D156" s="4"/>
      <c r="E156" s="4"/>
      <c r="F156" s="4"/>
      <c r="G156" s="4"/>
      <c r="H156" s="4"/>
      <c r="I156" s="4"/>
      <c r="J156" s="4"/>
      <c r="K156" s="4"/>
      <c r="L156" s="4"/>
      <c r="M156" s="4"/>
      <c r="N156" s="4"/>
      <c r="O156" s="4"/>
      <c r="P156" s="4"/>
      <c r="Q156" s="4"/>
      <c r="R156" s="4"/>
      <c r="S156" s="4"/>
      <c r="T156" s="4"/>
      <c r="U156" s="4"/>
      <c r="V156" s="4"/>
      <c r="W156" s="4"/>
      <c r="X156" s="4"/>
      <c r="Y156" s="4"/>
    </row>
    <row r="157" spans="1:25">
      <c r="A157" s="13"/>
      <c r="B157" s="4"/>
      <c r="C157" s="4"/>
      <c r="D157" s="4"/>
      <c r="E157" s="4"/>
      <c r="F157" s="4"/>
      <c r="G157" s="4"/>
      <c r="H157" s="4"/>
      <c r="I157" s="4"/>
      <c r="J157" s="4"/>
      <c r="K157" s="4"/>
      <c r="L157" s="4"/>
      <c r="M157" s="4"/>
      <c r="N157" s="4"/>
      <c r="O157" s="4"/>
      <c r="P157" s="4"/>
      <c r="Q157" s="4"/>
      <c r="R157" s="4"/>
      <c r="S157" s="4"/>
      <c r="T157" s="4"/>
      <c r="U157" s="4"/>
      <c r="V157" s="4"/>
      <c r="W157" s="4"/>
      <c r="X157" s="4"/>
      <c r="Y157" s="4"/>
    </row>
    <row r="158" spans="1:25">
      <c r="A158" s="13"/>
      <c r="B158" s="4"/>
      <c r="C158" s="4"/>
      <c r="D158" s="4"/>
      <c r="E158" s="4"/>
      <c r="F158" s="4"/>
      <c r="G158" s="4"/>
      <c r="H158" s="4"/>
      <c r="I158" s="4"/>
      <c r="J158" s="4"/>
      <c r="K158" s="4"/>
      <c r="L158" s="4"/>
      <c r="M158" s="4"/>
      <c r="N158" s="4"/>
      <c r="O158" s="4"/>
      <c r="P158" s="4"/>
      <c r="Q158" s="4"/>
      <c r="R158" s="4"/>
      <c r="S158" s="4"/>
      <c r="T158" s="4"/>
      <c r="U158" s="4"/>
      <c r="V158" s="4"/>
      <c r="W158" s="4"/>
      <c r="X158" s="4"/>
      <c r="Y158" s="4"/>
    </row>
    <row r="159" spans="1:25">
      <c r="A159" s="13"/>
      <c r="B159" s="4"/>
      <c r="C159" s="4"/>
      <c r="D159" s="4"/>
      <c r="E159" s="4"/>
      <c r="F159" s="4"/>
      <c r="G159" s="4"/>
      <c r="H159" s="4"/>
      <c r="I159" s="4"/>
      <c r="J159" s="4"/>
      <c r="K159" s="4"/>
      <c r="L159" s="4"/>
      <c r="M159" s="4"/>
      <c r="N159" s="4"/>
      <c r="O159" s="4"/>
      <c r="P159" s="4"/>
      <c r="Q159" s="4"/>
      <c r="R159" s="4"/>
      <c r="S159" s="4"/>
      <c r="T159" s="4"/>
      <c r="U159" s="4"/>
      <c r="V159" s="4"/>
      <c r="W159" s="4"/>
      <c r="X159" s="4"/>
      <c r="Y159" s="4"/>
    </row>
    <row r="160" spans="1:25">
      <c r="A160" s="13"/>
      <c r="B160" s="4"/>
      <c r="C160" s="4"/>
      <c r="D160" s="4"/>
      <c r="E160" s="4"/>
      <c r="F160" s="4"/>
      <c r="G160" s="4"/>
      <c r="H160" s="4"/>
      <c r="I160" s="4"/>
      <c r="J160" s="4"/>
      <c r="K160" s="4"/>
      <c r="L160" s="4"/>
      <c r="M160" s="4"/>
      <c r="N160" s="4"/>
      <c r="O160" s="4"/>
      <c r="P160" s="4"/>
      <c r="Q160" s="4"/>
      <c r="R160" s="4"/>
      <c r="S160" s="4"/>
      <c r="T160" s="4"/>
      <c r="U160" s="4"/>
      <c r="V160" s="4"/>
      <c r="W160" s="4"/>
      <c r="X160" s="4"/>
      <c r="Y160" s="4"/>
    </row>
    <row r="161" spans="1:25">
      <c r="A161" s="13"/>
      <c r="B161" s="4"/>
      <c r="C161" s="4"/>
      <c r="D161" s="4"/>
      <c r="E161" s="4"/>
      <c r="F161" s="4"/>
      <c r="G161" s="4"/>
      <c r="H161" s="4"/>
      <c r="I161" s="4"/>
      <c r="J161" s="4"/>
      <c r="K161" s="4"/>
      <c r="L161" s="4"/>
      <c r="M161" s="4"/>
      <c r="N161" s="4"/>
      <c r="O161" s="4"/>
      <c r="P161" s="4"/>
      <c r="Q161" s="4"/>
      <c r="R161" s="4"/>
      <c r="S161" s="4"/>
      <c r="T161" s="4"/>
      <c r="U161" s="4"/>
      <c r="V161" s="4"/>
      <c r="W161" s="4"/>
      <c r="X161" s="4"/>
      <c r="Y161" s="4"/>
    </row>
    <row r="162" spans="1:25">
      <c r="A162" s="13"/>
      <c r="B162" s="4"/>
      <c r="C162" s="4"/>
      <c r="D162" s="4"/>
      <c r="E162" s="4"/>
      <c r="F162" s="4"/>
      <c r="G162" s="4"/>
      <c r="H162" s="4"/>
      <c r="I162" s="4"/>
      <c r="J162" s="4"/>
      <c r="K162" s="4"/>
      <c r="L162" s="4"/>
      <c r="M162" s="4"/>
      <c r="N162" s="4"/>
      <c r="O162" s="4"/>
      <c r="P162" s="4"/>
      <c r="Q162" s="4"/>
      <c r="R162" s="4"/>
      <c r="S162" s="4"/>
      <c r="T162" s="4"/>
      <c r="U162" s="4"/>
      <c r="V162" s="4"/>
      <c r="W162" s="4"/>
      <c r="X162" s="4"/>
      <c r="Y162" s="4"/>
    </row>
    <row r="163" spans="1:25">
      <c r="A163" s="13"/>
      <c r="B163" s="4"/>
      <c r="C163" s="4"/>
      <c r="D163" s="4"/>
      <c r="E163" s="4"/>
      <c r="F163" s="4"/>
      <c r="G163" s="4"/>
      <c r="H163" s="4"/>
      <c r="I163" s="4"/>
      <c r="J163" s="4"/>
      <c r="K163" s="4"/>
      <c r="L163" s="4"/>
      <c r="M163" s="4"/>
      <c r="N163" s="4"/>
      <c r="O163" s="4"/>
      <c r="P163" s="4"/>
      <c r="Q163" s="4"/>
      <c r="R163" s="4"/>
      <c r="S163" s="4"/>
      <c r="T163" s="4"/>
      <c r="U163" s="4"/>
      <c r="V163" s="4"/>
      <c r="W163" s="4"/>
      <c r="X163" s="4"/>
      <c r="Y163" s="4"/>
    </row>
    <row r="164" spans="1:25">
      <c r="A164" s="13"/>
      <c r="B164" s="4"/>
      <c r="C164" s="4"/>
      <c r="D164" s="4"/>
      <c r="E164" s="4"/>
      <c r="F164" s="4"/>
      <c r="G164" s="4"/>
      <c r="H164" s="4"/>
      <c r="I164" s="4"/>
      <c r="J164" s="4"/>
      <c r="K164" s="4"/>
      <c r="L164" s="4"/>
      <c r="M164" s="4"/>
      <c r="N164" s="4"/>
      <c r="O164" s="4"/>
      <c r="P164" s="4"/>
      <c r="Q164" s="4"/>
      <c r="R164" s="4"/>
      <c r="S164" s="4"/>
      <c r="T164" s="4"/>
      <c r="U164" s="4"/>
      <c r="V164" s="4"/>
      <c r="W164" s="4"/>
      <c r="X164" s="4"/>
      <c r="Y164" s="4"/>
    </row>
    <row r="165" spans="1:25">
      <c r="A165" s="13"/>
      <c r="B165" s="4"/>
      <c r="C165" s="4"/>
      <c r="D165" s="4"/>
      <c r="E165" s="4"/>
      <c r="F165" s="4"/>
      <c r="G165" s="4"/>
      <c r="H165" s="4"/>
      <c r="I165" s="4"/>
      <c r="J165" s="4"/>
      <c r="K165" s="4"/>
      <c r="L165" s="4"/>
      <c r="M165" s="4"/>
      <c r="N165" s="4"/>
      <c r="O165" s="4"/>
      <c r="P165" s="4"/>
      <c r="Q165" s="4"/>
      <c r="R165" s="4"/>
      <c r="S165" s="4"/>
      <c r="T165" s="4"/>
      <c r="U165" s="4"/>
      <c r="V165" s="4"/>
      <c r="W165" s="4"/>
      <c r="X165" s="4"/>
      <c r="Y165" s="4"/>
    </row>
    <row r="166" spans="1:25">
      <c r="A166" s="13"/>
      <c r="B166" s="4"/>
      <c r="C166" s="4"/>
      <c r="D166" s="4"/>
      <c r="E166" s="4"/>
      <c r="F166" s="4"/>
      <c r="G166" s="4"/>
      <c r="H166" s="4"/>
      <c r="I166" s="4"/>
      <c r="J166" s="4"/>
      <c r="K166" s="4"/>
      <c r="L166" s="4"/>
      <c r="M166" s="4"/>
      <c r="N166" s="4"/>
      <c r="O166" s="4"/>
      <c r="P166" s="4"/>
      <c r="Q166" s="4"/>
      <c r="R166" s="4"/>
      <c r="S166" s="4"/>
      <c r="T166" s="4"/>
      <c r="U166" s="4"/>
      <c r="V166" s="4"/>
      <c r="W166" s="4"/>
      <c r="X166" s="4"/>
      <c r="Y166" s="4"/>
    </row>
    <row r="167" spans="1:25">
      <c r="A167" s="13"/>
      <c r="B167" s="4"/>
      <c r="C167" s="4"/>
      <c r="D167" s="4"/>
      <c r="E167" s="4"/>
      <c r="F167" s="4"/>
      <c r="G167" s="4"/>
      <c r="H167" s="4"/>
      <c r="I167" s="4"/>
      <c r="J167" s="4"/>
      <c r="K167" s="4"/>
      <c r="L167" s="4"/>
      <c r="M167" s="4"/>
      <c r="N167" s="4"/>
      <c r="O167" s="4"/>
      <c r="P167" s="4"/>
      <c r="Q167" s="4"/>
      <c r="R167" s="4"/>
      <c r="S167" s="4"/>
      <c r="T167" s="4"/>
      <c r="U167" s="4"/>
      <c r="V167" s="4"/>
      <c r="W167" s="4"/>
      <c r="X167" s="4"/>
      <c r="Y167" s="4"/>
    </row>
    <row r="168" spans="1:25">
      <c r="A168" s="13"/>
      <c r="B168" s="4"/>
      <c r="C168" s="4"/>
      <c r="D168" s="4"/>
      <c r="E168" s="4"/>
      <c r="F168" s="4"/>
      <c r="G168" s="4"/>
      <c r="H168" s="4"/>
      <c r="I168" s="4"/>
      <c r="J168" s="4"/>
      <c r="K168" s="4"/>
      <c r="L168" s="4"/>
      <c r="M168" s="4"/>
      <c r="N168" s="4"/>
      <c r="O168" s="4"/>
      <c r="P168" s="4"/>
      <c r="Q168" s="4"/>
      <c r="R168" s="4"/>
      <c r="S168" s="4"/>
      <c r="T168" s="4"/>
      <c r="U168" s="4"/>
      <c r="V168" s="4"/>
      <c r="W168" s="4"/>
      <c r="X168" s="4"/>
      <c r="Y168" s="4"/>
    </row>
    <row r="169" spans="1:25">
      <c r="A169" s="13"/>
      <c r="B169" s="4"/>
      <c r="C169" s="4"/>
      <c r="D169" s="4"/>
      <c r="E169" s="4"/>
      <c r="F169" s="4"/>
      <c r="G169" s="4"/>
      <c r="H169" s="4"/>
      <c r="I169" s="4"/>
      <c r="J169" s="4"/>
      <c r="K169" s="4"/>
      <c r="L169" s="4"/>
      <c r="M169" s="4"/>
      <c r="N169" s="4"/>
      <c r="O169" s="4"/>
      <c r="P169" s="4"/>
      <c r="Q169" s="4"/>
      <c r="R169" s="4"/>
      <c r="S169" s="4"/>
      <c r="T169" s="4"/>
      <c r="U169" s="4"/>
      <c r="V169" s="4"/>
      <c r="W169" s="4"/>
      <c r="X169" s="4"/>
      <c r="Y169" s="4"/>
    </row>
    <row r="170" spans="1:25">
      <c r="A170" s="13"/>
      <c r="B170" s="4"/>
      <c r="C170" s="4"/>
      <c r="D170" s="4"/>
      <c r="E170" s="4"/>
      <c r="F170" s="4"/>
      <c r="G170" s="4"/>
      <c r="H170" s="4"/>
      <c r="I170" s="4"/>
      <c r="J170" s="4"/>
      <c r="K170" s="4"/>
      <c r="L170" s="4"/>
      <c r="M170" s="4"/>
      <c r="N170" s="4"/>
      <c r="O170" s="4"/>
      <c r="P170" s="4"/>
      <c r="Q170" s="4"/>
      <c r="R170" s="4"/>
      <c r="S170" s="4"/>
      <c r="T170" s="4"/>
      <c r="U170" s="4"/>
      <c r="V170" s="4"/>
      <c r="W170" s="4"/>
      <c r="X170" s="4"/>
      <c r="Y170" s="4"/>
    </row>
    <row r="171" spans="1:25">
      <c r="A171" s="13"/>
      <c r="B171" s="4"/>
      <c r="C171" s="4"/>
      <c r="D171" s="4"/>
      <c r="E171" s="4"/>
      <c r="F171" s="4"/>
      <c r="G171" s="4"/>
      <c r="H171" s="4"/>
      <c r="I171" s="4"/>
      <c r="J171" s="4"/>
      <c r="K171" s="4"/>
      <c r="L171" s="4"/>
      <c r="M171" s="4"/>
      <c r="N171" s="4"/>
      <c r="O171" s="4"/>
      <c r="P171" s="4"/>
      <c r="Q171" s="4"/>
      <c r="R171" s="4"/>
      <c r="S171" s="4"/>
      <c r="T171" s="4"/>
      <c r="U171" s="4"/>
      <c r="V171" s="4"/>
      <c r="W171" s="4"/>
      <c r="X171" s="4"/>
      <c r="Y171" s="4"/>
    </row>
    <row r="172" spans="1:25">
      <c r="A172" s="13"/>
      <c r="B172" s="4"/>
      <c r="C172" s="4"/>
      <c r="D172" s="4"/>
      <c r="E172" s="4"/>
      <c r="F172" s="4"/>
      <c r="G172" s="4"/>
      <c r="H172" s="4"/>
      <c r="I172" s="4"/>
      <c r="J172" s="4"/>
      <c r="K172" s="4"/>
      <c r="L172" s="4"/>
      <c r="M172" s="4"/>
      <c r="N172" s="4"/>
      <c r="O172" s="4"/>
      <c r="P172" s="4"/>
      <c r="Q172" s="4"/>
      <c r="R172" s="4"/>
      <c r="S172" s="4"/>
      <c r="T172" s="4"/>
      <c r="U172" s="4"/>
      <c r="V172" s="4"/>
      <c r="W172" s="4"/>
      <c r="X172" s="4"/>
      <c r="Y172" s="4"/>
    </row>
    <row r="173" spans="1:25">
      <c r="A173" s="13"/>
      <c r="B173" s="4"/>
      <c r="C173" s="4"/>
      <c r="D173" s="4"/>
      <c r="E173" s="4"/>
      <c r="F173" s="4"/>
      <c r="G173" s="4"/>
      <c r="H173" s="4"/>
      <c r="I173" s="4"/>
      <c r="J173" s="4"/>
      <c r="K173" s="4"/>
      <c r="L173" s="4"/>
      <c r="M173" s="4"/>
      <c r="N173" s="4"/>
      <c r="O173" s="4"/>
      <c r="P173" s="4"/>
      <c r="Q173" s="4"/>
      <c r="R173" s="4"/>
      <c r="S173" s="4"/>
      <c r="T173" s="4"/>
      <c r="U173" s="4"/>
      <c r="V173" s="4"/>
      <c r="W173" s="4"/>
      <c r="X173" s="4"/>
      <c r="Y173" s="4"/>
    </row>
    <row r="174" spans="1:25">
      <c r="A174" s="13"/>
      <c r="B174" s="4"/>
      <c r="C174" s="4"/>
      <c r="D174" s="4"/>
      <c r="E174" s="4"/>
      <c r="F174" s="4"/>
      <c r="G174" s="4"/>
      <c r="H174" s="4"/>
      <c r="I174" s="4"/>
      <c r="J174" s="4"/>
      <c r="K174" s="4"/>
      <c r="L174" s="4"/>
      <c r="M174" s="4"/>
      <c r="N174" s="4"/>
      <c r="O174" s="4"/>
      <c r="P174" s="4"/>
      <c r="Q174" s="4"/>
      <c r="R174" s="4"/>
      <c r="S174" s="4"/>
      <c r="T174" s="4"/>
      <c r="U174" s="4"/>
      <c r="V174" s="4"/>
      <c r="W174" s="4"/>
      <c r="X174" s="4"/>
      <c r="Y174" s="4"/>
    </row>
    <row r="175" spans="1:25">
      <c r="A175" s="13"/>
      <c r="B175" s="4"/>
      <c r="C175" s="4"/>
      <c r="D175" s="4"/>
      <c r="E175" s="4"/>
      <c r="F175" s="4"/>
      <c r="G175" s="4"/>
      <c r="H175" s="4"/>
      <c r="I175" s="4"/>
      <c r="J175" s="4"/>
      <c r="K175" s="4"/>
      <c r="L175" s="4"/>
      <c r="M175" s="4"/>
      <c r="N175" s="4"/>
      <c r="O175" s="4"/>
      <c r="P175" s="4"/>
      <c r="Q175" s="4"/>
      <c r="R175" s="4"/>
      <c r="S175" s="4"/>
      <c r="T175" s="4"/>
      <c r="U175" s="4"/>
      <c r="V175" s="4"/>
      <c r="W175" s="4"/>
      <c r="X175" s="4"/>
      <c r="Y175" s="4"/>
    </row>
    <row r="176" spans="1:25">
      <c r="A176" s="13"/>
      <c r="B176" s="4"/>
      <c r="C176" s="4"/>
      <c r="D176" s="4"/>
      <c r="E176" s="4"/>
      <c r="F176" s="4"/>
      <c r="G176" s="4"/>
      <c r="H176" s="4"/>
      <c r="I176" s="4"/>
      <c r="J176" s="4"/>
      <c r="K176" s="4"/>
      <c r="L176" s="4"/>
      <c r="M176" s="4"/>
      <c r="N176" s="4"/>
      <c r="O176" s="4"/>
      <c r="P176" s="4"/>
      <c r="Q176" s="4"/>
      <c r="R176" s="4"/>
      <c r="S176" s="4"/>
      <c r="T176" s="4"/>
      <c r="U176" s="4"/>
      <c r="V176" s="4"/>
      <c r="W176" s="4"/>
      <c r="X176" s="4"/>
      <c r="Y176" s="4"/>
    </row>
    <row r="177" spans="1:25">
      <c r="A177" s="13"/>
      <c r="B177" s="4"/>
      <c r="C177" s="4"/>
      <c r="D177" s="4"/>
      <c r="E177" s="4"/>
      <c r="F177" s="4"/>
      <c r="G177" s="4"/>
      <c r="H177" s="4"/>
      <c r="I177" s="4"/>
      <c r="J177" s="4"/>
      <c r="K177" s="4"/>
      <c r="L177" s="4"/>
      <c r="M177" s="4"/>
      <c r="N177" s="4"/>
      <c r="O177" s="4"/>
      <c r="P177" s="4"/>
      <c r="Q177" s="4"/>
      <c r="R177" s="4"/>
      <c r="S177" s="4"/>
      <c r="T177" s="4"/>
      <c r="U177" s="4"/>
      <c r="V177" s="4"/>
      <c r="W177" s="4"/>
      <c r="X177" s="4"/>
      <c r="Y177" s="4"/>
    </row>
    <row r="178" spans="1:25">
      <c r="A178" s="13"/>
      <c r="B178" s="4"/>
      <c r="C178" s="4"/>
      <c r="D178" s="4"/>
      <c r="E178" s="4"/>
      <c r="F178" s="4"/>
      <c r="G178" s="4"/>
      <c r="H178" s="4"/>
      <c r="I178" s="4"/>
      <c r="J178" s="4"/>
      <c r="K178" s="4"/>
      <c r="L178" s="4"/>
      <c r="M178" s="4"/>
      <c r="N178" s="4"/>
      <c r="O178" s="4"/>
      <c r="P178" s="4"/>
      <c r="Q178" s="4"/>
      <c r="R178" s="4"/>
      <c r="S178" s="4"/>
      <c r="T178" s="4"/>
      <c r="U178" s="4"/>
      <c r="V178" s="4"/>
      <c r="W178" s="4"/>
      <c r="X178" s="4"/>
      <c r="Y178" s="4"/>
    </row>
    <row r="179" spans="1:25">
      <c r="A179" s="13"/>
      <c r="B179" s="4"/>
      <c r="C179" s="4"/>
      <c r="D179" s="4"/>
      <c r="E179" s="4"/>
      <c r="F179" s="4"/>
      <c r="G179" s="4"/>
      <c r="H179" s="4"/>
      <c r="I179" s="4"/>
      <c r="J179" s="4"/>
      <c r="K179" s="4"/>
      <c r="L179" s="4"/>
      <c r="M179" s="4"/>
      <c r="N179" s="4"/>
      <c r="O179" s="4"/>
      <c r="P179" s="4"/>
      <c r="Q179" s="4"/>
      <c r="R179" s="4"/>
      <c r="S179" s="4"/>
      <c r="T179" s="4"/>
      <c r="U179" s="4"/>
      <c r="V179" s="4"/>
      <c r="W179" s="4"/>
      <c r="X179" s="4"/>
      <c r="Y179" s="4"/>
    </row>
    <row r="180" spans="1:25">
      <c r="A180" s="13"/>
      <c r="B180" s="4"/>
      <c r="C180" s="4"/>
      <c r="D180" s="4"/>
      <c r="E180" s="4"/>
      <c r="F180" s="4"/>
      <c r="G180" s="4"/>
      <c r="H180" s="4"/>
      <c r="I180" s="4"/>
      <c r="J180" s="4"/>
      <c r="K180" s="4"/>
      <c r="L180" s="4"/>
      <c r="M180" s="4"/>
      <c r="N180" s="4"/>
      <c r="O180" s="4"/>
      <c r="P180" s="4"/>
      <c r="Q180" s="4"/>
      <c r="R180" s="4"/>
      <c r="S180" s="4"/>
      <c r="T180" s="4"/>
      <c r="U180" s="4"/>
      <c r="V180" s="4"/>
      <c r="W180" s="4"/>
      <c r="X180" s="4"/>
      <c r="Y180" s="4"/>
    </row>
    <row r="181" spans="1:25">
      <c r="A181" s="13"/>
      <c r="B181" s="4"/>
      <c r="C181" s="4"/>
      <c r="D181" s="4"/>
      <c r="E181" s="4"/>
      <c r="F181" s="4"/>
      <c r="G181" s="4"/>
      <c r="H181" s="4"/>
      <c r="I181" s="4"/>
      <c r="J181" s="4"/>
      <c r="K181" s="4"/>
      <c r="L181" s="4"/>
      <c r="M181" s="4"/>
      <c r="N181" s="4"/>
      <c r="O181" s="4"/>
      <c r="P181" s="4"/>
      <c r="Q181" s="4"/>
      <c r="R181" s="4"/>
      <c r="S181" s="4"/>
      <c r="T181" s="4"/>
      <c r="U181" s="4"/>
      <c r="V181" s="4"/>
      <c r="W181" s="4"/>
      <c r="X181" s="4"/>
      <c r="Y181" s="4"/>
    </row>
    <row r="182" spans="1:25">
      <c r="A182" s="13"/>
      <c r="B182" s="4"/>
      <c r="C182" s="4"/>
      <c r="D182" s="4"/>
      <c r="E182" s="4"/>
      <c r="F182" s="4"/>
      <c r="G182" s="4"/>
      <c r="H182" s="4"/>
      <c r="I182" s="4"/>
      <c r="J182" s="4"/>
      <c r="K182" s="4"/>
      <c r="L182" s="4"/>
      <c r="M182" s="4"/>
      <c r="N182" s="4"/>
      <c r="O182" s="4"/>
      <c r="P182" s="4"/>
      <c r="Q182" s="4"/>
      <c r="R182" s="4"/>
      <c r="S182" s="4"/>
      <c r="T182" s="4"/>
      <c r="U182" s="4"/>
      <c r="V182" s="4"/>
      <c r="W182" s="4"/>
      <c r="X182" s="4"/>
      <c r="Y182" s="4"/>
    </row>
    <row r="183" spans="1:25">
      <c r="A183" s="13"/>
      <c r="B183" s="4"/>
      <c r="C183" s="4"/>
      <c r="D183" s="4"/>
      <c r="E183" s="4"/>
      <c r="F183" s="4"/>
      <c r="G183" s="4"/>
      <c r="H183" s="4"/>
      <c r="I183" s="4"/>
      <c r="J183" s="4"/>
      <c r="K183" s="4"/>
      <c r="L183" s="4"/>
      <c r="M183" s="4"/>
      <c r="N183" s="4"/>
      <c r="O183" s="4"/>
      <c r="P183" s="4"/>
      <c r="Q183" s="4"/>
      <c r="R183" s="4"/>
      <c r="S183" s="4"/>
      <c r="T183" s="4"/>
      <c r="U183" s="4"/>
      <c r="V183" s="4"/>
      <c r="W183" s="4"/>
      <c r="X183" s="4"/>
      <c r="Y183" s="4"/>
    </row>
    <row r="184" spans="1:25">
      <c r="A184" s="13"/>
      <c r="B184" s="4"/>
      <c r="C184" s="4"/>
      <c r="D184" s="4"/>
      <c r="E184" s="4"/>
      <c r="F184" s="4"/>
      <c r="G184" s="4"/>
      <c r="H184" s="4"/>
      <c r="I184" s="4"/>
      <c r="J184" s="4"/>
      <c r="K184" s="4"/>
      <c r="L184" s="4"/>
      <c r="M184" s="4"/>
      <c r="N184" s="4"/>
      <c r="O184" s="4"/>
      <c r="P184" s="4"/>
      <c r="Q184" s="4"/>
      <c r="R184" s="4"/>
      <c r="S184" s="4"/>
      <c r="T184" s="4"/>
      <c r="U184" s="4"/>
      <c r="V184" s="4"/>
      <c r="W184" s="4"/>
      <c r="X184" s="4"/>
      <c r="Y184" s="4"/>
    </row>
    <row r="185" spans="1:25">
      <c r="A185" s="13"/>
      <c r="B185" s="4"/>
      <c r="C185" s="4"/>
      <c r="D185" s="4"/>
      <c r="E185" s="4"/>
      <c r="F185" s="4"/>
      <c r="G185" s="4"/>
      <c r="H185" s="4"/>
      <c r="I185" s="4"/>
      <c r="J185" s="4"/>
      <c r="K185" s="4"/>
      <c r="L185" s="4"/>
      <c r="M185" s="4"/>
      <c r="N185" s="4"/>
      <c r="O185" s="4"/>
      <c r="P185" s="4"/>
      <c r="Q185" s="4"/>
      <c r="R185" s="4"/>
      <c r="S185" s="4"/>
      <c r="T185" s="4"/>
      <c r="U185" s="4"/>
      <c r="V185" s="4"/>
      <c r="W185" s="4"/>
      <c r="X185" s="4"/>
      <c r="Y185" s="4"/>
    </row>
    <row r="186" spans="1:25">
      <c r="A186" s="13"/>
      <c r="B186" s="4"/>
      <c r="C186" s="4"/>
      <c r="D186" s="4"/>
      <c r="E186" s="4"/>
      <c r="F186" s="4"/>
      <c r="G186" s="4"/>
      <c r="H186" s="4"/>
      <c r="I186" s="4"/>
      <c r="J186" s="4"/>
      <c r="K186" s="4"/>
      <c r="L186" s="4"/>
      <c r="M186" s="4"/>
      <c r="N186" s="4"/>
      <c r="O186" s="4"/>
      <c r="P186" s="4"/>
      <c r="Q186" s="4"/>
      <c r="R186" s="4"/>
      <c r="S186" s="4"/>
      <c r="T186" s="4"/>
      <c r="U186" s="4"/>
      <c r="V186" s="4"/>
      <c r="W186" s="4"/>
      <c r="X186" s="4"/>
      <c r="Y186" s="4"/>
    </row>
    <row r="187" spans="1:25">
      <c r="A187" s="13"/>
      <c r="B187" s="4"/>
      <c r="C187" s="4"/>
      <c r="D187" s="4"/>
      <c r="E187" s="4"/>
      <c r="F187" s="4"/>
      <c r="G187" s="4"/>
      <c r="H187" s="4"/>
      <c r="I187" s="4"/>
      <c r="J187" s="4"/>
      <c r="K187" s="4"/>
      <c r="L187" s="4"/>
      <c r="M187" s="4"/>
      <c r="N187" s="4"/>
      <c r="O187" s="4"/>
      <c r="P187" s="4"/>
      <c r="Q187" s="4"/>
      <c r="R187" s="4"/>
      <c r="S187" s="4"/>
      <c r="T187" s="4"/>
      <c r="U187" s="4"/>
      <c r="V187" s="4"/>
      <c r="W187" s="4"/>
      <c r="X187" s="4"/>
      <c r="Y187" s="4"/>
    </row>
    <row r="188" spans="1:25">
      <c r="A188" s="13"/>
      <c r="B188" s="4"/>
      <c r="C188" s="4"/>
      <c r="D188" s="4"/>
      <c r="E188" s="4"/>
      <c r="F188" s="4"/>
      <c r="G188" s="4"/>
      <c r="H188" s="4"/>
      <c r="I188" s="4"/>
      <c r="J188" s="4"/>
      <c r="K188" s="4"/>
      <c r="L188" s="4"/>
      <c r="M188" s="4"/>
      <c r="N188" s="4"/>
      <c r="O188" s="4"/>
      <c r="P188" s="4"/>
      <c r="Q188" s="4"/>
      <c r="R188" s="4"/>
      <c r="S188" s="4"/>
      <c r="T188" s="4"/>
      <c r="U188" s="4"/>
      <c r="V188" s="4"/>
      <c r="W188" s="4"/>
      <c r="X188" s="4"/>
      <c r="Y188" s="4"/>
    </row>
    <row r="189" spans="1:25">
      <c r="A189" s="13"/>
      <c r="B189" s="4"/>
      <c r="C189" s="4"/>
      <c r="D189" s="4"/>
      <c r="E189" s="4"/>
      <c r="F189" s="4"/>
      <c r="G189" s="4"/>
      <c r="H189" s="4"/>
      <c r="I189" s="4"/>
      <c r="J189" s="4"/>
      <c r="K189" s="4"/>
      <c r="L189" s="4"/>
      <c r="M189" s="4"/>
      <c r="N189" s="4"/>
      <c r="O189" s="4"/>
      <c r="P189" s="4"/>
      <c r="Q189" s="4"/>
      <c r="R189" s="4"/>
      <c r="S189" s="4"/>
      <c r="T189" s="4"/>
      <c r="U189" s="4"/>
      <c r="V189" s="4"/>
      <c r="W189" s="4"/>
      <c r="X189" s="4"/>
      <c r="Y189" s="4"/>
    </row>
    <row r="190" spans="1:25">
      <c r="A190" s="13"/>
      <c r="B190" s="4"/>
      <c r="C190" s="4"/>
      <c r="D190" s="4"/>
      <c r="E190" s="4"/>
      <c r="F190" s="4"/>
      <c r="G190" s="4"/>
      <c r="H190" s="4"/>
      <c r="I190" s="4"/>
      <c r="J190" s="4"/>
      <c r="K190" s="4"/>
      <c r="L190" s="4"/>
      <c r="M190" s="4"/>
      <c r="N190" s="4"/>
      <c r="O190" s="4"/>
      <c r="P190" s="4"/>
      <c r="Q190" s="4"/>
      <c r="R190" s="4"/>
      <c r="S190" s="4"/>
      <c r="T190" s="4"/>
      <c r="U190" s="4"/>
      <c r="V190" s="4"/>
      <c r="W190" s="4"/>
      <c r="X190" s="4"/>
      <c r="Y190" s="4"/>
    </row>
    <row r="191" spans="1:25">
      <c r="A191" s="13"/>
      <c r="B191" s="4"/>
      <c r="C191" s="4"/>
      <c r="D191" s="4"/>
      <c r="E191" s="4"/>
      <c r="F191" s="4"/>
      <c r="G191" s="4"/>
      <c r="H191" s="4"/>
      <c r="I191" s="4"/>
      <c r="J191" s="4"/>
      <c r="K191" s="4"/>
      <c r="L191" s="4"/>
      <c r="M191" s="4"/>
      <c r="N191" s="4"/>
      <c r="O191" s="4"/>
      <c r="P191" s="4"/>
      <c r="Q191" s="4"/>
      <c r="R191" s="4"/>
      <c r="S191" s="4"/>
      <c r="T191" s="4"/>
      <c r="U191" s="4"/>
      <c r="V191" s="4"/>
      <c r="W191" s="4"/>
      <c r="X191" s="4"/>
      <c r="Y191" s="4"/>
    </row>
    <row r="192" spans="1:25">
      <c r="A192" s="13"/>
      <c r="B192" s="4"/>
      <c r="C192" s="4"/>
      <c r="D192" s="4"/>
      <c r="E192" s="4"/>
      <c r="F192" s="4"/>
      <c r="G192" s="4"/>
      <c r="H192" s="4"/>
      <c r="I192" s="4"/>
      <c r="J192" s="4"/>
      <c r="K192" s="4"/>
      <c r="L192" s="4"/>
      <c r="M192" s="4"/>
      <c r="N192" s="4"/>
      <c r="O192" s="4"/>
      <c r="P192" s="4"/>
      <c r="Q192" s="4"/>
      <c r="R192" s="4"/>
      <c r="S192" s="4"/>
      <c r="T192" s="4"/>
      <c r="U192" s="4"/>
      <c r="V192" s="4"/>
      <c r="W192" s="4"/>
      <c r="X192" s="4"/>
      <c r="Y192" s="4"/>
    </row>
    <row r="193" spans="1:25">
      <c r="A193" s="13"/>
      <c r="B193" s="4"/>
      <c r="C193" s="4"/>
      <c r="D193" s="4"/>
      <c r="E193" s="4"/>
      <c r="F193" s="4"/>
      <c r="G193" s="4"/>
      <c r="H193" s="4"/>
      <c r="I193" s="4"/>
      <c r="J193" s="4"/>
      <c r="K193" s="4"/>
      <c r="L193" s="4"/>
      <c r="M193" s="4"/>
      <c r="N193" s="4"/>
      <c r="O193" s="4"/>
      <c r="P193" s="4"/>
      <c r="Q193" s="4"/>
      <c r="R193" s="4"/>
      <c r="S193" s="4"/>
      <c r="T193" s="4"/>
      <c r="U193" s="4"/>
      <c r="V193" s="4"/>
      <c r="W193" s="4"/>
      <c r="X193" s="4"/>
      <c r="Y193" s="4"/>
    </row>
    <row r="194" spans="1:25">
      <c r="A194" s="13"/>
      <c r="B194" s="4"/>
      <c r="C194" s="4"/>
      <c r="D194" s="4"/>
      <c r="E194" s="4"/>
      <c r="F194" s="4"/>
      <c r="G194" s="4"/>
      <c r="H194" s="4"/>
      <c r="I194" s="4"/>
      <c r="J194" s="4"/>
      <c r="K194" s="4"/>
      <c r="L194" s="4"/>
      <c r="M194" s="4"/>
      <c r="N194" s="4"/>
      <c r="O194" s="4"/>
      <c r="P194" s="4"/>
      <c r="Q194" s="4"/>
      <c r="R194" s="4"/>
      <c r="S194" s="4"/>
      <c r="T194" s="4"/>
      <c r="U194" s="4"/>
      <c r="V194" s="4"/>
      <c r="W194" s="4"/>
      <c r="X194" s="4"/>
      <c r="Y194" s="4"/>
    </row>
    <row r="195" spans="1:25">
      <c r="A195" s="13"/>
      <c r="B195" s="4"/>
      <c r="C195" s="4"/>
      <c r="D195" s="4"/>
      <c r="E195" s="4"/>
      <c r="F195" s="4"/>
      <c r="G195" s="4"/>
      <c r="H195" s="4"/>
      <c r="I195" s="4"/>
      <c r="J195" s="4"/>
      <c r="K195" s="4"/>
      <c r="L195" s="4"/>
      <c r="M195" s="4"/>
      <c r="N195" s="4"/>
      <c r="O195" s="4"/>
      <c r="P195" s="4"/>
      <c r="Q195" s="4"/>
      <c r="R195" s="4"/>
      <c r="S195" s="4"/>
      <c r="T195" s="4"/>
      <c r="U195" s="4"/>
      <c r="V195" s="4"/>
      <c r="W195" s="4"/>
      <c r="X195" s="4"/>
      <c r="Y195" s="4"/>
    </row>
    <row r="196" spans="1:25">
      <c r="A196" s="13"/>
      <c r="B196" s="4"/>
      <c r="C196" s="4"/>
      <c r="D196" s="4"/>
      <c r="E196" s="4"/>
      <c r="F196" s="4"/>
      <c r="G196" s="4"/>
      <c r="H196" s="4"/>
      <c r="I196" s="4"/>
      <c r="J196" s="4"/>
      <c r="K196" s="4"/>
      <c r="L196" s="4"/>
      <c r="M196" s="4"/>
      <c r="N196" s="4"/>
      <c r="O196" s="4"/>
      <c r="P196" s="4"/>
      <c r="Q196" s="4"/>
      <c r="R196" s="4"/>
      <c r="S196" s="4"/>
      <c r="T196" s="4"/>
      <c r="U196" s="4"/>
      <c r="V196" s="4"/>
      <c r="W196" s="4"/>
      <c r="X196" s="4"/>
      <c r="Y196" s="4"/>
    </row>
    <row r="197" spans="1:25">
      <c r="A197" s="13"/>
      <c r="B197" s="4"/>
      <c r="C197" s="4"/>
      <c r="D197" s="4"/>
      <c r="E197" s="4"/>
      <c r="F197" s="4"/>
      <c r="G197" s="4"/>
      <c r="H197" s="4"/>
      <c r="I197" s="4"/>
      <c r="J197" s="4"/>
      <c r="K197" s="4"/>
      <c r="L197" s="4"/>
      <c r="M197" s="4"/>
      <c r="N197" s="4"/>
      <c r="O197" s="4"/>
      <c r="P197" s="4"/>
      <c r="Q197" s="4"/>
      <c r="R197" s="4"/>
      <c r="S197" s="4"/>
      <c r="T197" s="4"/>
      <c r="U197" s="4"/>
      <c r="V197" s="4"/>
      <c r="W197" s="4"/>
      <c r="X197" s="4"/>
      <c r="Y197" s="4"/>
    </row>
    <row r="198" spans="1:25">
      <c r="A198" s="13"/>
      <c r="B198" s="4"/>
      <c r="C198" s="4"/>
      <c r="D198" s="4"/>
      <c r="E198" s="4"/>
      <c r="F198" s="4"/>
      <c r="G198" s="4"/>
      <c r="H198" s="4"/>
      <c r="I198" s="4"/>
      <c r="J198" s="4"/>
      <c r="K198" s="4"/>
      <c r="L198" s="4"/>
      <c r="M198" s="4"/>
      <c r="N198" s="4"/>
      <c r="O198" s="4"/>
      <c r="P198" s="4"/>
      <c r="Q198" s="4"/>
      <c r="R198" s="4"/>
      <c r="S198" s="4"/>
      <c r="T198" s="4"/>
      <c r="U198" s="4"/>
      <c r="V198" s="4"/>
      <c r="W198" s="4"/>
      <c r="X198" s="4"/>
      <c r="Y198" s="4"/>
    </row>
    <row r="199" spans="1:25">
      <c r="A199" s="13"/>
      <c r="B199" s="4"/>
      <c r="C199" s="4"/>
      <c r="D199" s="4"/>
      <c r="E199" s="4"/>
      <c r="F199" s="4"/>
      <c r="G199" s="4"/>
      <c r="H199" s="4"/>
      <c r="I199" s="4"/>
      <c r="J199" s="4"/>
      <c r="K199" s="4"/>
      <c r="L199" s="4"/>
      <c r="M199" s="4"/>
      <c r="N199" s="4"/>
      <c r="O199" s="4"/>
      <c r="P199" s="4"/>
      <c r="Q199" s="4"/>
      <c r="R199" s="4"/>
      <c r="S199" s="4"/>
      <c r="T199" s="4"/>
      <c r="U199" s="4"/>
      <c r="V199" s="4"/>
      <c r="W199" s="4"/>
      <c r="X199" s="4"/>
      <c r="Y199" s="4"/>
    </row>
    <row r="200" spans="1:25">
      <c r="A200" s="13"/>
      <c r="B200" s="4"/>
      <c r="C200" s="4"/>
      <c r="D200" s="4"/>
      <c r="E200" s="4"/>
      <c r="F200" s="4"/>
      <c r="G200" s="4"/>
      <c r="H200" s="4"/>
      <c r="I200" s="4"/>
      <c r="J200" s="4"/>
      <c r="K200" s="4"/>
      <c r="L200" s="4"/>
      <c r="M200" s="4"/>
      <c r="N200" s="4"/>
      <c r="O200" s="4"/>
      <c r="P200" s="4"/>
      <c r="Q200" s="4"/>
      <c r="R200" s="4"/>
      <c r="S200" s="4"/>
      <c r="T200" s="4"/>
      <c r="U200" s="4"/>
      <c r="V200" s="4"/>
      <c r="W200" s="4"/>
      <c r="X200" s="4"/>
      <c r="Y200" s="4"/>
    </row>
    <row r="201" spans="1:25">
      <c r="A201" s="13"/>
      <c r="B201" s="4"/>
      <c r="C201" s="4"/>
      <c r="D201" s="4"/>
      <c r="E201" s="4"/>
      <c r="F201" s="4"/>
      <c r="G201" s="4"/>
      <c r="H201" s="4"/>
      <c r="I201" s="4"/>
      <c r="J201" s="4"/>
      <c r="K201" s="4"/>
      <c r="L201" s="4"/>
      <c r="M201" s="4"/>
      <c r="N201" s="4"/>
      <c r="O201" s="4"/>
      <c r="P201" s="4"/>
      <c r="Q201" s="4"/>
      <c r="R201" s="4"/>
      <c r="S201" s="4"/>
      <c r="T201" s="4"/>
      <c r="U201" s="4"/>
      <c r="V201" s="4"/>
      <c r="W201" s="4"/>
      <c r="X201" s="4"/>
      <c r="Y201" s="4"/>
    </row>
    <row r="202" spans="1:25">
      <c r="A202" s="13"/>
      <c r="B202" s="4"/>
      <c r="C202" s="4"/>
      <c r="D202" s="4"/>
      <c r="E202" s="4"/>
      <c r="F202" s="4"/>
      <c r="G202" s="4"/>
      <c r="H202" s="4"/>
      <c r="I202" s="4"/>
      <c r="J202" s="4"/>
      <c r="K202" s="4"/>
      <c r="L202" s="4"/>
      <c r="M202" s="4"/>
      <c r="N202" s="4"/>
      <c r="O202" s="4"/>
      <c r="P202" s="4"/>
      <c r="Q202" s="4"/>
      <c r="R202" s="4"/>
      <c r="S202" s="4"/>
      <c r="T202" s="4"/>
      <c r="U202" s="4"/>
      <c r="V202" s="4"/>
      <c r="W202" s="4"/>
      <c r="X202" s="4"/>
      <c r="Y202" s="4"/>
    </row>
    <row r="203" spans="1:25">
      <c r="A203" s="13"/>
      <c r="B203" s="4"/>
      <c r="C203" s="4"/>
      <c r="D203" s="4"/>
      <c r="E203" s="4"/>
      <c r="F203" s="4"/>
      <c r="G203" s="4"/>
      <c r="H203" s="4"/>
      <c r="I203" s="4"/>
      <c r="J203" s="4"/>
      <c r="K203" s="4"/>
      <c r="L203" s="4"/>
      <c r="M203" s="4"/>
      <c r="N203" s="4"/>
      <c r="O203" s="4"/>
      <c r="P203" s="4"/>
      <c r="Q203" s="4"/>
      <c r="R203" s="4"/>
      <c r="S203" s="4"/>
      <c r="T203" s="4"/>
      <c r="U203" s="4"/>
      <c r="V203" s="4"/>
      <c r="W203" s="4"/>
      <c r="X203" s="4"/>
      <c r="Y203" s="4"/>
    </row>
    <row r="204" spans="1:25">
      <c r="A204" s="13"/>
      <c r="B204" s="4"/>
      <c r="C204" s="4"/>
      <c r="D204" s="4"/>
      <c r="E204" s="4"/>
      <c r="F204" s="4"/>
      <c r="G204" s="4"/>
      <c r="H204" s="4"/>
      <c r="I204" s="4"/>
      <c r="J204" s="4"/>
      <c r="K204" s="4"/>
      <c r="L204" s="4"/>
      <c r="M204" s="4"/>
      <c r="N204" s="4"/>
      <c r="O204" s="4"/>
      <c r="P204" s="4"/>
      <c r="Q204" s="4"/>
      <c r="R204" s="4"/>
      <c r="S204" s="4"/>
      <c r="T204" s="4"/>
      <c r="U204" s="4"/>
      <c r="V204" s="4"/>
      <c r="W204" s="4"/>
      <c r="X204" s="4"/>
      <c r="Y204" s="4"/>
    </row>
    <row r="205" spans="1:25">
      <c r="A205" s="13"/>
      <c r="B205" s="4"/>
      <c r="C205" s="4"/>
      <c r="D205" s="4"/>
      <c r="E205" s="4"/>
      <c r="F205" s="4"/>
      <c r="G205" s="4"/>
      <c r="H205" s="4"/>
      <c r="I205" s="4"/>
      <c r="J205" s="4"/>
      <c r="K205" s="4"/>
      <c r="L205" s="4"/>
      <c r="M205" s="4"/>
      <c r="N205" s="4"/>
      <c r="O205" s="4"/>
      <c r="P205" s="4"/>
      <c r="Q205" s="4"/>
      <c r="R205" s="4"/>
      <c r="S205" s="4"/>
      <c r="T205" s="4"/>
      <c r="U205" s="4"/>
      <c r="V205" s="4"/>
      <c r="W205" s="4"/>
      <c r="X205" s="4"/>
      <c r="Y205" s="4"/>
    </row>
    <row r="206" spans="1:25">
      <c r="A206" s="13"/>
      <c r="B206" s="4"/>
      <c r="C206" s="4"/>
      <c r="D206" s="4"/>
      <c r="E206" s="4"/>
      <c r="F206" s="4"/>
      <c r="G206" s="4"/>
      <c r="H206" s="4"/>
      <c r="I206" s="4"/>
      <c r="J206" s="4"/>
      <c r="K206" s="4"/>
      <c r="L206" s="4"/>
      <c r="M206" s="4"/>
      <c r="N206" s="4"/>
      <c r="O206" s="4"/>
      <c r="P206" s="4"/>
      <c r="Q206" s="4"/>
      <c r="R206" s="4"/>
      <c r="S206" s="4"/>
      <c r="T206" s="4"/>
      <c r="U206" s="4"/>
      <c r="V206" s="4"/>
      <c r="W206" s="4"/>
      <c r="X206" s="4"/>
      <c r="Y206" s="4"/>
    </row>
    <row r="207" spans="1:25">
      <c r="A207" s="13"/>
      <c r="B207" s="4"/>
      <c r="C207" s="4"/>
      <c r="D207" s="4"/>
      <c r="E207" s="4"/>
      <c r="F207" s="4"/>
      <c r="G207" s="4"/>
      <c r="H207" s="4"/>
      <c r="I207" s="4"/>
      <c r="J207" s="4"/>
      <c r="K207" s="4"/>
      <c r="L207" s="4"/>
      <c r="M207" s="4"/>
      <c r="N207" s="4"/>
      <c r="O207" s="4"/>
      <c r="P207" s="4"/>
      <c r="Q207" s="4"/>
      <c r="R207" s="4"/>
      <c r="S207" s="4"/>
      <c r="T207" s="4"/>
      <c r="U207" s="4"/>
      <c r="V207" s="4"/>
      <c r="W207" s="4"/>
      <c r="X207" s="4"/>
      <c r="Y207" s="4"/>
    </row>
    <row r="208" spans="1:25">
      <c r="A208" s="13"/>
      <c r="B208" s="4"/>
      <c r="C208" s="4"/>
      <c r="D208" s="4"/>
      <c r="E208" s="4"/>
      <c r="F208" s="4"/>
      <c r="G208" s="4"/>
      <c r="H208" s="4"/>
      <c r="I208" s="4"/>
      <c r="J208" s="4"/>
      <c r="K208" s="4"/>
      <c r="L208" s="4"/>
      <c r="M208" s="4"/>
      <c r="N208" s="4"/>
      <c r="O208" s="4"/>
      <c r="P208" s="4"/>
      <c r="Q208" s="4"/>
      <c r="R208" s="4"/>
      <c r="S208" s="4"/>
      <c r="T208" s="4"/>
      <c r="U208" s="4"/>
      <c r="V208" s="4"/>
      <c r="W208" s="4"/>
      <c r="X208" s="4"/>
      <c r="Y208" s="4"/>
    </row>
    <row r="209" spans="1:25">
      <c r="A209" s="13"/>
      <c r="B209" s="4"/>
      <c r="C209" s="4"/>
      <c r="D209" s="4"/>
      <c r="E209" s="4"/>
      <c r="F209" s="4"/>
      <c r="G209" s="4"/>
      <c r="H209" s="4"/>
      <c r="I209" s="4"/>
      <c r="J209" s="4"/>
      <c r="K209" s="4"/>
      <c r="L209" s="4"/>
      <c r="M209" s="4"/>
      <c r="N209" s="4"/>
      <c r="O209" s="4"/>
      <c r="P209" s="4"/>
      <c r="Q209" s="4"/>
      <c r="R209" s="4"/>
      <c r="S209" s="4"/>
      <c r="T209" s="4"/>
      <c r="U209" s="4"/>
      <c r="V209" s="4"/>
      <c r="W209" s="4"/>
      <c r="X209" s="4"/>
      <c r="Y209" s="4"/>
    </row>
    <row r="210" spans="1:25">
      <c r="A210" s="13"/>
      <c r="B210" s="4"/>
      <c r="C210" s="4"/>
      <c r="D210" s="4"/>
      <c r="E210" s="4"/>
      <c r="F210" s="4"/>
      <c r="G210" s="4"/>
      <c r="H210" s="4"/>
      <c r="I210" s="4"/>
      <c r="J210" s="4"/>
      <c r="K210" s="4"/>
      <c r="L210" s="4"/>
      <c r="M210" s="4"/>
      <c r="N210" s="4"/>
      <c r="O210" s="4"/>
      <c r="P210" s="4"/>
      <c r="Q210" s="4"/>
      <c r="R210" s="4"/>
      <c r="S210" s="4"/>
      <c r="T210" s="4"/>
      <c r="U210" s="4"/>
      <c r="V210" s="4"/>
      <c r="W210" s="4"/>
      <c r="X210" s="4"/>
      <c r="Y210" s="4"/>
    </row>
    <row r="211" spans="1:25">
      <c r="A211" s="13"/>
      <c r="B211" s="4"/>
      <c r="C211" s="4"/>
      <c r="D211" s="4"/>
      <c r="E211" s="4"/>
      <c r="F211" s="4"/>
      <c r="G211" s="4"/>
      <c r="H211" s="4"/>
      <c r="I211" s="4"/>
      <c r="J211" s="4"/>
      <c r="K211" s="4"/>
      <c r="L211" s="4"/>
      <c r="M211" s="4"/>
      <c r="N211" s="4"/>
      <c r="O211" s="4"/>
      <c r="P211" s="4"/>
      <c r="Q211" s="4"/>
      <c r="R211" s="4"/>
      <c r="S211" s="4"/>
      <c r="T211" s="4"/>
      <c r="U211" s="4"/>
      <c r="V211" s="4"/>
      <c r="W211" s="4"/>
      <c r="X211" s="4"/>
      <c r="Y211" s="4"/>
    </row>
    <row r="212" spans="1:25">
      <c r="A212" s="13"/>
      <c r="B212" s="4"/>
      <c r="C212" s="4"/>
      <c r="D212" s="4"/>
      <c r="E212" s="4"/>
      <c r="F212" s="4"/>
      <c r="G212" s="4"/>
      <c r="H212" s="4"/>
      <c r="I212" s="4"/>
      <c r="J212" s="4"/>
      <c r="K212" s="4"/>
      <c r="L212" s="4"/>
      <c r="M212" s="4"/>
      <c r="N212" s="4"/>
      <c r="O212" s="4"/>
      <c r="P212" s="4"/>
      <c r="Q212" s="4"/>
      <c r="R212" s="4"/>
      <c r="S212" s="4"/>
      <c r="T212" s="4"/>
      <c r="U212" s="4"/>
      <c r="V212" s="4"/>
      <c r="W212" s="4"/>
      <c r="X212" s="4"/>
      <c r="Y212" s="4"/>
    </row>
    <row r="213" spans="1:25">
      <c r="A213" s="13"/>
      <c r="B213" s="4"/>
      <c r="C213" s="4"/>
      <c r="D213" s="4"/>
      <c r="E213" s="4"/>
      <c r="F213" s="4"/>
      <c r="G213" s="4"/>
      <c r="H213" s="4"/>
      <c r="I213" s="4"/>
      <c r="J213" s="4"/>
      <c r="K213" s="4"/>
      <c r="L213" s="4"/>
      <c r="M213" s="4"/>
      <c r="N213" s="4"/>
      <c r="O213" s="4"/>
      <c r="P213" s="4"/>
      <c r="Q213" s="4"/>
      <c r="R213" s="4"/>
      <c r="S213" s="4"/>
      <c r="T213" s="4"/>
      <c r="U213" s="4"/>
      <c r="V213" s="4"/>
      <c r="W213" s="4"/>
      <c r="X213" s="4"/>
      <c r="Y213" s="4"/>
    </row>
    <row r="214" spans="1:25">
      <c r="A214" s="13"/>
      <c r="B214" s="4"/>
      <c r="C214" s="4"/>
      <c r="D214" s="4"/>
      <c r="E214" s="4"/>
      <c r="F214" s="4"/>
      <c r="G214" s="4"/>
      <c r="H214" s="4"/>
      <c r="I214" s="4"/>
      <c r="J214" s="4"/>
      <c r="K214" s="4"/>
      <c r="L214" s="4"/>
      <c r="M214" s="4"/>
      <c r="N214" s="4"/>
      <c r="O214" s="4"/>
      <c r="P214" s="4"/>
      <c r="Q214" s="4"/>
      <c r="R214" s="4"/>
      <c r="S214" s="4"/>
      <c r="T214" s="4"/>
      <c r="U214" s="4"/>
      <c r="V214" s="4"/>
      <c r="W214" s="4"/>
      <c r="X214" s="4"/>
      <c r="Y214" s="4"/>
    </row>
    <row r="215" spans="1:25">
      <c r="A215" s="13"/>
      <c r="B215" s="4"/>
      <c r="C215" s="4"/>
      <c r="D215" s="4"/>
      <c r="E215" s="4"/>
      <c r="F215" s="4"/>
      <c r="G215" s="4"/>
      <c r="H215" s="4"/>
      <c r="I215" s="4"/>
      <c r="J215" s="4"/>
      <c r="K215" s="4"/>
      <c r="L215" s="4"/>
      <c r="M215" s="4"/>
      <c r="N215" s="4"/>
      <c r="O215" s="4"/>
      <c r="P215" s="4"/>
      <c r="Q215" s="4"/>
      <c r="R215" s="4"/>
      <c r="S215" s="4"/>
      <c r="T215" s="4"/>
      <c r="U215" s="4"/>
      <c r="V215" s="4"/>
      <c r="W215" s="4"/>
      <c r="X215" s="4"/>
      <c r="Y215" s="4"/>
    </row>
    <row r="216" spans="1:25">
      <c r="A216" s="13"/>
      <c r="B216" s="4"/>
      <c r="C216" s="4"/>
      <c r="D216" s="4"/>
      <c r="E216" s="4"/>
      <c r="F216" s="4"/>
      <c r="G216" s="4"/>
      <c r="H216" s="4"/>
      <c r="I216" s="4"/>
      <c r="J216" s="4"/>
      <c r="K216" s="4"/>
      <c r="L216" s="4"/>
      <c r="M216" s="4"/>
      <c r="N216" s="4"/>
      <c r="O216" s="4"/>
      <c r="P216" s="4"/>
      <c r="Q216" s="4"/>
      <c r="R216" s="4"/>
      <c r="S216" s="4"/>
      <c r="T216" s="4"/>
      <c r="U216" s="4"/>
      <c r="V216" s="4"/>
      <c r="W216" s="4"/>
      <c r="X216" s="4"/>
      <c r="Y216" s="4"/>
    </row>
    <row r="217" spans="1:25">
      <c r="A217" s="13"/>
      <c r="B217" s="4"/>
      <c r="C217" s="4"/>
      <c r="D217" s="4"/>
      <c r="E217" s="4"/>
      <c r="F217" s="4"/>
      <c r="G217" s="4"/>
      <c r="H217" s="4"/>
      <c r="I217" s="4"/>
      <c r="J217" s="4"/>
      <c r="K217" s="4"/>
      <c r="L217" s="4"/>
      <c r="M217" s="4"/>
      <c r="N217" s="4"/>
      <c r="O217" s="4"/>
      <c r="P217" s="4"/>
      <c r="Q217" s="4"/>
      <c r="R217" s="4"/>
      <c r="S217" s="4"/>
      <c r="T217" s="4"/>
      <c r="U217" s="4"/>
      <c r="V217" s="4"/>
      <c r="W217" s="4"/>
      <c r="X217" s="4"/>
      <c r="Y217" s="4"/>
    </row>
    <row r="218" spans="1:25">
      <c r="A218" s="13"/>
      <c r="B218" s="4"/>
      <c r="C218" s="4"/>
      <c r="D218" s="4"/>
      <c r="E218" s="4"/>
      <c r="F218" s="4"/>
      <c r="G218" s="4"/>
      <c r="H218" s="4"/>
      <c r="I218" s="4"/>
      <c r="J218" s="4"/>
      <c r="K218" s="4"/>
      <c r="L218" s="4"/>
      <c r="M218" s="4"/>
      <c r="N218" s="4"/>
      <c r="O218" s="4"/>
      <c r="P218" s="4"/>
      <c r="Q218" s="4"/>
      <c r="R218" s="4"/>
      <c r="S218" s="4"/>
      <c r="T218" s="4"/>
      <c r="U218" s="4"/>
      <c r="V218" s="4"/>
      <c r="W218" s="4"/>
      <c r="X218" s="4"/>
      <c r="Y218" s="4"/>
    </row>
    <row r="219" spans="1:25">
      <c r="A219" s="13"/>
      <c r="B219" s="4"/>
      <c r="C219" s="4"/>
      <c r="D219" s="4"/>
      <c r="E219" s="4"/>
      <c r="F219" s="4"/>
      <c r="G219" s="4"/>
      <c r="H219" s="4"/>
      <c r="I219" s="4"/>
      <c r="J219" s="4"/>
      <c r="K219" s="4"/>
      <c r="L219" s="4"/>
      <c r="M219" s="4"/>
      <c r="N219" s="4"/>
      <c r="O219" s="4"/>
      <c r="P219" s="4"/>
      <c r="Q219" s="4"/>
      <c r="R219" s="4"/>
      <c r="S219" s="4"/>
      <c r="T219" s="4"/>
      <c r="U219" s="4"/>
      <c r="V219" s="4"/>
      <c r="W219" s="4"/>
      <c r="X219" s="4"/>
      <c r="Y219" s="4"/>
    </row>
    <row r="220" spans="1:25">
      <c r="A220" s="13"/>
      <c r="B220" s="4"/>
      <c r="C220" s="4"/>
      <c r="D220" s="4"/>
      <c r="E220" s="4"/>
      <c r="F220" s="4"/>
      <c r="G220" s="4"/>
      <c r="H220" s="4"/>
      <c r="I220" s="4"/>
      <c r="J220" s="4"/>
      <c r="K220" s="4"/>
      <c r="L220" s="4"/>
      <c r="M220" s="4"/>
      <c r="N220" s="4"/>
      <c r="O220" s="4"/>
      <c r="P220" s="4"/>
      <c r="Q220" s="4"/>
      <c r="R220" s="4"/>
      <c r="S220" s="4"/>
      <c r="T220" s="4"/>
      <c r="U220" s="4"/>
      <c r="V220" s="4"/>
      <c r="W220" s="4"/>
      <c r="X220" s="4"/>
      <c r="Y220" s="4"/>
    </row>
    <row r="221" spans="1:25">
      <c r="A221" s="13"/>
      <c r="B221" s="4"/>
      <c r="C221" s="4"/>
      <c r="D221" s="4"/>
      <c r="E221" s="4"/>
      <c r="F221" s="4"/>
      <c r="G221" s="4"/>
      <c r="H221" s="4"/>
      <c r="I221" s="4"/>
      <c r="J221" s="4"/>
      <c r="K221" s="4"/>
      <c r="L221" s="4"/>
      <c r="M221" s="4"/>
      <c r="N221" s="4"/>
      <c r="O221" s="4"/>
      <c r="P221" s="4"/>
      <c r="Q221" s="4"/>
      <c r="R221" s="4"/>
      <c r="S221" s="4"/>
      <c r="T221" s="4"/>
      <c r="U221" s="4"/>
      <c r="V221" s="4"/>
      <c r="W221" s="4"/>
      <c r="X221" s="4"/>
      <c r="Y221" s="4"/>
    </row>
    <row r="222" spans="1:25">
      <c r="A222" s="13"/>
      <c r="B222" s="4"/>
      <c r="C222" s="4"/>
      <c r="D222" s="4"/>
      <c r="E222" s="4"/>
      <c r="F222" s="4"/>
      <c r="G222" s="4"/>
      <c r="H222" s="4"/>
      <c r="I222" s="4"/>
      <c r="J222" s="4"/>
      <c r="K222" s="4"/>
      <c r="L222" s="4"/>
      <c r="M222" s="4"/>
      <c r="N222" s="4"/>
      <c r="O222" s="4"/>
      <c r="P222" s="4"/>
      <c r="Q222" s="4"/>
      <c r="R222" s="4"/>
      <c r="S222" s="4"/>
      <c r="T222" s="4"/>
      <c r="U222" s="4"/>
      <c r="V222" s="4"/>
      <c r="W222" s="4"/>
      <c r="X222" s="4"/>
      <c r="Y222" s="4"/>
    </row>
    <row r="223" spans="1:25">
      <c r="A223" s="13"/>
      <c r="B223" s="4"/>
      <c r="C223" s="4"/>
      <c r="D223" s="4"/>
      <c r="E223" s="4"/>
      <c r="F223" s="4"/>
      <c r="G223" s="4"/>
      <c r="H223" s="4"/>
      <c r="I223" s="4"/>
      <c r="J223" s="4"/>
      <c r="K223" s="4"/>
      <c r="L223" s="4"/>
      <c r="M223" s="4"/>
      <c r="N223" s="4"/>
      <c r="O223" s="4"/>
      <c r="P223" s="4"/>
      <c r="Q223" s="4"/>
      <c r="R223" s="4"/>
      <c r="S223" s="4"/>
      <c r="T223" s="4"/>
      <c r="U223" s="4"/>
      <c r="V223" s="4"/>
      <c r="W223" s="4"/>
      <c r="X223" s="4"/>
      <c r="Y223" s="4"/>
    </row>
    <row r="224" spans="1:25">
      <c r="A224" s="13"/>
      <c r="B224" s="4"/>
      <c r="C224" s="4"/>
      <c r="D224" s="4"/>
      <c r="E224" s="4"/>
      <c r="F224" s="4"/>
      <c r="G224" s="4"/>
      <c r="H224" s="4"/>
      <c r="I224" s="4"/>
      <c r="J224" s="4"/>
      <c r="K224" s="4"/>
      <c r="L224" s="4"/>
      <c r="M224" s="4"/>
      <c r="N224" s="4"/>
      <c r="O224" s="4"/>
      <c r="P224" s="4"/>
      <c r="Q224" s="4"/>
      <c r="R224" s="4"/>
      <c r="S224" s="4"/>
      <c r="T224" s="4"/>
      <c r="U224" s="4"/>
      <c r="V224" s="4"/>
      <c r="W224" s="4"/>
      <c r="X224" s="4"/>
      <c r="Y224" s="4"/>
    </row>
    <row r="225" spans="1:25">
      <c r="A225" s="13"/>
      <c r="B225" s="4"/>
      <c r="C225" s="4"/>
      <c r="D225" s="4"/>
      <c r="E225" s="4"/>
      <c r="F225" s="4"/>
      <c r="G225" s="4"/>
      <c r="H225" s="4"/>
      <c r="I225" s="4"/>
      <c r="J225" s="4"/>
      <c r="K225" s="4"/>
      <c r="L225" s="4"/>
      <c r="M225" s="4"/>
      <c r="N225" s="4"/>
      <c r="O225" s="4"/>
      <c r="P225" s="4"/>
      <c r="Q225" s="4"/>
      <c r="R225" s="4"/>
      <c r="S225" s="4"/>
      <c r="T225" s="4"/>
      <c r="U225" s="4"/>
      <c r="V225" s="4"/>
      <c r="W225" s="4"/>
      <c r="X225" s="4"/>
      <c r="Y225" s="4"/>
    </row>
    <row r="226" spans="1:25">
      <c r="A226" s="13"/>
      <c r="B226" s="4"/>
      <c r="C226" s="4"/>
      <c r="D226" s="4"/>
      <c r="E226" s="4"/>
      <c r="F226" s="4"/>
      <c r="G226" s="4"/>
      <c r="H226" s="4"/>
      <c r="I226" s="4"/>
      <c r="J226" s="4"/>
      <c r="K226" s="4"/>
      <c r="L226" s="4"/>
      <c r="M226" s="4"/>
      <c r="N226" s="4"/>
      <c r="O226" s="4"/>
      <c r="P226" s="4"/>
      <c r="Q226" s="4"/>
      <c r="R226" s="4"/>
      <c r="S226" s="4"/>
      <c r="T226" s="4"/>
      <c r="U226" s="4"/>
      <c r="V226" s="4"/>
      <c r="W226" s="4"/>
      <c r="X226" s="4"/>
      <c r="Y226" s="4"/>
    </row>
    <row r="227" spans="1:25">
      <c r="A227" s="13"/>
      <c r="B227" s="4"/>
      <c r="C227" s="4"/>
      <c r="D227" s="4"/>
      <c r="E227" s="4"/>
      <c r="F227" s="4"/>
      <c r="G227" s="4"/>
      <c r="H227" s="4"/>
      <c r="I227" s="4"/>
      <c r="J227" s="4"/>
      <c r="K227" s="4"/>
      <c r="L227" s="4"/>
      <c r="M227" s="4"/>
      <c r="N227" s="4"/>
      <c r="O227" s="4"/>
      <c r="P227" s="4"/>
      <c r="Q227" s="4"/>
      <c r="R227" s="4"/>
      <c r="S227" s="4"/>
      <c r="T227" s="4"/>
      <c r="U227" s="4"/>
      <c r="V227" s="4"/>
      <c r="W227" s="4"/>
      <c r="X227" s="4"/>
      <c r="Y227" s="4"/>
    </row>
    <row r="228" spans="1:25">
      <c r="A228" s="13"/>
      <c r="B228" s="4"/>
      <c r="C228" s="4"/>
      <c r="D228" s="4"/>
      <c r="E228" s="4"/>
      <c r="F228" s="4"/>
      <c r="G228" s="4"/>
      <c r="H228" s="4"/>
      <c r="I228" s="4"/>
      <c r="J228" s="4"/>
      <c r="K228" s="4"/>
      <c r="L228" s="4"/>
      <c r="M228" s="4"/>
      <c r="N228" s="4"/>
      <c r="O228" s="4"/>
      <c r="P228" s="4"/>
      <c r="Q228" s="4"/>
      <c r="R228" s="4"/>
      <c r="S228" s="4"/>
      <c r="T228" s="4"/>
      <c r="U228" s="4"/>
      <c r="V228" s="4"/>
      <c r="W228" s="4"/>
      <c r="X228" s="4"/>
      <c r="Y228" s="4"/>
    </row>
    <row r="229" spans="1:25">
      <c r="A229" s="13"/>
      <c r="B229" s="4"/>
      <c r="C229" s="4"/>
      <c r="D229" s="4"/>
      <c r="E229" s="4"/>
      <c r="F229" s="4"/>
      <c r="G229" s="4"/>
      <c r="H229" s="4"/>
      <c r="I229" s="4"/>
      <c r="J229" s="4"/>
      <c r="K229" s="4"/>
      <c r="L229" s="4"/>
      <c r="M229" s="4"/>
      <c r="N229" s="4"/>
      <c r="O229" s="4"/>
      <c r="P229" s="4"/>
      <c r="Q229" s="4"/>
      <c r="R229" s="4"/>
      <c r="S229" s="4"/>
      <c r="T229" s="4"/>
      <c r="U229" s="4"/>
      <c r="V229" s="4"/>
      <c r="W229" s="4"/>
      <c r="X229" s="4"/>
      <c r="Y229" s="4"/>
    </row>
    <row r="230" spans="1:25">
      <c r="A230" s="13"/>
      <c r="B230" s="4"/>
      <c r="C230" s="4"/>
      <c r="D230" s="4"/>
      <c r="E230" s="4"/>
      <c r="F230" s="4"/>
      <c r="G230" s="4"/>
      <c r="H230" s="4"/>
      <c r="I230" s="4"/>
      <c r="J230" s="4"/>
      <c r="K230" s="4"/>
      <c r="L230" s="4"/>
      <c r="M230" s="4"/>
      <c r="N230" s="4"/>
      <c r="O230" s="4"/>
      <c r="P230" s="4"/>
      <c r="Q230" s="4"/>
      <c r="R230" s="4"/>
      <c r="S230" s="4"/>
      <c r="T230" s="4"/>
      <c r="U230" s="4"/>
      <c r="V230" s="4"/>
      <c r="W230" s="4"/>
      <c r="X230" s="4"/>
      <c r="Y230" s="4"/>
    </row>
    <row r="231" spans="1:25">
      <c r="A231" s="13"/>
      <c r="B231" s="4"/>
      <c r="C231" s="4"/>
      <c r="D231" s="4"/>
      <c r="E231" s="4"/>
      <c r="F231" s="4"/>
      <c r="G231" s="4"/>
      <c r="H231" s="4"/>
      <c r="I231" s="4"/>
      <c r="J231" s="4"/>
      <c r="K231" s="4"/>
      <c r="L231" s="4"/>
      <c r="M231" s="4"/>
      <c r="N231" s="4"/>
      <c r="O231" s="4"/>
      <c r="P231" s="4"/>
      <c r="Q231" s="4"/>
      <c r="R231" s="4"/>
      <c r="S231" s="4"/>
      <c r="T231" s="4"/>
      <c r="U231" s="4"/>
      <c r="V231" s="4"/>
      <c r="W231" s="4"/>
      <c r="X231" s="4"/>
      <c r="Y231" s="4"/>
    </row>
    <row r="232" spans="1:25">
      <c r="A232" s="13"/>
      <c r="B232" s="4"/>
      <c r="C232" s="4"/>
      <c r="D232" s="4"/>
      <c r="E232" s="4"/>
      <c r="F232" s="4"/>
      <c r="G232" s="4"/>
      <c r="H232" s="4"/>
      <c r="I232" s="4"/>
      <c r="J232" s="4"/>
      <c r="K232" s="4"/>
      <c r="L232" s="4"/>
      <c r="M232" s="4"/>
      <c r="N232" s="4"/>
      <c r="O232" s="4"/>
      <c r="P232" s="4"/>
      <c r="Q232" s="4"/>
      <c r="R232" s="4"/>
      <c r="S232" s="4"/>
      <c r="T232" s="4"/>
      <c r="U232" s="4"/>
      <c r="V232" s="4"/>
      <c r="W232" s="4"/>
      <c r="X232" s="4"/>
      <c r="Y232" s="4"/>
    </row>
    <row r="233" spans="1:25">
      <c r="A233" s="13"/>
      <c r="B233" s="4"/>
      <c r="C233" s="4"/>
      <c r="D233" s="4"/>
      <c r="E233" s="4"/>
      <c r="F233" s="4"/>
      <c r="G233" s="4"/>
      <c r="H233" s="4"/>
      <c r="I233" s="4"/>
      <c r="J233" s="4"/>
      <c r="K233" s="4"/>
      <c r="L233" s="4"/>
      <c r="M233" s="4"/>
      <c r="N233" s="4"/>
      <c r="O233" s="4"/>
      <c r="P233" s="4"/>
      <c r="Q233" s="4"/>
      <c r="R233" s="4"/>
      <c r="S233" s="4"/>
      <c r="T233" s="4"/>
      <c r="U233" s="4"/>
      <c r="V233" s="4"/>
      <c r="W233" s="4"/>
      <c r="X233" s="4"/>
      <c r="Y233" s="4"/>
    </row>
    <row r="234" spans="1:25">
      <c r="A234" s="13"/>
      <c r="B234" s="4"/>
      <c r="C234" s="4"/>
      <c r="D234" s="4"/>
      <c r="E234" s="4"/>
      <c r="F234" s="4"/>
      <c r="G234" s="4"/>
      <c r="H234" s="4"/>
      <c r="I234" s="4"/>
      <c r="J234" s="4"/>
      <c r="K234" s="4"/>
      <c r="L234" s="4"/>
      <c r="M234" s="4"/>
      <c r="N234" s="4"/>
      <c r="O234" s="4"/>
      <c r="P234" s="4"/>
      <c r="Q234" s="4"/>
      <c r="R234" s="4"/>
      <c r="S234" s="4"/>
      <c r="T234" s="4"/>
      <c r="U234" s="4"/>
      <c r="V234" s="4"/>
      <c r="W234" s="4"/>
      <c r="X234" s="4"/>
      <c r="Y234" s="4"/>
    </row>
    <row r="235" spans="1:25">
      <c r="A235" s="13"/>
      <c r="B235" s="4"/>
      <c r="C235" s="4"/>
      <c r="D235" s="4"/>
      <c r="E235" s="4"/>
      <c r="F235" s="4"/>
      <c r="G235" s="4"/>
      <c r="H235" s="4"/>
      <c r="I235" s="4"/>
      <c r="J235" s="4"/>
      <c r="K235" s="4"/>
      <c r="L235" s="4"/>
      <c r="M235" s="4"/>
      <c r="N235" s="4"/>
      <c r="O235" s="4"/>
      <c r="P235" s="4"/>
      <c r="Q235" s="4"/>
      <c r="R235" s="4"/>
      <c r="S235" s="4"/>
      <c r="T235" s="4"/>
      <c r="U235" s="4"/>
      <c r="V235" s="4"/>
      <c r="W235" s="4"/>
      <c r="X235" s="4"/>
      <c r="Y235" s="4"/>
    </row>
    <row r="236" spans="1:25">
      <c r="A236" s="13"/>
      <c r="B236" s="4"/>
      <c r="C236" s="4"/>
      <c r="D236" s="4"/>
      <c r="E236" s="4"/>
      <c r="F236" s="4"/>
      <c r="G236" s="4"/>
      <c r="H236" s="4"/>
      <c r="I236" s="4"/>
      <c r="J236" s="4"/>
      <c r="K236" s="4"/>
      <c r="L236" s="4"/>
      <c r="M236" s="4"/>
      <c r="N236" s="4"/>
      <c r="O236" s="4"/>
      <c r="P236" s="4"/>
      <c r="Q236" s="4"/>
      <c r="R236" s="4"/>
      <c r="S236" s="4"/>
      <c r="T236" s="4"/>
      <c r="U236" s="4"/>
      <c r="V236" s="4"/>
      <c r="W236" s="4"/>
      <c r="X236" s="4"/>
      <c r="Y236" s="4"/>
    </row>
    <row r="237" spans="1:25">
      <c r="A237" s="13"/>
      <c r="B237" s="4"/>
      <c r="C237" s="4"/>
      <c r="D237" s="4"/>
      <c r="E237" s="4"/>
      <c r="F237" s="4"/>
      <c r="G237" s="4"/>
      <c r="H237" s="4"/>
      <c r="I237" s="4"/>
      <c r="J237" s="4"/>
      <c r="K237" s="4"/>
      <c r="L237" s="4"/>
      <c r="M237" s="4"/>
      <c r="N237" s="4"/>
      <c r="O237" s="4"/>
      <c r="P237" s="4"/>
      <c r="Q237" s="4"/>
      <c r="R237" s="4"/>
      <c r="S237" s="4"/>
      <c r="T237" s="4"/>
      <c r="U237" s="4"/>
      <c r="V237" s="4"/>
      <c r="W237" s="4"/>
      <c r="X237" s="4"/>
      <c r="Y237" s="4"/>
    </row>
    <row r="238" spans="1:25">
      <c r="A238" s="13"/>
      <c r="B238" s="4"/>
      <c r="C238" s="4"/>
      <c r="D238" s="4"/>
      <c r="E238" s="4"/>
      <c r="F238" s="4"/>
      <c r="G238" s="4"/>
      <c r="H238" s="4"/>
      <c r="I238" s="4"/>
      <c r="J238" s="4"/>
      <c r="K238" s="4"/>
      <c r="L238" s="4"/>
      <c r="M238" s="4"/>
      <c r="N238" s="4"/>
      <c r="O238" s="4"/>
      <c r="P238" s="4"/>
      <c r="Q238" s="4"/>
      <c r="R238" s="4"/>
      <c r="S238" s="4"/>
      <c r="T238" s="4"/>
      <c r="U238" s="4"/>
      <c r="V238" s="4"/>
      <c r="W238" s="4"/>
      <c r="X238" s="4"/>
      <c r="Y238" s="4"/>
    </row>
    <row r="239" spans="1:25">
      <c r="A239" s="13"/>
      <c r="B239" s="4"/>
      <c r="C239" s="4"/>
      <c r="D239" s="4"/>
      <c r="E239" s="4"/>
      <c r="F239" s="4"/>
      <c r="G239" s="4"/>
      <c r="H239" s="4"/>
      <c r="I239" s="4"/>
      <c r="J239" s="4"/>
      <c r="K239" s="4"/>
      <c r="L239" s="4"/>
      <c r="M239" s="4"/>
      <c r="N239" s="4"/>
      <c r="O239" s="4"/>
      <c r="P239" s="4"/>
      <c r="Q239" s="4"/>
      <c r="R239" s="4"/>
      <c r="S239" s="4"/>
      <c r="T239" s="4"/>
      <c r="U239" s="4"/>
      <c r="V239" s="4"/>
      <c r="W239" s="4"/>
      <c r="X239" s="4"/>
      <c r="Y239" s="4"/>
    </row>
    <row r="240" spans="1:25">
      <c r="A240" s="13"/>
      <c r="B240" s="4"/>
      <c r="C240" s="4"/>
      <c r="D240" s="4"/>
      <c r="E240" s="4"/>
      <c r="F240" s="4"/>
      <c r="G240" s="4"/>
      <c r="H240" s="4"/>
      <c r="I240" s="4"/>
      <c r="J240" s="4"/>
      <c r="K240" s="4"/>
      <c r="L240" s="4"/>
      <c r="M240" s="4"/>
      <c r="N240" s="4"/>
      <c r="O240" s="4"/>
      <c r="P240" s="4"/>
      <c r="Q240" s="4"/>
      <c r="R240" s="4"/>
      <c r="S240" s="4"/>
      <c r="T240" s="4"/>
      <c r="U240" s="4"/>
      <c r="V240" s="4"/>
      <c r="W240" s="4"/>
      <c r="X240" s="4"/>
      <c r="Y240" s="4"/>
    </row>
    <row r="241" spans="1:25">
      <c r="A241" s="13"/>
      <c r="B241" s="4"/>
      <c r="C241" s="4"/>
      <c r="D241" s="4"/>
      <c r="E241" s="4"/>
      <c r="F241" s="4"/>
      <c r="G241" s="4"/>
      <c r="H241" s="4"/>
      <c r="I241" s="4"/>
      <c r="J241" s="4"/>
      <c r="K241" s="4"/>
      <c r="L241" s="4"/>
      <c r="M241" s="4"/>
      <c r="N241" s="4"/>
      <c r="O241" s="4"/>
      <c r="P241" s="4"/>
      <c r="Q241" s="4"/>
      <c r="R241" s="4"/>
      <c r="S241" s="4"/>
      <c r="T241" s="4"/>
      <c r="U241" s="4"/>
      <c r="V241" s="4"/>
      <c r="W241" s="4"/>
      <c r="X241" s="4"/>
      <c r="Y241" s="4"/>
    </row>
    <row r="242" spans="1:25">
      <c r="A242" s="13"/>
      <c r="B242" s="4"/>
      <c r="C242" s="4"/>
      <c r="D242" s="4"/>
      <c r="E242" s="4"/>
      <c r="F242" s="4"/>
      <c r="G242" s="4"/>
      <c r="H242" s="4"/>
      <c r="I242" s="4"/>
      <c r="J242" s="4"/>
      <c r="K242" s="4"/>
      <c r="L242" s="4"/>
      <c r="M242" s="4"/>
      <c r="N242" s="4"/>
      <c r="O242" s="4"/>
      <c r="P242" s="4"/>
      <c r="Q242" s="4"/>
      <c r="R242" s="4"/>
      <c r="S242" s="4"/>
      <c r="T242" s="4"/>
      <c r="U242" s="4"/>
      <c r="V242" s="4"/>
      <c r="W242" s="4"/>
      <c r="X242" s="4"/>
      <c r="Y242" s="4"/>
    </row>
    <row r="243" spans="1:25">
      <c r="A243" s="13"/>
      <c r="B243" s="4"/>
      <c r="C243" s="4"/>
      <c r="D243" s="4"/>
      <c r="E243" s="4"/>
      <c r="F243" s="4"/>
      <c r="G243" s="4"/>
      <c r="H243" s="4"/>
      <c r="I243" s="4"/>
      <c r="J243" s="4"/>
      <c r="K243" s="4"/>
      <c r="L243" s="4"/>
      <c r="M243" s="4"/>
      <c r="N243" s="4"/>
      <c r="O243" s="4"/>
      <c r="P243" s="4"/>
      <c r="Q243" s="4"/>
      <c r="R243" s="4"/>
      <c r="S243" s="4"/>
      <c r="T243" s="4"/>
      <c r="U243" s="4"/>
      <c r="V243" s="4"/>
      <c r="W243" s="4"/>
      <c r="X243" s="4"/>
      <c r="Y243" s="4"/>
    </row>
    <row r="244" spans="1:25">
      <c r="A244" s="13"/>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c r="A245" s="13"/>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c r="A246" s="13"/>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c r="A247" s="13"/>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c r="A248" s="13"/>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c r="A249" s="13"/>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c r="A250" s="13"/>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c r="A251" s="13"/>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c r="A252" s="13"/>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c r="A253" s="13"/>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c r="A254" s="13"/>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c r="A255" s="13"/>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c r="A256" s="13"/>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c r="A257" s="13"/>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c r="A258" s="13"/>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c r="A259" s="13"/>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c r="A260" s="13"/>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c r="A261" s="13"/>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c r="A262" s="13"/>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c r="A263" s="13"/>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c r="A264" s="13"/>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c r="A265" s="13"/>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c r="A266" s="13"/>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c r="A267" s="13"/>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c r="A268" s="13"/>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c r="A269" s="13"/>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c r="A270" s="13"/>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c r="A271" s="13"/>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c r="A272" s="13"/>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c r="A273" s="13"/>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c r="A274" s="13"/>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c r="A275" s="13"/>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c r="A276" s="13"/>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c r="A277" s="13"/>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c r="A278" s="13"/>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c r="A279" s="13"/>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c r="A280" s="13"/>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c r="A281" s="13"/>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c r="A282" s="13"/>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c r="A283" s="13"/>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c r="A284" s="13"/>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c r="A285" s="13"/>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c r="A286" s="13"/>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c r="A287" s="13"/>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c r="A288" s="13"/>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c r="A289" s="13"/>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c r="A290" s="13"/>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c r="A291" s="13"/>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c r="A292" s="13"/>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c r="A293" s="13"/>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c r="A294" s="13"/>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c r="A295" s="13"/>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c r="A296" s="13"/>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c r="A297" s="13"/>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c r="A298" s="13"/>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c r="A299" s="13"/>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c r="A300" s="13"/>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c r="A301" s="13"/>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c r="A302" s="13"/>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c r="A303" s="13"/>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c r="A304" s="13"/>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c r="A305" s="13"/>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c r="A306" s="13"/>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c r="A307" s="13"/>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c r="A308" s="13"/>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c r="A309" s="13"/>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c r="A310" s="13"/>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c r="A311" s="13"/>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c r="A312" s="13"/>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c r="A313" s="13"/>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c r="A314" s="13"/>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c r="A315" s="13"/>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c r="A316" s="13"/>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c r="A317" s="13"/>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c r="A318" s="13"/>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c r="A319" s="13"/>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c r="A320" s="13"/>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c r="A321" s="13"/>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c r="A322" s="13"/>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c r="A323" s="13"/>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c r="A324" s="13"/>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c r="A325" s="13"/>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c r="A326" s="13"/>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c r="A327" s="13"/>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c r="A328" s="13"/>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c r="A329" s="13"/>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c r="A330" s="13"/>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c r="A331" s="13"/>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c r="A332" s="13"/>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c r="A333" s="13"/>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c r="A334" s="13"/>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c r="A335" s="13"/>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c r="A336" s="13"/>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c r="A337" s="13"/>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c r="A338" s="13"/>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c r="A339" s="13"/>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c r="A340" s="13"/>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c r="A341" s="13"/>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c r="A342" s="13"/>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c r="A343" s="13"/>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c r="A344" s="13"/>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c r="A345" s="13"/>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c r="A346" s="13"/>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c r="A347" s="13"/>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c r="A348" s="13"/>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c r="A349" s="13"/>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c r="A350" s="13"/>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c r="A351" s="13"/>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c r="A352" s="13"/>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c r="A353" s="13"/>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c r="A354" s="13"/>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c r="A355" s="13"/>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c r="A356" s="13"/>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c r="A357" s="13"/>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c r="A358" s="13"/>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c r="A359" s="13"/>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c r="A360" s="13"/>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c r="A361" s="13"/>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c r="A362" s="13"/>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c r="A363" s="13"/>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c r="A364" s="13"/>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c r="A365" s="13"/>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c r="A366" s="13"/>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c r="A367" s="13"/>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c r="A368" s="13"/>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c r="A369" s="13"/>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c r="A370" s="13"/>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c r="A371" s="13"/>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c r="A372" s="13"/>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c r="A373" s="13"/>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c r="A374" s="13"/>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c r="A375" s="13"/>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c r="A376" s="13"/>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c r="A377" s="13"/>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c r="A378" s="13"/>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c r="A379" s="13"/>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c r="A380" s="13"/>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c r="A381" s="13"/>
      <c r="B381" s="4"/>
      <c r="C381" s="4"/>
      <c r="D381" s="4"/>
      <c r="E381" s="4"/>
      <c r="F381" s="4"/>
      <c r="G381" s="4"/>
      <c r="H381" s="4"/>
      <c r="I381" s="4"/>
      <c r="J381" s="4"/>
      <c r="K381" s="4"/>
      <c r="L381" s="4"/>
      <c r="M381" s="4"/>
      <c r="N381" s="4"/>
      <c r="O381" s="4"/>
      <c r="P381" s="4"/>
      <c r="Q381" s="4"/>
      <c r="R381" s="4"/>
      <c r="S381" s="4"/>
      <c r="T381" s="4"/>
      <c r="U381" s="4"/>
      <c r="V381" s="4"/>
      <c r="W381" s="4"/>
      <c r="X381" s="4"/>
      <c r="Y381" s="4"/>
    </row>
  </sheetData>
  <mergeCells count="40">
    <mergeCell ref="A4:Y4"/>
    <mergeCell ref="A1:Y1"/>
    <mergeCell ref="A2:Y2"/>
    <mergeCell ref="A3:Y3"/>
    <mergeCell ref="A5:Y5"/>
    <mergeCell ref="A6:A9"/>
    <mergeCell ref="B6:B9"/>
    <mergeCell ref="C6:C9"/>
    <mergeCell ref="D6:D9"/>
    <mergeCell ref="E6:E9"/>
    <mergeCell ref="F6:F9"/>
    <mergeCell ref="G6:I6"/>
    <mergeCell ref="J6:O6"/>
    <mergeCell ref="P6:S6"/>
    <mergeCell ref="G7:G9"/>
    <mergeCell ref="H7:I7"/>
    <mergeCell ref="J7:L7"/>
    <mergeCell ref="M7:O7"/>
    <mergeCell ref="P7:Q7"/>
    <mergeCell ref="N8:O8"/>
    <mergeCell ref="H8:H9"/>
    <mergeCell ref="I8:I9"/>
    <mergeCell ref="J8:J9"/>
    <mergeCell ref="K8:L8"/>
    <mergeCell ref="M8:M9"/>
    <mergeCell ref="P8:P9"/>
    <mergeCell ref="T6:U7"/>
    <mergeCell ref="V6:X7"/>
    <mergeCell ref="Y6:Y9"/>
    <mergeCell ref="AC6:AE7"/>
    <mergeCell ref="R7:S7"/>
    <mergeCell ref="V8:V9"/>
    <mergeCell ref="W8:X8"/>
    <mergeCell ref="AC8:AC9"/>
    <mergeCell ref="AD8:AE8"/>
    <mergeCell ref="Q8:Q9"/>
    <mergeCell ref="R8:R9"/>
    <mergeCell ref="S8:S9"/>
    <mergeCell ref="T8:T9"/>
    <mergeCell ref="U8:U9"/>
  </mergeCells>
  <printOptions horizontalCentered="1"/>
  <pageMargins left="0.23622047244094499" right="0.23622047244094499" top="0.37" bottom="0.36" header="0.23" footer="0.2"/>
  <pageSetup paperSize="8" scale="65" fitToHeight="0" orientation="landscape" useFirstPageNumber="1" r:id="rId1"/>
  <headerFooter>
    <oddFooter>&amp;R&amp;14&amp;P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9"/>
  <sheetViews>
    <sheetView showZeros="0" tabSelected="1" view="pageBreakPreview" zoomScaleNormal="100" zoomScaleSheetLayoutView="100" workbookViewId="0">
      <selection activeCell="A4" sqref="A4:T4"/>
    </sheetView>
  </sheetViews>
  <sheetFormatPr defaultColWidth="10.25" defaultRowHeight="15.75"/>
  <cols>
    <col min="1" max="1" width="4" style="179" customWidth="1"/>
    <col min="2" max="2" width="26" style="180" customWidth="1"/>
    <col min="3" max="5" width="8" style="179" customWidth="1"/>
    <col min="6" max="6" width="12.125" style="179" customWidth="1"/>
    <col min="7" max="7" width="9.625" style="181" customWidth="1"/>
    <col min="8" max="8" width="9" style="181" customWidth="1"/>
    <col min="9" max="9" width="12.125" style="181" customWidth="1"/>
    <col min="10" max="10" width="10" style="181" customWidth="1"/>
    <col min="11" max="11" width="9.75" style="181" customWidth="1"/>
    <col min="12" max="12" width="10.625" style="181" customWidth="1"/>
    <col min="13" max="13" width="10" style="181" customWidth="1"/>
    <col min="14" max="14" width="9.375" style="181" customWidth="1"/>
    <col min="15" max="15" width="11" style="181" customWidth="1"/>
    <col min="16" max="16" width="8.125" style="181" customWidth="1"/>
    <col min="17" max="17" width="7.75" style="181" customWidth="1"/>
    <col min="18" max="19" width="9.375" style="181" customWidth="1"/>
    <col min="20" max="20" width="5.625" style="182" customWidth="1"/>
    <col min="21" max="16384" width="10.25" style="180"/>
  </cols>
  <sheetData>
    <row r="1" spans="1:20" s="166" customFormat="1" ht="21.6" customHeight="1">
      <c r="A1" s="655" t="s">
        <v>415</v>
      </c>
      <c r="B1" s="655"/>
      <c r="C1" s="655"/>
      <c r="D1" s="655"/>
      <c r="E1" s="655"/>
      <c r="F1" s="655"/>
      <c r="G1" s="655"/>
      <c r="H1" s="655"/>
      <c r="I1" s="655"/>
      <c r="J1" s="655"/>
      <c r="K1" s="655"/>
      <c r="L1" s="655"/>
      <c r="M1" s="655"/>
      <c r="N1" s="655"/>
      <c r="O1" s="655"/>
      <c r="P1" s="655"/>
      <c r="Q1" s="655"/>
      <c r="R1" s="655"/>
      <c r="S1" s="655"/>
      <c r="T1" s="655"/>
    </row>
    <row r="2" spans="1:20" s="166" customFormat="1" ht="21.6" customHeight="1">
      <c r="A2" s="656" t="s">
        <v>414</v>
      </c>
      <c r="B2" s="656"/>
      <c r="C2" s="656"/>
      <c r="D2" s="656"/>
      <c r="E2" s="656"/>
      <c r="F2" s="656"/>
      <c r="G2" s="656"/>
      <c r="H2" s="656"/>
      <c r="I2" s="656"/>
      <c r="J2" s="656"/>
      <c r="K2" s="656"/>
      <c r="L2" s="656"/>
      <c r="M2" s="656"/>
      <c r="N2" s="656"/>
      <c r="O2" s="656"/>
      <c r="P2" s="656"/>
      <c r="Q2" s="656"/>
      <c r="R2" s="656"/>
      <c r="S2" s="656"/>
      <c r="T2" s="656"/>
    </row>
    <row r="3" spans="1:20" s="166" customFormat="1" ht="34.5" customHeight="1">
      <c r="A3" s="657" t="s">
        <v>836</v>
      </c>
      <c r="B3" s="657"/>
      <c r="C3" s="657"/>
      <c r="D3" s="657"/>
      <c r="E3" s="657"/>
      <c r="F3" s="657"/>
      <c r="G3" s="657"/>
      <c r="H3" s="657"/>
      <c r="I3" s="657"/>
      <c r="J3" s="657"/>
      <c r="K3" s="657"/>
      <c r="L3" s="657"/>
      <c r="M3" s="657"/>
      <c r="N3" s="657"/>
      <c r="O3" s="657"/>
      <c r="P3" s="657"/>
      <c r="Q3" s="657"/>
      <c r="R3" s="657"/>
      <c r="S3" s="657"/>
      <c r="T3" s="657"/>
    </row>
    <row r="4" spans="1:20" s="166" customFormat="1" ht="18.75">
      <c r="A4" s="654" t="s">
        <v>928</v>
      </c>
      <c r="B4" s="654"/>
      <c r="C4" s="654"/>
      <c r="D4" s="654"/>
      <c r="E4" s="654"/>
      <c r="F4" s="654"/>
      <c r="G4" s="654"/>
      <c r="H4" s="654"/>
      <c r="I4" s="654"/>
      <c r="J4" s="654"/>
      <c r="K4" s="654"/>
      <c r="L4" s="654"/>
      <c r="M4" s="654"/>
      <c r="N4" s="654"/>
      <c r="O4" s="654"/>
      <c r="P4" s="654"/>
      <c r="Q4" s="654"/>
      <c r="R4" s="654"/>
      <c r="S4" s="654"/>
      <c r="T4" s="654"/>
    </row>
    <row r="5" spans="1:20" s="166" customFormat="1" ht="15.75" customHeight="1">
      <c r="A5" s="658" t="s">
        <v>25</v>
      </c>
      <c r="B5" s="658"/>
      <c r="C5" s="658"/>
      <c r="D5" s="658"/>
      <c r="E5" s="658"/>
      <c r="F5" s="658"/>
      <c r="G5" s="658"/>
      <c r="H5" s="658"/>
      <c r="I5" s="658"/>
      <c r="J5" s="658"/>
      <c r="K5" s="658"/>
      <c r="L5" s="658"/>
      <c r="M5" s="658"/>
      <c r="N5" s="658"/>
      <c r="O5" s="658"/>
      <c r="P5" s="658"/>
      <c r="Q5" s="658"/>
      <c r="R5" s="658"/>
      <c r="S5" s="658"/>
      <c r="T5" s="658"/>
    </row>
    <row r="6" spans="1:20" s="167" customFormat="1" ht="43.5" customHeight="1">
      <c r="A6" s="646" t="s">
        <v>1</v>
      </c>
      <c r="B6" s="646" t="s">
        <v>34</v>
      </c>
      <c r="C6" s="646" t="s">
        <v>2</v>
      </c>
      <c r="D6" s="646" t="s">
        <v>250</v>
      </c>
      <c r="E6" s="646" t="s">
        <v>4</v>
      </c>
      <c r="F6" s="646" t="s">
        <v>5</v>
      </c>
      <c r="G6" s="647"/>
      <c r="H6" s="647"/>
      <c r="I6" s="648" t="s">
        <v>251</v>
      </c>
      <c r="J6" s="649"/>
      <c r="K6" s="650"/>
      <c r="L6" s="651" t="s">
        <v>257</v>
      </c>
      <c r="M6" s="641" t="s">
        <v>252</v>
      </c>
      <c r="N6" s="641"/>
      <c r="O6" s="643" t="s">
        <v>258</v>
      </c>
      <c r="P6" s="641" t="s">
        <v>253</v>
      </c>
      <c r="Q6" s="641"/>
      <c r="R6" s="641"/>
      <c r="S6" s="641"/>
      <c r="T6" s="646" t="s">
        <v>6</v>
      </c>
    </row>
    <row r="7" spans="1:20" s="167" customFormat="1" ht="25.15" customHeight="1">
      <c r="A7" s="646"/>
      <c r="B7" s="646"/>
      <c r="C7" s="646"/>
      <c r="D7" s="646"/>
      <c r="E7" s="646"/>
      <c r="F7" s="646" t="s">
        <v>254</v>
      </c>
      <c r="G7" s="641" t="s">
        <v>8</v>
      </c>
      <c r="H7" s="641"/>
      <c r="I7" s="646" t="s">
        <v>254</v>
      </c>
      <c r="J7" s="641" t="s">
        <v>8</v>
      </c>
      <c r="K7" s="641"/>
      <c r="L7" s="652"/>
      <c r="M7" s="641" t="s">
        <v>27</v>
      </c>
      <c r="N7" s="651" t="s">
        <v>255</v>
      </c>
      <c r="O7" s="644"/>
      <c r="P7" s="641" t="s">
        <v>27</v>
      </c>
      <c r="Q7" s="641" t="s">
        <v>255</v>
      </c>
      <c r="R7" s="641"/>
      <c r="S7" s="641"/>
      <c r="T7" s="646"/>
    </row>
    <row r="8" spans="1:20" s="167" customFormat="1" ht="25.15" customHeight="1">
      <c r="A8" s="646"/>
      <c r="B8" s="646"/>
      <c r="C8" s="646"/>
      <c r="D8" s="646"/>
      <c r="E8" s="646"/>
      <c r="F8" s="646"/>
      <c r="G8" s="641" t="s">
        <v>9</v>
      </c>
      <c r="H8" s="638" t="s">
        <v>234</v>
      </c>
      <c r="I8" s="646"/>
      <c r="J8" s="641" t="s">
        <v>9</v>
      </c>
      <c r="K8" s="638" t="s">
        <v>234</v>
      </c>
      <c r="L8" s="652"/>
      <c r="M8" s="641"/>
      <c r="N8" s="652"/>
      <c r="O8" s="644"/>
      <c r="P8" s="641"/>
      <c r="Q8" s="641" t="s">
        <v>9</v>
      </c>
      <c r="R8" s="642" t="s">
        <v>31</v>
      </c>
      <c r="S8" s="642"/>
      <c r="T8" s="646"/>
    </row>
    <row r="9" spans="1:20" s="167" customFormat="1" ht="30.75" customHeight="1">
      <c r="A9" s="646"/>
      <c r="B9" s="646"/>
      <c r="C9" s="646"/>
      <c r="D9" s="646"/>
      <c r="E9" s="646"/>
      <c r="F9" s="646"/>
      <c r="G9" s="641"/>
      <c r="H9" s="639"/>
      <c r="I9" s="646"/>
      <c r="J9" s="641"/>
      <c r="K9" s="639"/>
      <c r="L9" s="652"/>
      <c r="M9" s="641"/>
      <c r="N9" s="652"/>
      <c r="O9" s="644"/>
      <c r="P9" s="641"/>
      <c r="Q9" s="641"/>
      <c r="R9" s="642" t="s">
        <v>276</v>
      </c>
      <c r="S9" s="642" t="s">
        <v>256</v>
      </c>
      <c r="T9" s="646"/>
    </row>
    <row r="10" spans="1:20" s="167" customFormat="1" ht="40.15" customHeight="1">
      <c r="A10" s="646"/>
      <c r="B10" s="646"/>
      <c r="C10" s="646"/>
      <c r="D10" s="646"/>
      <c r="E10" s="646"/>
      <c r="F10" s="646"/>
      <c r="G10" s="641"/>
      <c r="H10" s="640"/>
      <c r="I10" s="646"/>
      <c r="J10" s="641"/>
      <c r="K10" s="640"/>
      <c r="L10" s="653"/>
      <c r="M10" s="641"/>
      <c r="N10" s="653"/>
      <c r="O10" s="645"/>
      <c r="P10" s="641"/>
      <c r="Q10" s="641"/>
      <c r="R10" s="642"/>
      <c r="S10" s="642"/>
      <c r="T10" s="646"/>
    </row>
    <row r="11" spans="1:20" s="169" customFormat="1" ht="12.75">
      <c r="A11" s="168">
        <v>1</v>
      </c>
      <c r="B11" s="168">
        <v>2</v>
      </c>
      <c r="C11" s="168">
        <v>3</v>
      </c>
      <c r="D11" s="168">
        <v>4</v>
      </c>
      <c r="E11" s="168">
        <v>5</v>
      </c>
      <c r="F11" s="168">
        <v>6</v>
      </c>
      <c r="G11" s="168">
        <v>7</v>
      </c>
      <c r="H11" s="168">
        <v>8</v>
      </c>
      <c r="I11" s="168">
        <v>9</v>
      </c>
      <c r="J11" s="168">
        <v>10</v>
      </c>
      <c r="K11" s="168">
        <v>11</v>
      </c>
      <c r="L11" s="168">
        <v>12</v>
      </c>
      <c r="M11" s="168">
        <v>13</v>
      </c>
      <c r="N11" s="168">
        <v>14</v>
      </c>
      <c r="O11" s="168">
        <v>15</v>
      </c>
      <c r="P11" s="168">
        <v>16</v>
      </c>
      <c r="Q11" s="168">
        <v>17</v>
      </c>
      <c r="R11" s="168">
        <v>18</v>
      </c>
      <c r="S11" s="168">
        <v>19</v>
      </c>
      <c r="T11" s="168">
        <v>20</v>
      </c>
    </row>
    <row r="12" spans="1:20" s="173" customFormat="1" ht="24.75" customHeight="1">
      <c r="A12" s="170"/>
      <c r="B12" s="171" t="s">
        <v>28</v>
      </c>
      <c r="C12" s="170"/>
      <c r="D12" s="170"/>
      <c r="E12" s="170"/>
      <c r="F12" s="171"/>
      <c r="G12" s="172">
        <f>+G13</f>
        <v>6040685</v>
      </c>
      <c r="H12" s="172">
        <f t="shared" ref="H12:S12" si="0">+H13</f>
        <v>4146585</v>
      </c>
      <c r="I12" s="172">
        <f t="shared" si="0"/>
        <v>0</v>
      </c>
      <c r="J12" s="172">
        <f t="shared" si="0"/>
        <v>7071948</v>
      </c>
      <c r="K12" s="172">
        <f t="shared" si="0"/>
        <v>0</v>
      </c>
      <c r="L12" s="172">
        <f t="shared" si="0"/>
        <v>190000</v>
      </c>
      <c r="M12" s="172">
        <f t="shared" si="0"/>
        <v>6646000</v>
      </c>
      <c r="N12" s="172">
        <f t="shared" si="0"/>
        <v>0</v>
      </c>
      <c r="O12" s="172">
        <f t="shared" si="0"/>
        <v>41600</v>
      </c>
      <c r="P12" s="172">
        <f t="shared" si="0"/>
        <v>42000</v>
      </c>
      <c r="Q12" s="172">
        <f t="shared" si="0"/>
        <v>41600</v>
      </c>
      <c r="R12" s="172">
        <f t="shared" si="0"/>
        <v>0</v>
      </c>
      <c r="S12" s="172">
        <f t="shared" si="0"/>
        <v>19000</v>
      </c>
      <c r="T12" s="170"/>
    </row>
    <row r="13" spans="1:20" s="186" customFormat="1" ht="71.25" customHeight="1">
      <c r="A13" s="183" t="s">
        <v>10</v>
      </c>
      <c r="B13" s="184" t="s">
        <v>277</v>
      </c>
      <c r="C13" s="183"/>
      <c r="D13" s="183"/>
      <c r="E13" s="183"/>
      <c r="F13" s="183"/>
      <c r="G13" s="185">
        <f>G14+G16</f>
        <v>6040685</v>
      </c>
      <c r="H13" s="185">
        <f t="shared" ref="H13:S13" si="1">H14+H16</f>
        <v>4146585</v>
      </c>
      <c r="I13" s="185">
        <f t="shared" si="1"/>
        <v>0</v>
      </c>
      <c r="J13" s="185">
        <f t="shared" si="1"/>
        <v>7071948</v>
      </c>
      <c r="K13" s="185">
        <f t="shared" si="1"/>
        <v>0</v>
      </c>
      <c r="L13" s="185">
        <f t="shared" si="1"/>
        <v>190000</v>
      </c>
      <c r="M13" s="185">
        <f t="shared" si="1"/>
        <v>6646000</v>
      </c>
      <c r="N13" s="185">
        <f t="shared" si="1"/>
        <v>0</v>
      </c>
      <c r="O13" s="185">
        <f t="shared" si="1"/>
        <v>41600</v>
      </c>
      <c r="P13" s="185">
        <f t="shared" si="1"/>
        <v>42000</v>
      </c>
      <c r="Q13" s="185">
        <f t="shared" si="1"/>
        <v>41600</v>
      </c>
      <c r="R13" s="185">
        <f t="shared" si="1"/>
        <v>0</v>
      </c>
      <c r="S13" s="185">
        <f t="shared" si="1"/>
        <v>19000</v>
      </c>
      <c r="T13" s="183"/>
    </row>
    <row r="14" spans="1:20" s="186" customFormat="1" ht="33.75" customHeight="1">
      <c r="A14" s="183" t="s">
        <v>12</v>
      </c>
      <c r="B14" s="184" t="s">
        <v>417</v>
      </c>
      <c r="C14" s="183"/>
      <c r="D14" s="183"/>
      <c r="E14" s="183"/>
      <c r="F14" s="183"/>
      <c r="G14" s="185">
        <f>G15</f>
        <v>6040685</v>
      </c>
      <c r="H14" s="185">
        <f>H15</f>
        <v>4146585</v>
      </c>
      <c r="I14" s="185"/>
      <c r="J14" s="185">
        <f>J15</f>
        <v>7071948</v>
      </c>
      <c r="K14" s="185">
        <f t="shared" ref="K14:S14" si="2">K15</f>
        <v>0</v>
      </c>
      <c r="L14" s="185">
        <f t="shared" si="2"/>
        <v>190000</v>
      </c>
      <c r="M14" s="185">
        <f t="shared" si="2"/>
        <v>6646000</v>
      </c>
      <c r="N14" s="185">
        <f t="shared" si="2"/>
        <v>0</v>
      </c>
      <c r="O14" s="185">
        <f t="shared" si="2"/>
        <v>19000</v>
      </c>
      <c r="P14" s="185">
        <f t="shared" si="2"/>
        <v>19000</v>
      </c>
      <c r="Q14" s="185">
        <f t="shared" si="2"/>
        <v>19000</v>
      </c>
      <c r="R14" s="185">
        <f t="shared" si="2"/>
        <v>0</v>
      </c>
      <c r="S14" s="185">
        <f t="shared" si="2"/>
        <v>19000</v>
      </c>
      <c r="T14" s="183"/>
    </row>
    <row r="15" spans="1:20" s="173" customFormat="1" ht="108" customHeight="1">
      <c r="A15" s="171" t="s">
        <v>12</v>
      </c>
      <c r="B15" s="176" t="s">
        <v>418</v>
      </c>
      <c r="C15" s="170"/>
      <c r="D15" s="170"/>
      <c r="E15" s="170"/>
      <c r="F15" s="177" t="s">
        <v>419</v>
      </c>
      <c r="G15" s="175">
        <v>6040685</v>
      </c>
      <c r="H15" s="175">
        <v>4146585</v>
      </c>
      <c r="I15" s="316" t="s">
        <v>420</v>
      </c>
      <c r="J15" s="175">
        <v>7071948</v>
      </c>
      <c r="K15" s="175"/>
      <c r="L15" s="175">
        <v>190000</v>
      </c>
      <c r="M15" s="175">
        <v>6646000</v>
      </c>
      <c r="N15" s="175"/>
      <c r="O15" s="175">
        <v>19000</v>
      </c>
      <c r="P15" s="175">
        <f>Q15</f>
        <v>19000</v>
      </c>
      <c r="Q15" s="175">
        <v>19000</v>
      </c>
      <c r="R15" s="175"/>
      <c r="S15" s="175">
        <f>Q15</f>
        <v>19000</v>
      </c>
      <c r="T15" s="174"/>
    </row>
    <row r="16" spans="1:20" s="186" customFormat="1" ht="62.25" customHeight="1">
      <c r="A16" s="391" t="s">
        <v>17</v>
      </c>
      <c r="B16" s="392" t="s">
        <v>800</v>
      </c>
      <c r="C16" s="183"/>
      <c r="D16" s="391">
        <f>D18+D23</f>
        <v>50</v>
      </c>
      <c r="E16" s="183"/>
      <c r="F16" s="183"/>
      <c r="G16" s="393"/>
      <c r="H16" s="393"/>
      <c r="I16" s="185"/>
      <c r="J16" s="185"/>
      <c r="K16" s="185"/>
      <c r="L16" s="394"/>
      <c r="M16" s="394">
        <f>M18+M23</f>
        <v>0</v>
      </c>
      <c r="N16" s="394">
        <f>N18+N23</f>
        <v>0</v>
      </c>
      <c r="O16" s="394">
        <v>22600</v>
      </c>
      <c r="P16" s="394">
        <f>P18+P23</f>
        <v>23000</v>
      </c>
      <c r="Q16" s="394">
        <f>Q18+Q23</f>
        <v>22600</v>
      </c>
      <c r="R16" s="185"/>
      <c r="S16" s="185"/>
      <c r="T16" s="183"/>
    </row>
    <row r="17" spans="1:20" s="401" customFormat="1" ht="28.5" customHeight="1">
      <c r="A17" s="395" t="s">
        <v>13</v>
      </c>
      <c r="B17" s="396" t="s">
        <v>801</v>
      </c>
      <c r="C17" s="397"/>
      <c r="D17" s="398"/>
      <c r="E17" s="397"/>
      <c r="F17" s="397"/>
      <c r="G17" s="399"/>
      <c r="H17" s="399"/>
      <c r="I17" s="400"/>
      <c r="J17" s="400"/>
      <c r="K17" s="400"/>
      <c r="L17" s="399"/>
      <c r="M17" s="399"/>
      <c r="N17" s="399"/>
      <c r="O17" s="399"/>
      <c r="P17" s="399"/>
      <c r="Q17" s="399"/>
      <c r="R17" s="400"/>
      <c r="S17" s="400"/>
      <c r="T17" s="397"/>
    </row>
    <row r="18" spans="1:20" s="173" customFormat="1" ht="31.5">
      <c r="A18" s="402" t="s">
        <v>36</v>
      </c>
      <c r="B18" s="403" t="s">
        <v>802</v>
      </c>
      <c r="C18" s="170"/>
      <c r="D18" s="404">
        <f>SUM(D19:D22)</f>
        <v>30</v>
      </c>
      <c r="E18" s="170"/>
      <c r="F18" s="171"/>
      <c r="G18" s="393"/>
      <c r="H18" s="393"/>
      <c r="I18" s="172"/>
      <c r="J18" s="172"/>
      <c r="K18" s="172"/>
      <c r="L18" s="172"/>
      <c r="M18" s="172"/>
      <c r="N18" s="172"/>
      <c r="O18" s="172"/>
      <c r="P18" s="405">
        <v>13500</v>
      </c>
      <c r="Q18" s="405">
        <v>13182</v>
      </c>
      <c r="R18" s="172"/>
      <c r="S18" s="172"/>
      <c r="T18" s="170"/>
    </row>
    <row r="19" spans="1:20" s="173" customFormat="1" ht="31.5">
      <c r="A19" s="406"/>
      <c r="B19" s="407" t="s">
        <v>803</v>
      </c>
      <c r="C19" s="404"/>
      <c r="D19" s="408">
        <v>13</v>
      </c>
      <c r="E19" s="170"/>
      <c r="F19" s="171"/>
      <c r="G19" s="393"/>
      <c r="H19" s="393"/>
      <c r="I19" s="172"/>
      <c r="J19" s="172"/>
      <c r="K19" s="172"/>
      <c r="L19" s="172"/>
      <c r="M19" s="172"/>
      <c r="N19" s="172"/>
      <c r="O19" s="172"/>
      <c r="P19" s="172"/>
      <c r="Q19" s="172"/>
      <c r="R19" s="172"/>
      <c r="S19" s="172"/>
      <c r="T19" s="170"/>
    </row>
    <row r="20" spans="1:20" s="173" customFormat="1" ht="31.5">
      <c r="A20" s="406"/>
      <c r="B20" s="407" t="s">
        <v>804</v>
      </c>
      <c r="C20" s="404"/>
      <c r="D20" s="408">
        <v>8</v>
      </c>
      <c r="E20" s="170"/>
      <c r="F20" s="171"/>
      <c r="G20" s="393"/>
      <c r="H20" s="393"/>
      <c r="I20" s="172"/>
      <c r="J20" s="172"/>
      <c r="K20" s="172"/>
      <c r="L20" s="172"/>
      <c r="M20" s="172"/>
      <c r="N20" s="172"/>
      <c r="O20" s="172"/>
      <c r="P20" s="172"/>
      <c r="Q20" s="172"/>
      <c r="R20" s="172"/>
      <c r="S20" s="172"/>
      <c r="T20" s="170"/>
    </row>
    <row r="21" spans="1:20" s="173" customFormat="1" ht="31.5">
      <c r="A21" s="406"/>
      <c r="B21" s="407" t="s">
        <v>805</v>
      </c>
      <c r="C21" s="404"/>
      <c r="D21" s="408">
        <v>3</v>
      </c>
      <c r="E21" s="170"/>
      <c r="F21" s="171"/>
      <c r="G21" s="393"/>
      <c r="H21" s="393"/>
      <c r="I21" s="172"/>
      <c r="J21" s="172"/>
      <c r="K21" s="172"/>
      <c r="L21" s="172"/>
      <c r="M21" s="172"/>
      <c r="N21" s="172"/>
      <c r="O21" s="172"/>
      <c r="P21" s="172"/>
      <c r="Q21" s="172"/>
      <c r="R21" s="172"/>
      <c r="S21" s="172"/>
      <c r="T21" s="170"/>
    </row>
    <row r="22" spans="1:20" s="173" customFormat="1" ht="31.5">
      <c r="A22" s="406"/>
      <c r="B22" s="407" t="s">
        <v>806</v>
      </c>
      <c r="C22" s="404"/>
      <c r="D22" s="408">
        <v>6</v>
      </c>
      <c r="E22" s="170"/>
      <c r="F22" s="171"/>
      <c r="G22" s="393"/>
      <c r="H22" s="393"/>
      <c r="I22" s="172"/>
      <c r="J22" s="172"/>
      <c r="K22" s="172"/>
      <c r="L22" s="172"/>
      <c r="M22" s="172"/>
      <c r="N22" s="172"/>
      <c r="O22" s="172"/>
      <c r="P22" s="172"/>
      <c r="Q22" s="172"/>
      <c r="R22" s="172"/>
      <c r="S22" s="172"/>
      <c r="T22" s="170"/>
    </row>
    <row r="23" spans="1:20" s="173" customFormat="1" ht="47.25">
      <c r="A23" s="402" t="s">
        <v>23</v>
      </c>
      <c r="B23" s="403" t="s">
        <v>807</v>
      </c>
      <c r="C23" s="404"/>
      <c r="D23" s="404">
        <f>SUM(D24:D28)</f>
        <v>20</v>
      </c>
      <c r="E23" s="170"/>
      <c r="F23" s="171"/>
      <c r="G23" s="393"/>
      <c r="H23" s="393"/>
      <c r="I23" s="172"/>
      <c r="J23" s="172"/>
      <c r="K23" s="172"/>
      <c r="L23" s="172"/>
      <c r="M23" s="172"/>
      <c r="N23" s="172"/>
      <c r="O23" s="172"/>
      <c r="P23" s="405">
        <v>9500</v>
      </c>
      <c r="Q23" s="405">
        <v>9418</v>
      </c>
      <c r="R23" s="172"/>
      <c r="S23" s="172"/>
      <c r="T23" s="170"/>
    </row>
    <row r="24" spans="1:20" s="173" customFormat="1" ht="31.5">
      <c r="A24" s="406"/>
      <c r="B24" s="407" t="s">
        <v>808</v>
      </c>
      <c r="C24" s="404"/>
      <c r="D24" s="408">
        <v>6</v>
      </c>
      <c r="E24" s="170"/>
      <c r="F24" s="171"/>
      <c r="G24" s="393"/>
      <c r="H24" s="393"/>
      <c r="I24" s="172"/>
      <c r="J24" s="172"/>
      <c r="K24" s="172"/>
      <c r="L24" s="172"/>
      <c r="M24" s="172"/>
      <c r="N24" s="172"/>
      <c r="O24" s="172"/>
      <c r="P24" s="172"/>
      <c r="Q24" s="172"/>
      <c r="R24" s="172"/>
      <c r="S24" s="172"/>
      <c r="T24" s="170"/>
    </row>
    <row r="25" spans="1:20" s="173" customFormat="1" ht="31.5">
      <c r="A25" s="406"/>
      <c r="B25" s="407" t="s">
        <v>809</v>
      </c>
      <c r="C25" s="404"/>
      <c r="D25" s="408">
        <v>6</v>
      </c>
      <c r="E25" s="170"/>
      <c r="F25" s="171"/>
      <c r="G25" s="393"/>
      <c r="H25" s="393"/>
      <c r="I25" s="172"/>
      <c r="J25" s="172"/>
      <c r="K25" s="172"/>
      <c r="L25" s="172"/>
      <c r="M25" s="172"/>
      <c r="N25" s="172"/>
      <c r="O25" s="172"/>
      <c r="P25" s="172"/>
      <c r="Q25" s="172"/>
      <c r="R25" s="172"/>
      <c r="S25" s="172"/>
      <c r="T25" s="170"/>
    </row>
    <row r="26" spans="1:20" s="173" customFormat="1" ht="31.5">
      <c r="A26" s="406"/>
      <c r="B26" s="407" t="s">
        <v>810</v>
      </c>
      <c r="C26" s="404"/>
      <c r="D26" s="408">
        <v>3</v>
      </c>
      <c r="E26" s="170"/>
      <c r="F26" s="171"/>
      <c r="G26" s="393"/>
      <c r="H26" s="393"/>
      <c r="I26" s="172"/>
      <c r="J26" s="172"/>
      <c r="K26" s="172"/>
      <c r="L26" s="172"/>
      <c r="M26" s="172"/>
      <c r="N26" s="172"/>
      <c r="O26" s="172"/>
      <c r="P26" s="172"/>
      <c r="Q26" s="172"/>
      <c r="R26" s="172"/>
      <c r="S26" s="172"/>
      <c r="T26" s="170"/>
    </row>
    <row r="27" spans="1:20" s="173" customFormat="1">
      <c r="A27" s="406"/>
      <c r="B27" s="407" t="s">
        <v>811</v>
      </c>
      <c r="C27" s="404"/>
      <c r="D27" s="408">
        <v>3</v>
      </c>
      <c r="E27" s="170"/>
      <c r="F27" s="171"/>
      <c r="G27" s="393"/>
      <c r="H27" s="393"/>
      <c r="I27" s="172"/>
      <c r="J27" s="172"/>
      <c r="K27" s="172"/>
      <c r="L27" s="172"/>
      <c r="M27" s="172"/>
      <c r="N27" s="172"/>
      <c r="O27" s="172"/>
      <c r="P27" s="172"/>
      <c r="Q27" s="172"/>
      <c r="R27" s="172"/>
      <c r="S27" s="172"/>
      <c r="T27" s="170"/>
    </row>
    <row r="28" spans="1:20" s="173" customFormat="1" ht="31.5">
      <c r="A28" s="406"/>
      <c r="B28" s="407" t="s">
        <v>812</v>
      </c>
      <c r="C28" s="404"/>
      <c r="D28" s="408">
        <v>2</v>
      </c>
      <c r="E28" s="170"/>
      <c r="F28" s="171"/>
      <c r="G28" s="393"/>
      <c r="H28" s="393"/>
      <c r="I28" s="172"/>
      <c r="J28" s="172"/>
      <c r="K28" s="172"/>
      <c r="L28" s="172"/>
      <c r="M28" s="172"/>
      <c r="N28" s="172"/>
      <c r="O28" s="172"/>
      <c r="P28" s="172"/>
      <c r="Q28" s="172"/>
      <c r="R28" s="172"/>
      <c r="S28" s="172"/>
      <c r="T28" s="170"/>
    </row>
    <row r="29" spans="1:20">
      <c r="A29" s="178"/>
      <c r="B29" s="409"/>
      <c r="C29" s="178"/>
      <c r="D29" s="178"/>
      <c r="E29" s="178"/>
      <c r="F29" s="178"/>
      <c r="G29" s="410"/>
      <c r="H29" s="410"/>
      <c r="I29" s="410"/>
      <c r="J29" s="410"/>
      <c r="K29" s="410"/>
      <c r="L29" s="410"/>
      <c r="M29" s="410"/>
      <c r="N29" s="410"/>
      <c r="O29" s="410"/>
      <c r="P29" s="410"/>
      <c r="Q29" s="410"/>
      <c r="R29" s="410"/>
      <c r="S29" s="410"/>
      <c r="T29" s="411"/>
    </row>
  </sheetData>
  <mergeCells count="33">
    <mergeCell ref="A4:T4"/>
    <mergeCell ref="A1:T1"/>
    <mergeCell ref="A2:T2"/>
    <mergeCell ref="A3:T3"/>
    <mergeCell ref="A5:T5"/>
    <mergeCell ref="A6:A10"/>
    <mergeCell ref="B6:B10"/>
    <mergeCell ref="C6:C10"/>
    <mergeCell ref="D6:D10"/>
    <mergeCell ref="E6:E10"/>
    <mergeCell ref="F6:H6"/>
    <mergeCell ref="I6:K6"/>
    <mergeCell ref="L6:L10"/>
    <mergeCell ref="M6:N6"/>
    <mergeCell ref="T6:T10"/>
    <mergeCell ref="F7:F10"/>
    <mergeCell ref="G7:H7"/>
    <mergeCell ref="I7:I10"/>
    <mergeCell ref="J7:K7"/>
    <mergeCell ref="M7:M10"/>
    <mergeCell ref="N7:N10"/>
    <mergeCell ref="P7:P10"/>
    <mergeCell ref="Q7:S7"/>
    <mergeCell ref="G8:G10"/>
    <mergeCell ref="H8:H10"/>
    <mergeCell ref="J8:J10"/>
    <mergeCell ref="K8:K10"/>
    <mergeCell ref="Q8:Q10"/>
    <mergeCell ref="R8:S8"/>
    <mergeCell ref="R9:R10"/>
    <mergeCell ref="S9:S10"/>
    <mergeCell ref="O6:O10"/>
    <mergeCell ref="P6:S6"/>
  </mergeCells>
  <printOptions horizontalCentered="1"/>
  <pageMargins left="0.39370078740157499" right="0.35433070866141703" top="0.46" bottom="0.44" header="0.31496062992126" footer="0.31496062992126"/>
  <pageSetup paperSize="8" scale="93" fitToHeight="0" orientation="landscape" useFirstPageNumber="1" r:id="rId1"/>
  <headerFooter differentFirst="1">
    <oddFooter>&amp;R&amp;10&amp;P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K322"/>
  <sheetViews>
    <sheetView view="pageBreakPreview" topLeftCell="C10" zoomScale="60" zoomScaleNormal="70" workbookViewId="0">
      <selection activeCell="B19" sqref="B19"/>
    </sheetView>
  </sheetViews>
  <sheetFormatPr defaultColWidth="9.125" defaultRowHeight="18.75"/>
  <cols>
    <col min="1" max="1" width="5.125" style="8" customWidth="1"/>
    <col min="2" max="2" width="44.625" style="10" customWidth="1"/>
    <col min="3" max="3" width="11.25" style="11" customWidth="1"/>
    <col min="4" max="4" width="11.125" style="11" customWidth="1"/>
    <col min="5" max="5" width="11.625" style="11" customWidth="1"/>
    <col min="6" max="6" width="8" style="11" customWidth="1"/>
    <col min="7" max="7" width="10.25" style="11" customWidth="1"/>
    <col min="8" max="8" width="22.625" style="11" customWidth="1"/>
    <col min="9" max="9" width="12.625" style="9" customWidth="1"/>
    <col min="10" max="10" width="10.875" style="9" customWidth="1"/>
    <col min="11" max="11" width="10.375" style="9" customWidth="1"/>
    <col min="12" max="12" width="10.25" style="9" customWidth="1"/>
    <col min="13" max="13" width="14.125" style="9" customWidth="1"/>
    <col min="14" max="14" width="13.125" style="9" customWidth="1"/>
    <col min="15" max="15" width="10.875" style="9" customWidth="1"/>
    <col min="16" max="16" width="11.75" style="9" customWidth="1"/>
    <col min="17" max="17" width="10.375" style="9" customWidth="1"/>
    <col min="18" max="18" width="11.75" style="9" customWidth="1"/>
    <col min="19" max="19" width="11.875" style="9" customWidth="1"/>
    <col min="20" max="20" width="10.75" style="9" customWidth="1"/>
    <col min="21" max="21" width="10.375" style="9" customWidth="1"/>
    <col min="22" max="22" width="10.625" style="9" customWidth="1"/>
    <col min="23" max="23" width="10" style="9" customWidth="1"/>
    <col min="24" max="24" width="11.125" style="9" customWidth="1"/>
    <col min="25" max="25" width="11.875" style="9" customWidth="1"/>
    <col min="26" max="27" width="10" style="9" customWidth="1"/>
    <col min="28" max="28" width="11.25" style="9" customWidth="1"/>
    <col min="29" max="29" width="11.625" style="9" customWidth="1"/>
    <col min="30" max="30" width="11.125" style="9" customWidth="1"/>
    <col min="31" max="31" width="11.875" style="9" customWidth="1"/>
    <col min="32" max="32" width="9.875" style="9" customWidth="1"/>
    <col min="33" max="33" width="11" style="9" customWidth="1"/>
    <col min="34" max="34" width="11.375" style="9" customWidth="1"/>
    <col min="35" max="35" width="12.875" style="9" customWidth="1"/>
    <col min="36" max="36" width="11.125" style="9" customWidth="1"/>
    <col min="37" max="37" width="7.875" style="9" customWidth="1"/>
    <col min="38" max="251" width="9.125" style="4"/>
    <col min="252" max="252" width="5.125" style="4" customWidth="1"/>
    <col min="253" max="253" width="24" style="4" customWidth="1"/>
    <col min="254" max="254" width="7.75" style="4" customWidth="1"/>
    <col min="255" max="255" width="9" style="4" customWidth="1"/>
    <col min="256" max="258" width="9.125" style="4" customWidth="1"/>
    <col min="259" max="259" width="10.125" style="4" customWidth="1"/>
    <col min="260" max="260" width="10.75" style="4" customWidth="1"/>
    <col min="261" max="261" width="10" style="4" customWidth="1"/>
    <col min="262" max="262" width="9.375" style="4" customWidth="1"/>
    <col min="263" max="263" width="10.75" style="4" customWidth="1"/>
    <col min="264" max="264" width="9.875" style="4" customWidth="1"/>
    <col min="265" max="265" width="12.875" style="4" customWidth="1"/>
    <col min="266" max="266" width="10.375" style="4" customWidth="1"/>
    <col min="267" max="269" width="8.875" style="4" customWidth="1"/>
    <col min="270" max="270" width="11.625" style="4" customWidth="1"/>
    <col min="271" max="271" width="10.125" style="4" customWidth="1"/>
    <col min="272" max="274" width="9.625" style="4" customWidth="1"/>
    <col min="275" max="275" width="11.125" style="4" customWidth="1"/>
    <col min="276" max="276" width="9.875" style="4" customWidth="1"/>
    <col min="277" max="277" width="7.875" style="4" customWidth="1"/>
    <col min="278" max="278" width="8.25" style="4" customWidth="1"/>
    <col min="279" max="279" width="13.375" style="4" customWidth="1"/>
    <col min="280" max="280" width="8" style="4" customWidth="1"/>
    <col min="281" max="281" width="13.375" style="4" customWidth="1"/>
    <col min="282" max="282" width="10.75" style="4" customWidth="1"/>
    <col min="283" max="283" width="10.125" style="4" customWidth="1"/>
    <col min="284" max="285" width="9.875" style="4" customWidth="1"/>
    <col min="286" max="286" width="11.125" style="4" customWidth="1"/>
    <col min="287" max="287" width="9.375" style="4" customWidth="1"/>
    <col min="288" max="507" width="9.125" style="4"/>
    <col min="508" max="508" width="5.125" style="4" customWidth="1"/>
    <col min="509" max="509" width="24" style="4" customWidth="1"/>
    <col min="510" max="510" width="7.75" style="4" customWidth="1"/>
    <col min="511" max="511" width="9" style="4" customWidth="1"/>
    <col min="512" max="514" width="9.125" style="4" customWidth="1"/>
    <col min="515" max="515" width="10.125" style="4" customWidth="1"/>
    <col min="516" max="516" width="10.75" style="4" customWidth="1"/>
    <col min="517" max="517" width="10" style="4" customWidth="1"/>
    <col min="518" max="518" width="9.375" style="4" customWidth="1"/>
    <col min="519" max="519" width="10.75" style="4" customWidth="1"/>
    <col min="520" max="520" width="9.875" style="4" customWidth="1"/>
    <col min="521" max="521" width="12.875" style="4" customWidth="1"/>
    <col min="522" max="522" width="10.375" style="4" customWidth="1"/>
    <col min="523" max="525" width="8.875" style="4" customWidth="1"/>
    <col min="526" max="526" width="11.625" style="4" customWidth="1"/>
    <col min="527" max="527" width="10.125" style="4" customWidth="1"/>
    <col min="528" max="530" width="9.625" style="4" customWidth="1"/>
    <col min="531" max="531" width="11.125" style="4" customWidth="1"/>
    <col min="532" max="532" width="9.875" style="4" customWidth="1"/>
    <col min="533" max="533" width="7.875" style="4" customWidth="1"/>
    <col min="534" max="534" width="8.25" style="4" customWidth="1"/>
    <col min="535" max="535" width="13.375" style="4" customWidth="1"/>
    <col min="536" max="536" width="8" style="4" customWidth="1"/>
    <col min="537" max="537" width="13.375" style="4" customWidth="1"/>
    <col min="538" max="538" width="10.75" style="4" customWidth="1"/>
    <col min="539" max="539" width="10.125" style="4" customWidth="1"/>
    <col min="540" max="541" width="9.875" style="4" customWidth="1"/>
    <col min="542" max="542" width="11.125" style="4" customWidth="1"/>
    <col min="543" max="543" width="9.375" style="4" customWidth="1"/>
    <col min="544" max="763" width="9.125" style="4"/>
    <col min="764" max="764" width="5.125" style="4" customWidth="1"/>
    <col min="765" max="765" width="24" style="4" customWidth="1"/>
    <col min="766" max="766" width="7.75" style="4" customWidth="1"/>
    <col min="767" max="767" width="9" style="4" customWidth="1"/>
    <col min="768" max="770" width="9.125" style="4" customWidth="1"/>
    <col min="771" max="771" width="10.125" style="4" customWidth="1"/>
    <col min="772" max="772" width="10.75" style="4" customWidth="1"/>
    <col min="773" max="773" width="10" style="4" customWidth="1"/>
    <col min="774" max="774" width="9.375" style="4" customWidth="1"/>
    <col min="775" max="775" width="10.75" style="4" customWidth="1"/>
    <col min="776" max="776" width="9.875" style="4" customWidth="1"/>
    <col min="777" max="777" width="12.875" style="4" customWidth="1"/>
    <col min="778" max="778" width="10.375" style="4" customWidth="1"/>
    <col min="779" max="781" width="8.875" style="4" customWidth="1"/>
    <col min="782" max="782" width="11.625" style="4" customWidth="1"/>
    <col min="783" max="783" width="10.125" style="4" customWidth="1"/>
    <col min="784" max="786" width="9.625" style="4" customWidth="1"/>
    <col min="787" max="787" width="11.125" style="4" customWidth="1"/>
    <col min="788" max="788" width="9.875" style="4" customWidth="1"/>
    <col min="789" max="789" width="7.875" style="4" customWidth="1"/>
    <col min="790" max="790" width="8.25" style="4" customWidth="1"/>
    <col min="791" max="791" width="13.375" style="4" customWidth="1"/>
    <col min="792" max="792" width="8" style="4" customWidth="1"/>
    <col min="793" max="793" width="13.375" style="4" customWidth="1"/>
    <col min="794" max="794" width="10.75" style="4" customWidth="1"/>
    <col min="795" max="795" width="10.125" style="4" customWidth="1"/>
    <col min="796" max="797" width="9.875" style="4" customWidth="1"/>
    <col min="798" max="798" width="11.125" style="4" customWidth="1"/>
    <col min="799" max="799" width="9.375" style="4" customWidth="1"/>
    <col min="800" max="1019" width="9.125" style="4"/>
    <col min="1020" max="1020" width="5.125" style="4" customWidth="1"/>
    <col min="1021" max="1021" width="24" style="4" customWidth="1"/>
    <col min="1022" max="1022" width="7.75" style="4" customWidth="1"/>
    <col min="1023" max="1023" width="9" style="4" customWidth="1"/>
    <col min="1024" max="1026" width="9.125" style="4" customWidth="1"/>
    <col min="1027" max="1027" width="10.125" style="4" customWidth="1"/>
    <col min="1028" max="1028" width="10.75" style="4" customWidth="1"/>
    <col min="1029" max="1029" width="10" style="4" customWidth="1"/>
    <col min="1030" max="1030" width="9.375" style="4" customWidth="1"/>
    <col min="1031" max="1031" width="10.75" style="4" customWidth="1"/>
    <col min="1032" max="1032" width="9.875" style="4" customWidth="1"/>
    <col min="1033" max="1033" width="12.875" style="4" customWidth="1"/>
    <col min="1034" max="1034" width="10.375" style="4" customWidth="1"/>
    <col min="1035" max="1037" width="8.875" style="4" customWidth="1"/>
    <col min="1038" max="1038" width="11.625" style="4" customWidth="1"/>
    <col min="1039" max="1039" width="10.125" style="4" customWidth="1"/>
    <col min="1040" max="1042" width="9.625" style="4" customWidth="1"/>
    <col min="1043" max="1043" width="11.125" style="4" customWidth="1"/>
    <col min="1044" max="1044" width="9.875" style="4" customWidth="1"/>
    <col min="1045" max="1045" width="7.875" style="4" customWidth="1"/>
    <col min="1046" max="1046" width="8.25" style="4" customWidth="1"/>
    <col min="1047" max="1047" width="13.375" style="4" customWidth="1"/>
    <col min="1048" max="1048" width="8" style="4" customWidth="1"/>
    <col min="1049" max="1049" width="13.375" style="4" customWidth="1"/>
    <col min="1050" max="1050" width="10.75" style="4" customWidth="1"/>
    <col min="1051" max="1051" width="10.125" style="4" customWidth="1"/>
    <col min="1052" max="1053" width="9.875" style="4" customWidth="1"/>
    <col min="1054" max="1054" width="11.125" style="4" customWidth="1"/>
    <col min="1055" max="1055" width="9.375" style="4" customWidth="1"/>
    <col min="1056" max="1275" width="9.125" style="4"/>
    <col min="1276" max="1276" width="5.125" style="4" customWidth="1"/>
    <col min="1277" max="1277" width="24" style="4" customWidth="1"/>
    <col min="1278" max="1278" width="7.75" style="4" customWidth="1"/>
    <col min="1279" max="1279" width="9" style="4" customWidth="1"/>
    <col min="1280" max="1282" width="9.125" style="4" customWidth="1"/>
    <col min="1283" max="1283" width="10.125" style="4" customWidth="1"/>
    <col min="1284" max="1284" width="10.75" style="4" customWidth="1"/>
    <col min="1285" max="1285" width="10" style="4" customWidth="1"/>
    <col min="1286" max="1286" width="9.375" style="4" customWidth="1"/>
    <col min="1287" max="1287" width="10.75" style="4" customWidth="1"/>
    <col min="1288" max="1288" width="9.875" style="4" customWidth="1"/>
    <col min="1289" max="1289" width="12.875" style="4" customWidth="1"/>
    <col min="1290" max="1290" width="10.375" style="4" customWidth="1"/>
    <col min="1291" max="1293" width="8.875" style="4" customWidth="1"/>
    <col min="1294" max="1294" width="11.625" style="4" customWidth="1"/>
    <col min="1295" max="1295" width="10.125" style="4" customWidth="1"/>
    <col min="1296" max="1298" width="9.625" style="4" customWidth="1"/>
    <col min="1299" max="1299" width="11.125" style="4" customWidth="1"/>
    <col min="1300" max="1300" width="9.875" style="4" customWidth="1"/>
    <col min="1301" max="1301" width="7.875" style="4" customWidth="1"/>
    <col min="1302" max="1302" width="8.25" style="4" customWidth="1"/>
    <col min="1303" max="1303" width="13.375" style="4" customWidth="1"/>
    <col min="1304" max="1304" width="8" style="4" customWidth="1"/>
    <col min="1305" max="1305" width="13.375" style="4" customWidth="1"/>
    <col min="1306" max="1306" width="10.75" style="4" customWidth="1"/>
    <col min="1307" max="1307" width="10.125" style="4" customWidth="1"/>
    <col min="1308" max="1309" width="9.875" style="4" customWidth="1"/>
    <col min="1310" max="1310" width="11.125" style="4" customWidth="1"/>
    <col min="1311" max="1311" width="9.375" style="4" customWidth="1"/>
    <col min="1312" max="1531" width="9.125" style="4"/>
    <col min="1532" max="1532" width="5.125" style="4" customWidth="1"/>
    <col min="1533" max="1533" width="24" style="4" customWidth="1"/>
    <col min="1534" max="1534" width="7.75" style="4" customWidth="1"/>
    <col min="1535" max="1535" width="9" style="4" customWidth="1"/>
    <col min="1536" max="1538" width="9.125" style="4" customWidth="1"/>
    <col min="1539" max="1539" width="10.125" style="4" customWidth="1"/>
    <col min="1540" max="1540" width="10.75" style="4" customWidth="1"/>
    <col min="1541" max="1541" width="10" style="4" customWidth="1"/>
    <col min="1542" max="1542" width="9.375" style="4" customWidth="1"/>
    <col min="1543" max="1543" width="10.75" style="4" customWidth="1"/>
    <col min="1544" max="1544" width="9.875" style="4" customWidth="1"/>
    <col min="1545" max="1545" width="12.875" style="4" customWidth="1"/>
    <col min="1546" max="1546" width="10.375" style="4" customWidth="1"/>
    <col min="1547" max="1549" width="8.875" style="4" customWidth="1"/>
    <col min="1550" max="1550" width="11.625" style="4" customWidth="1"/>
    <col min="1551" max="1551" width="10.125" style="4" customWidth="1"/>
    <col min="1552" max="1554" width="9.625" style="4" customWidth="1"/>
    <col min="1555" max="1555" width="11.125" style="4" customWidth="1"/>
    <col min="1556" max="1556" width="9.875" style="4" customWidth="1"/>
    <col min="1557" max="1557" width="7.875" style="4" customWidth="1"/>
    <col min="1558" max="1558" width="8.25" style="4" customWidth="1"/>
    <col min="1559" max="1559" width="13.375" style="4" customWidth="1"/>
    <col min="1560" max="1560" width="8" style="4" customWidth="1"/>
    <col min="1561" max="1561" width="13.375" style="4" customWidth="1"/>
    <col min="1562" max="1562" width="10.75" style="4" customWidth="1"/>
    <col min="1563" max="1563" width="10.125" style="4" customWidth="1"/>
    <col min="1564" max="1565" width="9.875" style="4" customWidth="1"/>
    <col min="1566" max="1566" width="11.125" style="4" customWidth="1"/>
    <col min="1567" max="1567" width="9.375" style="4" customWidth="1"/>
    <col min="1568" max="1787" width="9.125" style="4"/>
    <col min="1788" max="1788" width="5.125" style="4" customWidth="1"/>
    <col min="1789" max="1789" width="24" style="4" customWidth="1"/>
    <col min="1790" max="1790" width="7.75" style="4" customWidth="1"/>
    <col min="1791" max="1791" width="9" style="4" customWidth="1"/>
    <col min="1792" max="1794" width="9.125" style="4" customWidth="1"/>
    <col min="1795" max="1795" width="10.125" style="4" customWidth="1"/>
    <col min="1796" max="1796" width="10.75" style="4" customWidth="1"/>
    <col min="1797" max="1797" width="10" style="4" customWidth="1"/>
    <col min="1798" max="1798" width="9.375" style="4" customWidth="1"/>
    <col min="1799" max="1799" width="10.75" style="4" customWidth="1"/>
    <col min="1800" max="1800" width="9.875" style="4" customWidth="1"/>
    <col min="1801" max="1801" width="12.875" style="4" customWidth="1"/>
    <col min="1802" max="1802" width="10.375" style="4" customWidth="1"/>
    <col min="1803" max="1805" width="8.875" style="4" customWidth="1"/>
    <col min="1806" max="1806" width="11.625" style="4" customWidth="1"/>
    <col min="1807" max="1807" width="10.125" style="4" customWidth="1"/>
    <col min="1808" max="1810" width="9.625" style="4" customWidth="1"/>
    <col min="1811" max="1811" width="11.125" style="4" customWidth="1"/>
    <col min="1812" max="1812" width="9.875" style="4" customWidth="1"/>
    <col min="1813" max="1813" width="7.875" style="4" customWidth="1"/>
    <col min="1814" max="1814" width="8.25" style="4" customWidth="1"/>
    <col min="1815" max="1815" width="13.375" style="4" customWidth="1"/>
    <col min="1816" max="1816" width="8" style="4" customWidth="1"/>
    <col min="1817" max="1817" width="13.375" style="4" customWidth="1"/>
    <col min="1818" max="1818" width="10.75" style="4" customWidth="1"/>
    <col min="1819" max="1819" width="10.125" style="4" customWidth="1"/>
    <col min="1820" max="1821" width="9.875" style="4" customWidth="1"/>
    <col min="1822" max="1822" width="11.125" style="4" customWidth="1"/>
    <col min="1823" max="1823" width="9.375" style="4" customWidth="1"/>
    <col min="1824" max="2043" width="9.125" style="4"/>
    <col min="2044" max="2044" width="5.125" style="4" customWidth="1"/>
    <col min="2045" max="2045" width="24" style="4" customWidth="1"/>
    <col min="2046" max="2046" width="7.75" style="4" customWidth="1"/>
    <col min="2047" max="2047" width="9" style="4" customWidth="1"/>
    <col min="2048" max="2050" width="9.125" style="4" customWidth="1"/>
    <col min="2051" max="2051" width="10.125" style="4" customWidth="1"/>
    <col min="2052" max="2052" width="10.75" style="4" customWidth="1"/>
    <col min="2053" max="2053" width="10" style="4" customWidth="1"/>
    <col min="2054" max="2054" width="9.375" style="4" customWidth="1"/>
    <col min="2055" max="2055" width="10.75" style="4" customWidth="1"/>
    <col min="2056" max="2056" width="9.875" style="4" customWidth="1"/>
    <col min="2057" max="2057" width="12.875" style="4" customWidth="1"/>
    <col min="2058" max="2058" width="10.375" style="4" customWidth="1"/>
    <col min="2059" max="2061" width="8.875" style="4" customWidth="1"/>
    <col min="2062" max="2062" width="11.625" style="4" customWidth="1"/>
    <col min="2063" max="2063" width="10.125" style="4" customWidth="1"/>
    <col min="2064" max="2066" width="9.625" style="4" customWidth="1"/>
    <col min="2067" max="2067" width="11.125" style="4" customWidth="1"/>
    <col min="2068" max="2068" width="9.875" style="4" customWidth="1"/>
    <col min="2069" max="2069" width="7.875" style="4" customWidth="1"/>
    <col min="2070" max="2070" width="8.25" style="4" customWidth="1"/>
    <col min="2071" max="2071" width="13.375" style="4" customWidth="1"/>
    <col min="2072" max="2072" width="8" style="4" customWidth="1"/>
    <col min="2073" max="2073" width="13.375" style="4" customWidth="1"/>
    <col min="2074" max="2074" width="10.75" style="4" customWidth="1"/>
    <col min="2075" max="2075" width="10.125" style="4" customWidth="1"/>
    <col min="2076" max="2077" width="9.875" style="4" customWidth="1"/>
    <col min="2078" max="2078" width="11.125" style="4" customWidth="1"/>
    <col min="2079" max="2079" width="9.375" style="4" customWidth="1"/>
    <col min="2080" max="2299" width="9.125" style="4"/>
    <col min="2300" max="2300" width="5.125" style="4" customWidth="1"/>
    <col min="2301" max="2301" width="24" style="4" customWidth="1"/>
    <col min="2302" max="2302" width="7.75" style="4" customWidth="1"/>
    <col min="2303" max="2303" width="9" style="4" customWidth="1"/>
    <col min="2304" max="2306" width="9.125" style="4" customWidth="1"/>
    <col min="2307" max="2307" width="10.125" style="4" customWidth="1"/>
    <col min="2308" max="2308" width="10.75" style="4" customWidth="1"/>
    <col min="2309" max="2309" width="10" style="4" customWidth="1"/>
    <col min="2310" max="2310" width="9.375" style="4" customWidth="1"/>
    <col min="2311" max="2311" width="10.75" style="4" customWidth="1"/>
    <col min="2312" max="2312" width="9.875" style="4" customWidth="1"/>
    <col min="2313" max="2313" width="12.875" style="4" customWidth="1"/>
    <col min="2314" max="2314" width="10.375" style="4" customWidth="1"/>
    <col min="2315" max="2317" width="8.875" style="4" customWidth="1"/>
    <col min="2318" max="2318" width="11.625" style="4" customWidth="1"/>
    <col min="2319" max="2319" width="10.125" style="4" customWidth="1"/>
    <col min="2320" max="2322" width="9.625" style="4" customWidth="1"/>
    <col min="2323" max="2323" width="11.125" style="4" customWidth="1"/>
    <col min="2324" max="2324" width="9.875" style="4" customWidth="1"/>
    <col min="2325" max="2325" width="7.875" style="4" customWidth="1"/>
    <col min="2326" max="2326" width="8.25" style="4" customWidth="1"/>
    <col min="2327" max="2327" width="13.375" style="4" customWidth="1"/>
    <col min="2328" max="2328" width="8" style="4" customWidth="1"/>
    <col min="2329" max="2329" width="13.375" style="4" customWidth="1"/>
    <col min="2330" max="2330" width="10.75" style="4" customWidth="1"/>
    <col min="2331" max="2331" width="10.125" style="4" customWidth="1"/>
    <col min="2332" max="2333" width="9.875" style="4" customWidth="1"/>
    <col min="2334" max="2334" width="11.125" style="4" customWidth="1"/>
    <col min="2335" max="2335" width="9.375" style="4" customWidth="1"/>
    <col min="2336" max="2555" width="9.125" style="4"/>
    <col min="2556" max="2556" width="5.125" style="4" customWidth="1"/>
    <col min="2557" max="2557" width="24" style="4" customWidth="1"/>
    <col min="2558" max="2558" width="7.75" style="4" customWidth="1"/>
    <col min="2559" max="2559" width="9" style="4" customWidth="1"/>
    <col min="2560" max="2562" width="9.125" style="4" customWidth="1"/>
    <col min="2563" max="2563" width="10.125" style="4" customWidth="1"/>
    <col min="2564" max="2564" width="10.75" style="4" customWidth="1"/>
    <col min="2565" max="2565" width="10" style="4" customWidth="1"/>
    <col min="2566" max="2566" width="9.375" style="4" customWidth="1"/>
    <col min="2567" max="2567" width="10.75" style="4" customWidth="1"/>
    <col min="2568" max="2568" width="9.875" style="4" customWidth="1"/>
    <col min="2569" max="2569" width="12.875" style="4" customWidth="1"/>
    <col min="2570" max="2570" width="10.375" style="4" customWidth="1"/>
    <col min="2571" max="2573" width="8.875" style="4" customWidth="1"/>
    <col min="2574" max="2574" width="11.625" style="4" customWidth="1"/>
    <col min="2575" max="2575" width="10.125" style="4" customWidth="1"/>
    <col min="2576" max="2578" width="9.625" style="4" customWidth="1"/>
    <col min="2579" max="2579" width="11.125" style="4" customWidth="1"/>
    <col min="2580" max="2580" width="9.875" style="4" customWidth="1"/>
    <col min="2581" max="2581" width="7.875" style="4" customWidth="1"/>
    <col min="2582" max="2582" width="8.25" style="4" customWidth="1"/>
    <col min="2583" max="2583" width="13.375" style="4" customWidth="1"/>
    <col min="2584" max="2584" width="8" style="4" customWidth="1"/>
    <col min="2585" max="2585" width="13.375" style="4" customWidth="1"/>
    <col min="2586" max="2586" width="10.75" style="4" customWidth="1"/>
    <col min="2587" max="2587" width="10.125" style="4" customWidth="1"/>
    <col min="2588" max="2589" width="9.875" style="4" customWidth="1"/>
    <col min="2590" max="2590" width="11.125" style="4" customWidth="1"/>
    <col min="2591" max="2591" width="9.375" style="4" customWidth="1"/>
    <col min="2592" max="2811" width="9.125" style="4"/>
    <col min="2812" max="2812" width="5.125" style="4" customWidth="1"/>
    <col min="2813" max="2813" width="24" style="4" customWidth="1"/>
    <col min="2814" max="2814" width="7.75" style="4" customWidth="1"/>
    <col min="2815" max="2815" width="9" style="4" customWidth="1"/>
    <col min="2816" max="2818" width="9.125" style="4" customWidth="1"/>
    <col min="2819" max="2819" width="10.125" style="4" customWidth="1"/>
    <col min="2820" max="2820" width="10.75" style="4" customWidth="1"/>
    <col min="2821" max="2821" width="10" style="4" customWidth="1"/>
    <col min="2822" max="2822" width="9.375" style="4" customWidth="1"/>
    <col min="2823" max="2823" width="10.75" style="4" customWidth="1"/>
    <col min="2824" max="2824" width="9.875" style="4" customWidth="1"/>
    <col min="2825" max="2825" width="12.875" style="4" customWidth="1"/>
    <col min="2826" max="2826" width="10.375" style="4" customWidth="1"/>
    <col min="2827" max="2829" width="8.875" style="4" customWidth="1"/>
    <col min="2830" max="2830" width="11.625" style="4" customWidth="1"/>
    <col min="2831" max="2831" width="10.125" style="4" customWidth="1"/>
    <col min="2832" max="2834" width="9.625" style="4" customWidth="1"/>
    <col min="2835" max="2835" width="11.125" style="4" customWidth="1"/>
    <col min="2836" max="2836" width="9.875" style="4" customWidth="1"/>
    <col min="2837" max="2837" width="7.875" style="4" customWidth="1"/>
    <col min="2838" max="2838" width="8.25" style="4" customWidth="1"/>
    <col min="2839" max="2839" width="13.375" style="4" customWidth="1"/>
    <col min="2840" max="2840" width="8" style="4" customWidth="1"/>
    <col min="2841" max="2841" width="13.375" style="4" customWidth="1"/>
    <col min="2842" max="2842" width="10.75" style="4" customWidth="1"/>
    <col min="2843" max="2843" width="10.125" style="4" customWidth="1"/>
    <col min="2844" max="2845" width="9.875" style="4" customWidth="1"/>
    <col min="2846" max="2846" width="11.125" style="4" customWidth="1"/>
    <col min="2847" max="2847" width="9.375" style="4" customWidth="1"/>
    <col min="2848" max="3067" width="9.125" style="4"/>
    <col min="3068" max="3068" width="5.125" style="4" customWidth="1"/>
    <col min="3069" max="3069" width="24" style="4" customWidth="1"/>
    <col min="3070" max="3070" width="7.75" style="4" customWidth="1"/>
    <col min="3071" max="3071" width="9" style="4" customWidth="1"/>
    <col min="3072" max="3074" width="9.125" style="4" customWidth="1"/>
    <col min="3075" max="3075" width="10.125" style="4" customWidth="1"/>
    <col min="3076" max="3076" width="10.75" style="4" customWidth="1"/>
    <col min="3077" max="3077" width="10" style="4" customWidth="1"/>
    <col min="3078" max="3078" width="9.375" style="4" customWidth="1"/>
    <col min="3079" max="3079" width="10.75" style="4" customWidth="1"/>
    <col min="3080" max="3080" width="9.875" style="4" customWidth="1"/>
    <col min="3081" max="3081" width="12.875" style="4" customWidth="1"/>
    <col min="3082" max="3082" width="10.375" style="4" customWidth="1"/>
    <col min="3083" max="3085" width="8.875" style="4" customWidth="1"/>
    <col min="3086" max="3086" width="11.625" style="4" customWidth="1"/>
    <col min="3087" max="3087" width="10.125" style="4" customWidth="1"/>
    <col min="3088" max="3090" width="9.625" style="4" customWidth="1"/>
    <col min="3091" max="3091" width="11.125" style="4" customWidth="1"/>
    <col min="3092" max="3092" width="9.875" style="4" customWidth="1"/>
    <col min="3093" max="3093" width="7.875" style="4" customWidth="1"/>
    <col min="3094" max="3094" width="8.25" style="4" customWidth="1"/>
    <col min="3095" max="3095" width="13.375" style="4" customWidth="1"/>
    <col min="3096" max="3096" width="8" style="4" customWidth="1"/>
    <col min="3097" max="3097" width="13.375" style="4" customWidth="1"/>
    <col min="3098" max="3098" width="10.75" style="4" customWidth="1"/>
    <col min="3099" max="3099" width="10.125" style="4" customWidth="1"/>
    <col min="3100" max="3101" width="9.875" style="4" customWidth="1"/>
    <col min="3102" max="3102" width="11.125" style="4" customWidth="1"/>
    <col min="3103" max="3103" width="9.375" style="4" customWidth="1"/>
    <col min="3104" max="3323" width="9.125" style="4"/>
    <col min="3324" max="3324" width="5.125" style="4" customWidth="1"/>
    <col min="3325" max="3325" width="24" style="4" customWidth="1"/>
    <col min="3326" max="3326" width="7.75" style="4" customWidth="1"/>
    <col min="3327" max="3327" width="9" style="4" customWidth="1"/>
    <col min="3328" max="3330" width="9.125" style="4" customWidth="1"/>
    <col min="3331" max="3331" width="10.125" style="4" customWidth="1"/>
    <col min="3332" max="3332" width="10.75" style="4" customWidth="1"/>
    <col min="3333" max="3333" width="10" style="4" customWidth="1"/>
    <col min="3334" max="3334" width="9.375" style="4" customWidth="1"/>
    <col min="3335" max="3335" width="10.75" style="4" customWidth="1"/>
    <col min="3336" max="3336" width="9.875" style="4" customWidth="1"/>
    <col min="3337" max="3337" width="12.875" style="4" customWidth="1"/>
    <col min="3338" max="3338" width="10.375" style="4" customWidth="1"/>
    <col min="3339" max="3341" width="8.875" style="4" customWidth="1"/>
    <col min="3342" max="3342" width="11.625" style="4" customWidth="1"/>
    <col min="3343" max="3343" width="10.125" style="4" customWidth="1"/>
    <col min="3344" max="3346" width="9.625" style="4" customWidth="1"/>
    <col min="3347" max="3347" width="11.125" style="4" customWidth="1"/>
    <col min="3348" max="3348" width="9.875" style="4" customWidth="1"/>
    <col min="3349" max="3349" width="7.875" style="4" customWidth="1"/>
    <col min="3350" max="3350" width="8.25" style="4" customWidth="1"/>
    <col min="3351" max="3351" width="13.375" style="4" customWidth="1"/>
    <col min="3352" max="3352" width="8" style="4" customWidth="1"/>
    <col min="3353" max="3353" width="13.375" style="4" customWidth="1"/>
    <col min="3354" max="3354" width="10.75" style="4" customWidth="1"/>
    <col min="3355" max="3355" width="10.125" style="4" customWidth="1"/>
    <col min="3356" max="3357" width="9.875" style="4" customWidth="1"/>
    <col min="3358" max="3358" width="11.125" style="4" customWidth="1"/>
    <col min="3359" max="3359" width="9.375" style="4" customWidth="1"/>
    <col min="3360" max="3579" width="9.125" style="4"/>
    <col min="3580" max="3580" width="5.125" style="4" customWidth="1"/>
    <col min="3581" max="3581" width="24" style="4" customWidth="1"/>
    <col min="3582" max="3582" width="7.75" style="4" customWidth="1"/>
    <col min="3583" max="3583" width="9" style="4" customWidth="1"/>
    <col min="3584" max="3586" width="9.125" style="4" customWidth="1"/>
    <col min="3587" max="3587" width="10.125" style="4" customWidth="1"/>
    <col min="3588" max="3588" width="10.75" style="4" customWidth="1"/>
    <col min="3589" max="3589" width="10" style="4" customWidth="1"/>
    <col min="3590" max="3590" width="9.375" style="4" customWidth="1"/>
    <col min="3591" max="3591" width="10.75" style="4" customWidth="1"/>
    <col min="3592" max="3592" width="9.875" style="4" customWidth="1"/>
    <col min="3593" max="3593" width="12.875" style="4" customWidth="1"/>
    <col min="3594" max="3594" width="10.375" style="4" customWidth="1"/>
    <col min="3595" max="3597" width="8.875" style="4" customWidth="1"/>
    <col min="3598" max="3598" width="11.625" style="4" customWidth="1"/>
    <col min="3599" max="3599" width="10.125" style="4" customWidth="1"/>
    <col min="3600" max="3602" width="9.625" style="4" customWidth="1"/>
    <col min="3603" max="3603" width="11.125" style="4" customWidth="1"/>
    <col min="3604" max="3604" width="9.875" style="4" customWidth="1"/>
    <col min="3605" max="3605" width="7.875" style="4" customWidth="1"/>
    <col min="3606" max="3606" width="8.25" style="4" customWidth="1"/>
    <col min="3607" max="3607" width="13.375" style="4" customWidth="1"/>
    <col min="3608" max="3608" width="8" style="4" customWidth="1"/>
    <col min="3609" max="3609" width="13.375" style="4" customWidth="1"/>
    <col min="3610" max="3610" width="10.75" style="4" customWidth="1"/>
    <col min="3611" max="3611" width="10.125" style="4" customWidth="1"/>
    <col min="3612" max="3613" width="9.875" style="4" customWidth="1"/>
    <col min="3614" max="3614" width="11.125" style="4" customWidth="1"/>
    <col min="3615" max="3615" width="9.375" style="4" customWidth="1"/>
    <col min="3616" max="3835" width="9.125" style="4"/>
    <col min="3836" max="3836" width="5.125" style="4" customWidth="1"/>
    <col min="3837" max="3837" width="24" style="4" customWidth="1"/>
    <col min="3838" max="3838" width="7.75" style="4" customWidth="1"/>
    <col min="3839" max="3839" width="9" style="4" customWidth="1"/>
    <col min="3840" max="3842" width="9.125" style="4" customWidth="1"/>
    <col min="3843" max="3843" width="10.125" style="4" customWidth="1"/>
    <col min="3844" max="3844" width="10.75" style="4" customWidth="1"/>
    <col min="3845" max="3845" width="10" style="4" customWidth="1"/>
    <col min="3846" max="3846" width="9.375" style="4" customWidth="1"/>
    <col min="3847" max="3847" width="10.75" style="4" customWidth="1"/>
    <col min="3848" max="3848" width="9.875" style="4" customWidth="1"/>
    <col min="3849" max="3849" width="12.875" style="4" customWidth="1"/>
    <col min="3850" max="3850" width="10.375" style="4" customWidth="1"/>
    <col min="3851" max="3853" width="8.875" style="4" customWidth="1"/>
    <col min="3854" max="3854" width="11.625" style="4" customWidth="1"/>
    <col min="3855" max="3855" width="10.125" style="4" customWidth="1"/>
    <col min="3856" max="3858" width="9.625" style="4" customWidth="1"/>
    <col min="3859" max="3859" width="11.125" style="4" customWidth="1"/>
    <col min="3860" max="3860" width="9.875" style="4" customWidth="1"/>
    <col min="3861" max="3861" width="7.875" style="4" customWidth="1"/>
    <col min="3862" max="3862" width="8.25" style="4" customWidth="1"/>
    <col min="3863" max="3863" width="13.375" style="4" customWidth="1"/>
    <col min="3864" max="3864" width="8" style="4" customWidth="1"/>
    <col min="3865" max="3865" width="13.375" style="4" customWidth="1"/>
    <col min="3866" max="3866" width="10.75" style="4" customWidth="1"/>
    <col min="3867" max="3867" width="10.125" style="4" customWidth="1"/>
    <col min="3868" max="3869" width="9.875" style="4" customWidth="1"/>
    <col min="3870" max="3870" width="11.125" style="4" customWidth="1"/>
    <col min="3871" max="3871" width="9.375" style="4" customWidth="1"/>
    <col min="3872" max="4091" width="9.125" style="4"/>
    <col min="4092" max="4092" width="5.125" style="4" customWidth="1"/>
    <col min="4093" max="4093" width="24" style="4" customWidth="1"/>
    <col min="4094" max="4094" width="7.75" style="4" customWidth="1"/>
    <col min="4095" max="4095" width="9" style="4" customWidth="1"/>
    <col min="4096" max="4098" width="9.125" style="4" customWidth="1"/>
    <col min="4099" max="4099" width="10.125" style="4" customWidth="1"/>
    <col min="4100" max="4100" width="10.75" style="4" customWidth="1"/>
    <col min="4101" max="4101" width="10" style="4" customWidth="1"/>
    <col min="4102" max="4102" width="9.375" style="4" customWidth="1"/>
    <col min="4103" max="4103" width="10.75" style="4" customWidth="1"/>
    <col min="4104" max="4104" width="9.875" style="4" customWidth="1"/>
    <col min="4105" max="4105" width="12.875" style="4" customWidth="1"/>
    <col min="4106" max="4106" width="10.375" style="4" customWidth="1"/>
    <col min="4107" max="4109" width="8.875" style="4" customWidth="1"/>
    <col min="4110" max="4110" width="11.625" style="4" customWidth="1"/>
    <col min="4111" max="4111" width="10.125" style="4" customWidth="1"/>
    <col min="4112" max="4114" width="9.625" style="4" customWidth="1"/>
    <col min="4115" max="4115" width="11.125" style="4" customWidth="1"/>
    <col min="4116" max="4116" width="9.875" style="4" customWidth="1"/>
    <col min="4117" max="4117" width="7.875" style="4" customWidth="1"/>
    <col min="4118" max="4118" width="8.25" style="4" customWidth="1"/>
    <col min="4119" max="4119" width="13.375" style="4" customWidth="1"/>
    <col min="4120" max="4120" width="8" style="4" customWidth="1"/>
    <col min="4121" max="4121" width="13.375" style="4" customWidth="1"/>
    <col min="4122" max="4122" width="10.75" style="4" customWidth="1"/>
    <col min="4123" max="4123" width="10.125" style="4" customWidth="1"/>
    <col min="4124" max="4125" width="9.875" style="4" customWidth="1"/>
    <col min="4126" max="4126" width="11.125" style="4" customWidth="1"/>
    <col min="4127" max="4127" width="9.375" style="4" customWidth="1"/>
    <col min="4128" max="4347" width="9.125" style="4"/>
    <col min="4348" max="4348" width="5.125" style="4" customWidth="1"/>
    <col min="4349" max="4349" width="24" style="4" customWidth="1"/>
    <col min="4350" max="4350" width="7.75" style="4" customWidth="1"/>
    <col min="4351" max="4351" width="9" style="4" customWidth="1"/>
    <col min="4352" max="4354" width="9.125" style="4" customWidth="1"/>
    <col min="4355" max="4355" width="10.125" style="4" customWidth="1"/>
    <col min="4356" max="4356" width="10.75" style="4" customWidth="1"/>
    <col min="4357" max="4357" width="10" style="4" customWidth="1"/>
    <col min="4358" max="4358" width="9.375" style="4" customWidth="1"/>
    <col min="4359" max="4359" width="10.75" style="4" customWidth="1"/>
    <col min="4360" max="4360" width="9.875" style="4" customWidth="1"/>
    <col min="4361" max="4361" width="12.875" style="4" customWidth="1"/>
    <col min="4362" max="4362" width="10.375" style="4" customWidth="1"/>
    <col min="4363" max="4365" width="8.875" style="4" customWidth="1"/>
    <col min="4366" max="4366" width="11.625" style="4" customWidth="1"/>
    <col min="4367" max="4367" width="10.125" style="4" customWidth="1"/>
    <col min="4368" max="4370" width="9.625" style="4" customWidth="1"/>
    <col min="4371" max="4371" width="11.125" style="4" customWidth="1"/>
    <col min="4372" max="4372" width="9.875" style="4" customWidth="1"/>
    <col min="4373" max="4373" width="7.875" style="4" customWidth="1"/>
    <col min="4374" max="4374" width="8.25" style="4" customWidth="1"/>
    <col min="4375" max="4375" width="13.375" style="4" customWidth="1"/>
    <col min="4376" max="4376" width="8" style="4" customWidth="1"/>
    <col min="4377" max="4377" width="13.375" style="4" customWidth="1"/>
    <col min="4378" max="4378" width="10.75" style="4" customWidth="1"/>
    <col min="4379" max="4379" width="10.125" style="4" customWidth="1"/>
    <col min="4380" max="4381" width="9.875" style="4" customWidth="1"/>
    <col min="4382" max="4382" width="11.125" style="4" customWidth="1"/>
    <col min="4383" max="4383" width="9.375" style="4" customWidth="1"/>
    <col min="4384" max="4603" width="9.125" style="4"/>
    <col min="4604" max="4604" width="5.125" style="4" customWidth="1"/>
    <col min="4605" max="4605" width="24" style="4" customWidth="1"/>
    <col min="4606" max="4606" width="7.75" style="4" customWidth="1"/>
    <col min="4607" max="4607" width="9" style="4" customWidth="1"/>
    <col min="4608" max="4610" width="9.125" style="4" customWidth="1"/>
    <col min="4611" max="4611" width="10.125" style="4" customWidth="1"/>
    <col min="4612" max="4612" width="10.75" style="4" customWidth="1"/>
    <col min="4613" max="4613" width="10" style="4" customWidth="1"/>
    <col min="4614" max="4614" width="9.375" style="4" customWidth="1"/>
    <col min="4615" max="4615" width="10.75" style="4" customWidth="1"/>
    <col min="4616" max="4616" width="9.875" style="4" customWidth="1"/>
    <col min="4617" max="4617" width="12.875" style="4" customWidth="1"/>
    <col min="4618" max="4618" width="10.375" style="4" customWidth="1"/>
    <col min="4619" max="4621" width="8.875" style="4" customWidth="1"/>
    <col min="4622" max="4622" width="11.625" style="4" customWidth="1"/>
    <col min="4623" max="4623" width="10.125" style="4" customWidth="1"/>
    <col min="4624" max="4626" width="9.625" style="4" customWidth="1"/>
    <col min="4627" max="4627" width="11.125" style="4" customWidth="1"/>
    <col min="4628" max="4628" width="9.875" style="4" customWidth="1"/>
    <col min="4629" max="4629" width="7.875" style="4" customWidth="1"/>
    <col min="4630" max="4630" width="8.25" style="4" customWidth="1"/>
    <col min="4631" max="4631" width="13.375" style="4" customWidth="1"/>
    <col min="4632" max="4632" width="8" style="4" customWidth="1"/>
    <col min="4633" max="4633" width="13.375" style="4" customWidth="1"/>
    <col min="4634" max="4634" width="10.75" style="4" customWidth="1"/>
    <col min="4635" max="4635" width="10.125" style="4" customWidth="1"/>
    <col min="4636" max="4637" width="9.875" style="4" customWidth="1"/>
    <col min="4638" max="4638" width="11.125" style="4" customWidth="1"/>
    <col min="4639" max="4639" width="9.375" style="4" customWidth="1"/>
    <col min="4640" max="4859" width="9.125" style="4"/>
    <col min="4860" max="4860" width="5.125" style="4" customWidth="1"/>
    <col min="4861" max="4861" width="24" style="4" customWidth="1"/>
    <col min="4862" max="4862" width="7.75" style="4" customWidth="1"/>
    <col min="4863" max="4863" width="9" style="4" customWidth="1"/>
    <col min="4864" max="4866" width="9.125" style="4" customWidth="1"/>
    <col min="4867" max="4867" width="10.125" style="4" customWidth="1"/>
    <col min="4868" max="4868" width="10.75" style="4" customWidth="1"/>
    <col min="4869" max="4869" width="10" style="4" customWidth="1"/>
    <col min="4870" max="4870" width="9.375" style="4" customWidth="1"/>
    <col min="4871" max="4871" width="10.75" style="4" customWidth="1"/>
    <col min="4872" max="4872" width="9.875" style="4" customWidth="1"/>
    <col min="4873" max="4873" width="12.875" style="4" customWidth="1"/>
    <col min="4874" max="4874" width="10.375" style="4" customWidth="1"/>
    <col min="4875" max="4877" width="8.875" style="4" customWidth="1"/>
    <col min="4878" max="4878" width="11.625" style="4" customWidth="1"/>
    <col min="4879" max="4879" width="10.125" style="4" customWidth="1"/>
    <col min="4880" max="4882" width="9.625" style="4" customWidth="1"/>
    <col min="4883" max="4883" width="11.125" style="4" customWidth="1"/>
    <col min="4884" max="4884" width="9.875" style="4" customWidth="1"/>
    <col min="4885" max="4885" width="7.875" style="4" customWidth="1"/>
    <col min="4886" max="4886" width="8.25" style="4" customWidth="1"/>
    <col min="4887" max="4887" width="13.375" style="4" customWidth="1"/>
    <col min="4888" max="4888" width="8" style="4" customWidth="1"/>
    <col min="4889" max="4889" width="13.375" style="4" customWidth="1"/>
    <col min="4890" max="4890" width="10.75" style="4" customWidth="1"/>
    <col min="4891" max="4891" width="10.125" style="4" customWidth="1"/>
    <col min="4892" max="4893" width="9.875" style="4" customWidth="1"/>
    <col min="4894" max="4894" width="11.125" style="4" customWidth="1"/>
    <col min="4895" max="4895" width="9.375" style="4" customWidth="1"/>
    <col min="4896" max="5115" width="9.125" style="4"/>
    <col min="5116" max="5116" width="5.125" style="4" customWidth="1"/>
    <col min="5117" max="5117" width="24" style="4" customWidth="1"/>
    <col min="5118" max="5118" width="7.75" style="4" customWidth="1"/>
    <col min="5119" max="5119" width="9" style="4" customWidth="1"/>
    <col min="5120" max="5122" width="9.125" style="4" customWidth="1"/>
    <col min="5123" max="5123" width="10.125" style="4" customWidth="1"/>
    <col min="5124" max="5124" width="10.75" style="4" customWidth="1"/>
    <col min="5125" max="5125" width="10" style="4" customWidth="1"/>
    <col min="5126" max="5126" width="9.375" style="4" customWidth="1"/>
    <col min="5127" max="5127" width="10.75" style="4" customWidth="1"/>
    <col min="5128" max="5128" width="9.875" style="4" customWidth="1"/>
    <col min="5129" max="5129" width="12.875" style="4" customWidth="1"/>
    <col min="5130" max="5130" width="10.375" style="4" customWidth="1"/>
    <col min="5131" max="5133" width="8.875" style="4" customWidth="1"/>
    <col min="5134" max="5134" width="11.625" style="4" customWidth="1"/>
    <col min="5135" max="5135" width="10.125" style="4" customWidth="1"/>
    <col min="5136" max="5138" width="9.625" style="4" customWidth="1"/>
    <col min="5139" max="5139" width="11.125" style="4" customWidth="1"/>
    <col min="5140" max="5140" width="9.875" style="4" customWidth="1"/>
    <col min="5141" max="5141" width="7.875" style="4" customWidth="1"/>
    <col min="5142" max="5142" width="8.25" style="4" customWidth="1"/>
    <col min="5143" max="5143" width="13.375" style="4" customWidth="1"/>
    <col min="5144" max="5144" width="8" style="4" customWidth="1"/>
    <col min="5145" max="5145" width="13.375" style="4" customWidth="1"/>
    <col min="5146" max="5146" width="10.75" style="4" customWidth="1"/>
    <col min="5147" max="5147" width="10.125" style="4" customWidth="1"/>
    <col min="5148" max="5149" width="9.875" style="4" customWidth="1"/>
    <col min="5150" max="5150" width="11.125" style="4" customWidth="1"/>
    <col min="5151" max="5151" width="9.375" style="4" customWidth="1"/>
    <col min="5152" max="5371" width="9.125" style="4"/>
    <col min="5372" max="5372" width="5.125" style="4" customWidth="1"/>
    <col min="5373" max="5373" width="24" style="4" customWidth="1"/>
    <col min="5374" max="5374" width="7.75" style="4" customWidth="1"/>
    <col min="5375" max="5375" width="9" style="4" customWidth="1"/>
    <col min="5376" max="5378" width="9.125" style="4" customWidth="1"/>
    <col min="5379" max="5379" width="10.125" style="4" customWidth="1"/>
    <col min="5380" max="5380" width="10.75" style="4" customWidth="1"/>
    <col min="5381" max="5381" width="10" style="4" customWidth="1"/>
    <col min="5382" max="5382" width="9.375" style="4" customWidth="1"/>
    <col min="5383" max="5383" width="10.75" style="4" customWidth="1"/>
    <col min="5384" max="5384" width="9.875" style="4" customWidth="1"/>
    <col min="5385" max="5385" width="12.875" style="4" customWidth="1"/>
    <col min="5386" max="5386" width="10.375" style="4" customWidth="1"/>
    <col min="5387" max="5389" width="8.875" style="4" customWidth="1"/>
    <col min="5390" max="5390" width="11.625" style="4" customWidth="1"/>
    <col min="5391" max="5391" width="10.125" style="4" customWidth="1"/>
    <col min="5392" max="5394" width="9.625" style="4" customWidth="1"/>
    <col min="5395" max="5395" width="11.125" style="4" customWidth="1"/>
    <col min="5396" max="5396" width="9.875" style="4" customWidth="1"/>
    <col min="5397" max="5397" width="7.875" style="4" customWidth="1"/>
    <col min="5398" max="5398" width="8.25" style="4" customWidth="1"/>
    <col min="5399" max="5399" width="13.375" style="4" customWidth="1"/>
    <col min="5400" max="5400" width="8" style="4" customWidth="1"/>
    <col min="5401" max="5401" width="13.375" style="4" customWidth="1"/>
    <col min="5402" max="5402" width="10.75" style="4" customWidth="1"/>
    <col min="5403" max="5403" width="10.125" style="4" customWidth="1"/>
    <col min="5404" max="5405" width="9.875" style="4" customWidth="1"/>
    <col min="5406" max="5406" width="11.125" style="4" customWidth="1"/>
    <col min="5407" max="5407" width="9.375" style="4" customWidth="1"/>
    <col min="5408" max="5627" width="9.125" style="4"/>
    <col min="5628" max="5628" width="5.125" style="4" customWidth="1"/>
    <col min="5629" max="5629" width="24" style="4" customWidth="1"/>
    <col min="5630" max="5630" width="7.75" style="4" customWidth="1"/>
    <col min="5631" max="5631" width="9" style="4" customWidth="1"/>
    <col min="5632" max="5634" width="9.125" style="4" customWidth="1"/>
    <col min="5635" max="5635" width="10.125" style="4" customWidth="1"/>
    <col min="5636" max="5636" width="10.75" style="4" customWidth="1"/>
    <col min="5637" max="5637" width="10" style="4" customWidth="1"/>
    <col min="5638" max="5638" width="9.375" style="4" customWidth="1"/>
    <col min="5639" max="5639" width="10.75" style="4" customWidth="1"/>
    <col min="5640" max="5640" width="9.875" style="4" customWidth="1"/>
    <col min="5641" max="5641" width="12.875" style="4" customWidth="1"/>
    <col min="5642" max="5642" width="10.375" style="4" customWidth="1"/>
    <col min="5643" max="5645" width="8.875" style="4" customWidth="1"/>
    <col min="5646" max="5646" width="11.625" style="4" customWidth="1"/>
    <col min="5647" max="5647" width="10.125" style="4" customWidth="1"/>
    <col min="5648" max="5650" width="9.625" style="4" customWidth="1"/>
    <col min="5651" max="5651" width="11.125" style="4" customWidth="1"/>
    <col min="5652" max="5652" width="9.875" style="4" customWidth="1"/>
    <col min="5653" max="5653" width="7.875" style="4" customWidth="1"/>
    <col min="5654" max="5654" width="8.25" style="4" customWidth="1"/>
    <col min="5655" max="5655" width="13.375" style="4" customWidth="1"/>
    <col min="5656" max="5656" width="8" style="4" customWidth="1"/>
    <col min="5657" max="5657" width="13.375" style="4" customWidth="1"/>
    <col min="5658" max="5658" width="10.75" style="4" customWidth="1"/>
    <col min="5659" max="5659" width="10.125" style="4" customWidth="1"/>
    <col min="5660" max="5661" width="9.875" style="4" customWidth="1"/>
    <col min="5662" max="5662" width="11.125" style="4" customWidth="1"/>
    <col min="5663" max="5663" width="9.375" style="4" customWidth="1"/>
    <col min="5664" max="5883" width="9.125" style="4"/>
    <col min="5884" max="5884" width="5.125" style="4" customWidth="1"/>
    <col min="5885" max="5885" width="24" style="4" customWidth="1"/>
    <col min="5886" max="5886" width="7.75" style="4" customWidth="1"/>
    <col min="5887" max="5887" width="9" style="4" customWidth="1"/>
    <col min="5888" max="5890" width="9.125" style="4" customWidth="1"/>
    <col min="5891" max="5891" width="10.125" style="4" customWidth="1"/>
    <col min="5892" max="5892" width="10.75" style="4" customWidth="1"/>
    <col min="5893" max="5893" width="10" style="4" customWidth="1"/>
    <col min="5894" max="5894" width="9.375" style="4" customWidth="1"/>
    <col min="5895" max="5895" width="10.75" style="4" customWidth="1"/>
    <col min="5896" max="5896" width="9.875" style="4" customWidth="1"/>
    <col min="5897" max="5897" width="12.875" style="4" customWidth="1"/>
    <col min="5898" max="5898" width="10.375" style="4" customWidth="1"/>
    <col min="5899" max="5901" width="8.875" style="4" customWidth="1"/>
    <col min="5902" max="5902" width="11.625" style="4" customWidth="1"/>
    <col min="5903" max="5903" width="10.125" style="4" customWidth="1"/>
    <col min="5904" max="5906" width="9.625" style="4" customWidth="1"/>
    <col min="5907" max="5907" width="11.125" style="4" customWidth="1"/>
    <col min="5908" max="5908" width="9.875" style="4" customWidth="1"/>
    <col min="5909" max="5909" width="7.875" style="4" customWidth="1"/>
    <col min="5910" max="5910" width="8.25" style="4" customWidth="1"/>
    <col min="5911" max="5911" width="13.375" style="4" customWidth="1"/>
    <col min="5912" max="5912" width="8" style="4" customWidth="1"/>
    <col min="5913" max="5913" width="13.375" style="4" customWidth="1"/>
    <col min="5914" max="5914" width="10.75" style="4" customWidth="1"/>
    <col min="5915" max="5915" width="10.125" style="4" customWidth="1"/>
    <col min="5916" max="5917" width="9.875" style="4" customWidth="1"/>
    <col min="5918" max="5918" width="11.125" style="4" customWidth="1"/>
    <col min="5919" max="5919" width="9.375" style="4" customWidth="1"/>
    <col min="5920" max="6139" width="9.125" style="4"/>
    <col min="6140" max="6140" width="5.125" style="4" customWidth="1"/>
    <col min="6141" max="6141" width="24" style="4" customWidth="1"/>
    <col min="6142" max="6142" width="7.75" style="4" customWidth="1"/>
    <col min="6143" max="6143" width="9" style="4" customWidth="1"/>
    <col min="6144" max="6146" width="9.125" style="4" customWidth="1"/>
    <col min="6147" max="6147" width="10.125" style="4" customWidth="1"/>
    <col min="6148" max="6148" width="10.75" style="4" customWidth="1"/>
    <col min="6149" max="6149" width="10" style="4" customWidth="1"/>
    <col min="6150" max="6150" width="9.375" style="4" customWidth="1"/>
    <col min="6151" max="6151" width="10.75" style="4" customWidth="1"/>
    <col min="6152" max="6152" width="9.875" style="4" customWidth="1"/>
    <col min="6153" max="6153" width="12.875" style="4" customWidth="1"/>
    <col min="6154" max="6154" width="10.375" style="4" customWidth="1"/>
    <col min="6155" max="6157" width="8.875" style="4" customWidth="1"/>
    <col min="6158" max="6158" width="11.625" style="4" customWidth="1"/>
    <col min="6159" max="6159" width="10.125" style="4" customWidth="1"/>
    <col min="6160" max="6162" width="9.625" style="4" customWidth="1"/>
    <col min="6163" max="6163" width="11.125" style="4" customWidth="1"/>
    <col min="6164" max="6164" width="9.875" style="4" customWidth="1"/>
    <col min="6165" max="6165" width="7.875" style="4" customWidth="1"/>
    <col min="6166" max="6166" width="8.25" style="4" customWidth="1"/>
    <col min="6167" max="6167" width="13.375" style="4" customWidth="1"/>
    <col min="6168" max="6168" width="8" style="4" customWidth="1"/>
    <col min="6169" max="6169" width="13.375" style="4" customWidth="1"/>
    <col min="6170" max="6170" width="10.75" style="4" customWidth="1"/>
    <col min="6171" max="6171" width="10.125" style="4" customWidth="1"/>
    <col min="6172" max="6173" width="9.875" style="4" customWidth="1"/>
    <col min="6174" max="6174" width="11.125" style="4" customWidth="1"/>
    <col min="6175" max="6175" width="9.375" style="4" customWidth="1"/>
    <col min="6176" max="6395" width="9.125" style="4"/>
    <col min="6396" max="6396" width="5.125" style="4" customWidth="1"/>
    <col min="6397" max="6397" width="24" style="4" customWidth="1"/>
    <col min="6398" max="6398" width="7.75" style="4" customWidth="1"/>
    <col min="6399" max="6399" width="9" style="4" customWidth="1"/>
    <col min="6400" max="6402" width="9.125" style="4" customWidth="1"/>
    <col min="6403" max="6403" width="10.125" style="4" customWidth="1"/>
    <col min="6404" max="6404" width="10.75" style="4" customWidth="1"/>
    <col min="6405" max="6405" width="10" style="4" customWidth="1"/>
    <col min="6406" max="6406" width="9.375" style="4" customWidth="1"/>
    <col min="6407" max="6407" width="10.75" style="4" customWidth="1"/>
    <col min="6408" max="6408" width="9.875" style="4" customWidth="1"/>
    <col min="6409" max="6409" width="12.875" style="4" customWidth="1"/>
    <col min="6410" max="6410" width="10.375" style="4" customWidth="1"/>
    <col min="6411" max="6413" width="8.875" style="4" customWidth="1"/>
    <col min="6414" max="6414" width="11.625" style="4" customWidth="1"/>
    <col min="6415" max="6415" width="10.125" style="4" customWidth="1"/>
    <col min="6416" max="6418" width="9.625" style="4" customWidth="1"/>
    <col min="6419" max="6419" width="11.125" style="4" customWidth="1"/>
    <col min="6420" max="6420" width="9.875" style="4" customWidth="1"/>
    <col min="6421" max="6421" width="7.875" style="4" customWidth="1"/>
    <col min="6422" max="6422" width="8.25" style="4" customWidth="1"/>
    <col min="6423" max="6423" width="13.375" style="4" customWidth="1"/>
    <col min="6424" max="6424" width="8" style="4" customWidth="1"/>
    <col min="6425" max="6425" width="13.375" style="4" customWidth="1"/>
    <col min="6426" max="6426" width="10.75" style="4" customWidth="1"/>
    <col min="6427" max="6427" width="10.125" style="4" customWidth="1"/>
    <col min="6428" max="6429" width="9.875" style="4" customWidth="1"/>
    <col min="6430" max="6430" width="11.125" style="4" customWidth="1"/>
    <col min="6431" max="6431" width="9.375" style="4" customWidth="1"/>
    <col min="6432" max="6651" width="9.125" style="4"/>
    <col min="6652" max="6652" width="5.125" style="4" customWidth="1"/>
    <col min="6653" max="6653" width="24" style="4" customWidth="1"/>
    <col min="6654" max="6654" width="7.75" style="4" customWidth="1"/>
    <col min="6655" max="6655" width="9" style="4" customWidth="1"/>
    <col min="6656" max="6658" width="9.125" style="4" customWidth="1"/>
    <col min="6659" max="6659" width="10.125" style="4" customWidth="1"/>
    <col min="6660" max="6660" width="10.75" style="4" customWidth="1"/>
    <col min="6661" max="6661" width="10" style="4" customWidth="1"/>
    <col min="6662" max="6662" width="9.375" style="4" customWidth="1"/>
    <col min="6663" max="6663" width="10.75" style="4" customWidth="1"/>
    <col min="6664" max="6664" width="9.875" style="4" customWidth="1"/>
    <col min="6665" max="6665" width="12.875" style="4" customWidth="1"/>
    <col min="6666" max="6666" width="10.375" style="4" customWidth="1"/>
    <col min="6667" max="6669" width="8.875" style="4" customWidth="1"/>
    <col min="6670" max="6670" width="11.625" style="4" customWidth="1"/>
    <col min="6671" max="6671" width="10.125" style="4" customWidth="1"/>
    <col min="6672" max="6674" width="9.625" style="4" customWidth="1"/>
    <col min="6675" max="6675" width="11.125" style="4" customWidth="1"/>
    <col min="6676" max="6676" width="9.875" style="4" customWidth="1"/>
    <col min="6677" max="6677" width="7.875" style="4" customWidth="1"/>
    <col min="6678" max="6678" width="8.25" style="4" customWidth="1"/>
    <col min="6679" max="6679" width="13.375" style="4" customWidth="1"/>
    <col min="6680" max="6680" width="8" style="4" customWidth="1"/>
    <col min="6681" max="6681" width="13.375" style="4" customWidth="1"/>
    <col min="6682" max="6682" width="10.75" style="4" customWidth="1"/>
    <col min="6683" max="6683" width="10.125" style="4" customWidth="1"/>
    <col min="6684" max="6685" width="9.875" style="4" customWidth="1"/>
    <col min="6686" max="6686" width="11.125" style="4" customWidth="1"/>
    <col min="6687" max="6687" width="9.375" style="4" customWidth="1"/>
    <col min="6688" max="6907" width="9.125" style="4"/>
    <col min="6908" max="6908" width="5.125" style="4" customWidth="1"/>
    <col min="6909" max="6909" width="24" style="4" customWidth="1"/>
    <col min="6910" max="6910" width="7.75" style="4" customWidth="1"/>
    <col min="6911" max="6911" width="9" style="4" customWidth="1"/>
    <col min="6912" max="6914" width="9.125" style="4" customWidth="1"/>
    <col min="6915" max="6915" width="10.125" style="4" customWidth="1"/>
    <col min="6916" max="6916" width="10.75" style="4" customWidth="1"/>
    <col min="6917" max="6917" width="10" style="4" customWidth="1"/>
    <col min="6918" max="6918" width="9.375" style="4" customWidth="1"/>
    <col min="6919" max="6919" width="10.75" style="4" customWidth="1"/>
    <col min="6920" max="6920" width="9.875" style="4" customWidth="1"/>
    <col min="6921" max="6921" width="12.875" style="4" customWidth="1"/>
    <col min="6922" max="6922" width="10.375" style="4" customWidth="1"/>
    <col min="6923" max="6925" width="8.875" style="4" customWidth="1"/>
    <col min="6926" max="6926" width="11.625" style="4" customWidth="1"/>
    <col min="6927" max="6927" width="10.125" style="4" customWidth="1"/>
    <col min="6928" max="6930" width="9.625" style="4" customWidth="1"/>
    <col min="6931" max="6931" width="11.125" style="4" customWidth="1"/>
    <col min="6932" max="6932" width="9.875" style="4" customWidth="1"/>
    <col min="6933" max="6933" width="7.875" style="4" customWidth="1"/>
    <col min="6934" max="6934" width="8.25" style="4" customWidth="1"/>
    <col min="6935" max="6935" width="13.375" style="4" customWidth="1"/>
    <col min="6936" max="6936" width="8" style="4" customWidth="1"/>
    <col min="6937" max="6937" width="13.375" style="4" customWidth="1"/>
    <col min="6938" max="6938" width="10.75" style="4" customWidth="1"/>
    <col min="6939" max="6939" width="10.125" style="4" customWidth="1"/>
    <col min="6940" max="6941" width="9.875" style="4" customWidth="1"/>
    <col min="6942" max="6942" width="11.125" style="4" customWidth="1"/>
    <col min="6943" max="6943" width="9.375" style="4" customWidth="1"/>
    <col min="6944" max="7163" width="9.125" style="4"/>
    <col min="7164" max="7164" width="5.125" style="4" customWidth="1"/>
    <col min="7165" max="7165" width="24" style="4" customWidth="1"/>
    <col min="7166" max="7166" width="7.75" style="4" customWidth="1"/>
    <col min="7167" max="7167" width="9" style="4" customWidth="1"/>
    <col min="7168" max="7170" width="9.125" style="4" customWidth="1"/>
    <col min="7171" max="7171" width="10.125" style="4" customWidth="1"/>
    <col min="7172" max="7172" width="10.75" style="4" customWidth="1"/>
    <col min="7173" max="7173" width="10" style="4" customWidth="1"/>
    <col min="7174" max="7174" width="9.375" style="4" customWidth="1"/>
    <col min="7175" max="7175" width="10.75" style="4" customWidth="1"/>
    <col min="7176" max="7176" width="9.875" style="4" customWidth="1"/>
    <col min="7177" max="7177" width="12.875" style="4" customWidth="1"/>
    <col min="7178" max="7178" width="10.375" style="4" customWidth="1"/>
    <col min="7179" max="7181" width="8.875" style="4" customWidth="1"/>
    <col min="7182" max="7182" width="11.625" style="4" customWidth="1"/>
    <col min="7183" max="7183" width="10.125" style="4" customWidth="1"/>
    <col min="7184" max="7186" width="9.625" style="4" customWidth="1"/>
    <col min="7187" max="7187" width="11.125" style="4" customWidth="1"/>
    <col min="7188" max="7188" width="9.875" style="4" customWidth="1"/>
    <col min="7189" max="7189" width="7.875" style="4" customWidth="1"/>
    <col min="7190" max="7190" width="8.25" style="4" customWidth="1"/>
    <col min="7191" max="7191" width="13.375" style="4" customWidth="1"/>
    <col min="7192" max="7192" width="8" style="4" customWidth="1"/>
    <col min="7193" max="7193" width="13.375" style="4" customWidth="1"/>
    <col min="7194" max="7194" width="10.75" style="4" customWidth="1"/>
    <col min="7195" max="7195" width="10.125" style="4" customWidth="1"/>
    <col min="7196" max="7197" width="9.875" style="4" customWidth="1"/>
    <col min="7198" max="7198" width="11.125" style="4" customWidth="1"/>
    <col min="7199" max="7199" width="9.375" style="4" customWidth="1"/>
    <col min="7200" max="7419" width="9.125" style="4"/>
    <col min="7420" max="7420" width="5.125" style="4" customWidth="1"/>
    <col min="7421" max="7421" width="24" style="4" customWidth="1"/>
    <col min="7422" max="7422" width="7.75" style="4" customWidth="1"/>
    <col min="7423" max="7423" width="9" style="4" customWidth="1"/>
    <col min="7424" max="7426" width="9.125" style="4" customWidth="1"/>
    <col min="7427" max="7427" width="10.125" style="4" customWidth="1"/>
    <col min="7428" max="7428" width="10.75" style="4" customWidth="1"/>
    <col min="7429" max="7429" width="10" style="4" customWidth="1"/>
    <col min="7430" max="7430" width="9.375" style="4" customWidth="1"/>
    <col min="7431" max="7431" width="10.75" style="4" customWidth="1"/>
    <col min="7432" max="7432" width="9.875" style="4" customWidth="1"/>
    <col min="7433" max="7433" width="12.875" style="4" customWidth="1"/>
    <col min="7434" max="7434" width="10.375" style="4" customWidth="1"/>
    <col min="7435" max="7437" width="8.875" style="4" customWidth="1"/>
    <col min="7438" max="7438" width="11.625" style="4" customWidth="1"/>
    <col min="7439" max="7439" width="10.125" style="4" customWidth="1"/>
    <col min="7440" max="7442" width="9.625" style="4" customWidth="1"/>
    <col min="7443" max="7443" width="11.125" style="4" customWidth="1"/>
    <col min="7444" max="7444" width="9.875" style="4" customWidth="1"/>
    <col min="7445" max="7445" width="7.875" style="4" customWidth="1"/>
    <col min="7446" max="7446" width="8.25" style="4" customWidth="1"/>
    <col min="7447" max="7447" width="13.375" style="4" customWidth="1"/>
    <col min="7448" max="7448" width="8" style="4" customWidth="1"/>
    <col min="7449" max="7449" width="13.375" style="4" customWidth="1"/>
    <col min="7450" max="7450" width="10.75" style="4" customWidth="1"/>
    <col min="7451" max="7451" width="10.125" style="4" customWidth="1"/>
    <col min="7452" max="7453" width="9.875" style="4" customWidth="1"/>
    <col min="7454" max="7454" width="11.125" style="4" customWidth="1"/>
    <col min="7455" max="7455" width="9.375" style="4" customWidth="1"/>
    <col min="7456" max="7675" width="9.125" style="4"/>
    <col min="7676" max="7676" width="5.125" style="4" customWidth="1"/>
    <col min="7677" max="7677" width="24" style="4" customWidth="1"/>
    <col min="7678" max="7678" width="7.75" style="4" customWidth="1"/>
    <col min="7679" max="7679" width="9" style="4" customWidth="1"/>
    <col min="7680" max="7682" width="9.125" style="4" customWidth="1"/>
    <col min="7683" max="7683" width="10.125" style="4" customWidth="1"/>
    <col min="7684" max="7684" width="10.75" style="4" customWidth="1"/>
    <col min="7685" max="7685" width="10" style="4" customWidth="1"/>
    <col min="7686" max="7686" width="9.375" style="4" customWidth="1"/>
    <col min="7687" max="7687" width="10.75" style="4" customWidth="1"/>
    <col min="7688" max="7688" width="9.875" style="4" customWidth="1"/>
    <col min="7689" max="7689" width="12.875" style="4" customWidth="1"/>
    <col min="7690" max="7690" width="10.375" style="4" customWidth="1"/>
    <col min="7691" max="7693" width="8.875" style="4" customWidth="1"/>
    <col min="7694" max="7694" width="11.625" style="4" customWidth="1"/>
    <col min="7695" max="7695" width="10.125" style="4" customWidth="1"/>
    <col min="7696" max="7698" width="9.625" style="4" customWidth="1"/>
    <col min="7699" max="7699" width="11.125" style="4" customWidth="1"/>
    <col min="7700" max="7700" width="9.875" style="4" customWidth="1"/>
    <col min="7701" max="7701" width="7.875" style="4" customWidth="1"/>
    <col min="7702" max="7702" width="8.25" style="4" customWidth="1"/>
    <col min="7703" max="7703" width="13.375" style="4" customWidth="1"/>
    <col min="7704" max="7704" width="8" style="4" customWidth="1"/>
    <col min="7705" max="7705" width="13.375" style="4" customWidth="1"/>
    <col min="7706" max="7706" width="10.75" style="4" customWidth="1"/>
    <col min="7707" max="7707" width="10.125" style="4" customWidth="1"/>
    <col min="7708" max="7709" width="9.875" style="4" customWidth="1"/>
    <col min="7710" max="7710" width="11.125" style="4" customWidth="1"/>
    <col min="7711" max="7711" width="9.375" style="4" customWidth="1"/>
    <col min="7712" max="7931" width="9.125" style="4"/>
    <col min="7932" max="7932" width="5.125" style="4" customWidth="1"/>
    <col min="7933" max="7933" width="24" style="4" customWidth="1"/>
    <col min="7934" max="7934" width="7.75" style="4" customWidth="1"/>
    <col min="7935" max="7935" width="9" style="4" customWidth="1"/>
    <col min="7936" max="7938" width="9.125" style="4" customWidth="1"/>
    <col min="7939" max="7939" width="10.125" style="4" customWidth="1"/>
    <col min="7940" max="7940" width="10.75" style="4" customWidth="1"/>
    <col min="7941" max="7941" width="10" style="4" customWidth="1"/>
    <col min="7942" max="7942" width="9.375" style="4" customWidth="1"/>
    <col min="7943" max="7943" width="10.75" style="4" customWidth="1"/>
    <col min="7944" max="7944" width="9.875" style="4" customWidth="1"/>
    <col min="7945" max="7945" width="12.875" style="4" customWidth="1"/>
    <col min="7946" max="7946" width="10.375" style="4" customWidth="1"/>
    <col min="7947" max="7949" width="8.875" style="4" customWidth="1"/>
    <col min="7950" max="7950" width="11.625" style="4" customWidth="1"/>
    <col min="7951" max="7951" width="10.125" style="4" customWidth="1"/>
    <col min="7952" max="7954" width="9.625" style="4" customWidth="1"/>
    <col min="7955" max="7955" width="11.125" style="4" customWidth="1"/>
    <col min="7956" max="7956" width="9.875" style="4" customWidth="1"/>
    <col min="7957" max="7957" width="7.875" style="4" customWidth="1"/>
    <col min="7958" max="7958" width="8.25" style="4" customWidth="1"/>
    <col min="7959" max="7959" width="13.375" style="4" customWidth="1"/>
    <col min="7960" max="7960" width="8" style="4" customWidth="1"/>
    <col min="7961" max="7961" width="13.375" style="4" customWidth="1"/>
    <col min="7962" max="7962" width="10.75" style="4" customWidth="1"/>
    <col min="7963" max="7963" width="10.125" style="4" customWidth="1"/>
    <col min="7964" max="7965" width="9.875" style="4" customWidth="1"/>
    <col min="7966" max="7966" width="11.125" style="4" customWidth="1"/>
    <col min="7967" max="7967" width="9.375" style="4" customWidth="1"/>
    <col min="7968" max="8187" width="9.125" style="4"/>
    <col min="8188" max="8188" width="5.125" style="4" customWidth="1"/>
    <col min="8189" max="8189" width="24" style="4" customWidth="1"/>
    <col min="8190" max="8190" width="7.75" style="4" customWidth="1"/>
    <col min="8191" max="8191" width="9" style="4" customWidth="1"/>
    <col min="8192" max="8194" width="9.125" style="4" customWidth="1"/>
    <col min="8195" max="8195" width="10.125" style="4" customWidth="1"/>
    <col min="8196" max="8196" width="10.75" style="4" customWidth="1"/>
    <col min="8197" max="8197" width="10" style="4" customWidth="1"/>
    <col min="8198" max="8198" width="9.375" style="4" customWidth="1"/>
    <col min="8199" max="8199" width="10.75" style="4" customWidth="1"/>
    <col min="8200" max="8200" width="9.875" style="4" customWidth="1"/>
    <col min="8201" max="8201" width="12.875" style="4" customWidth="1"/>
    <col min="8202" max="8202" width="10.375" style="4" customWidth="1"/>
    <col min="8203" max="8205" width="8.875" style="4" customWidth="1"/>
    <col min="8206" max="8206" width="11.625" style="4" customWidth="1"/>
    <col min="8207" max="8207" width="10.125" style="4" customWidth="1"/>
    <col min="8208" max="8210" width="9.625" style="4" customWidth="1"/>
    <col min="8211" max="8211" width="11.125" style="4" customWidth="1"/>
    <col min="8212" max="8212" width="9.875" style="4" customWidth="1"/>
    <col min="8213" max="8213" width="7.875" style="4" customWidth="1"/>
    <col min="8214" max="8214" width="8.25" style="4" customWidth="1"/>
    <col min="8215" max="8215" width="13.375" style="4" customWidth="1"/>
    <col min="8216" max="8216" width="8" style="4" customWidth="1"/>
    <col min="8217" max="8217" width="13.375" style="4" customWidth="1"/>
    <col min="8218" max="8218" width="10.75" style="4" customWidth="1"/>
    <col min="8219" max="8219" width="10.125" style="4" customWidth="1"/>
    <col min="8220" max="8221" width="9.875" style="4" customWidth="1"/>
    <col min="8222" max="8222" width="11.125" style="4" customWidth="1"/>
    <col min="8223" max="8223" width="9.375" style="4" customWidth="1"/>
    <col min="8224" max="8443" width="9.125" style="4"/>
    <col min="8444" max="8444" width="5.125" style="4" customWidth="1"/>
    <col min="8445" max="8445" width="24" style="4" customWidth="1"/>
    <col min="8446" max="8446" width="7.75" style="4" customWidth="1"/>
    <col min="8447" max="8447" width="9" style="4" customWidth="1"/>
    <col min="8448" max="8450" width="9.125" style="4" customWidth="1"/>
    <col min="8451" max="8451" width="10.125" style="4" customWidth="1"/>
    <col min="8452" max="8452" width="10.75" style="4" customWidth="1"/>
    <col min="8453" max="8453" width="10" style="4" customWidth="1"/>
    <col min="8454" max="8454" width="9.375" style="4" customWidth="1"/>
    <col min="8455" max="8455" width="10.75" style="4" customWidth="1"/>
    <col min="8456" max="8456" width="9.875" style="4" customWidth="1"/>
    <col min="8457" max="8457" width="12.875" style="4" customWidth="1"/>
    <col min="8458" max="8458" width="10.375" style="4" customWidth="1"/>
    <col min="8459" max="8461" width="8.875" style="4" customWidth="1"/>
    <col min="8462" max="8462" width="11.625" style="4" customWidth="1"/>
    <col min="8463" max="8463" width="10.125" style="4" customWidth="1"/>
    <col min="8464" max="8466" width="9.625" style="4" customWidth="1"/>
    <col min="8467" max="8467" width="11.125" style="4" customWidth="1"/>
    <col min="8468" max="8468" width="9.875" style="4" customWidth="1"/>
    <col min="8469" max="8469" width="7.875" style="4" customWidth="1"/>
    <col min="8470" max="8470" width="8.25" style="4" customWidth="1"/>
    <col min="8471" max="8471" width="13.375" style="4" customWidth="1"/>
    <col min="8472" max="8472" width="8" style="4" customWidth="1"/>
    <col min="8473" max="8473" width="13.375" style="4" customWidth="1"/>
    <col min="8474" max="8474" width="10.75" style="4" customWidth="1"/>
    <col min="8475" max="8475" width="10.125" style="4" customWidth="1"/>
    <col min="8476" max="8477" width="9.875" style="4" customWidth="1"/>
    <col min="8478" max="8478" width="11.125" style="4" customWidth="1"/>
    <col min="8479" max="8479" width="9.375" style="4" customWidth="1"/>
    <col min="8480" max="8699" width="9.125" style="4"/>
    <col min="8700" max="8700" width="5.125" style="4" customWidth="1"/>
    <col min="8701" max="8701" width="24" style="4" customWidth="1"/>
    <col min="8702" max="8702" width="7.75" style="4" customWidth="1"/>
    <col min="8703" max="8703" width="9" style="4" customWidth="1"/>
    <col min="8704" max="8706" width="9.125" style="4" customWidth="1"/>
    <col min="8707" max="8707" width="10.125" style="4" customWidth="1"/>
    <col min="8708" max="8708" width="10.75" style="4" customWidth="1"/>
    <col min="8709" max="8709" width="10" style="4" customWidth="1"/>
    <col min="8710" max="8710" width="9.375" style="4" customWidth="1"/>
    <col min="8711" max="8711" width="10.75" style="4" customWidth="1"/>
    <col min="8712" max="8712" width="9.875" style="4" customWidth="1"/>
    <col min="8713" max="8713" width="12.875" style="4" customWidth="1"/>
    <col min="8714" max="8714" width="10.375" style="4" customWidth="1"/>
    <col min="8715" max="8717" width="8.875" style="4" customWidth="1"/>
    <col min="8718" max="8718" width="11.625" style="4" customWidth="1"/>
    <col min="8719" max="8719" width="10.125" style="4" customWidth="1"/>
    <col min="8720" max="8722" width="9.625" style="4" customWidth="1"/>
    <col min="8723" max="8723" width="11.125" style="4" customWidth="1"/>
    <col min="8724" max="8724" width="9.875" style="4" customWidth="1"/>
    <col min="8725" max="8725" width="7.875" style="4" customWidth="1"/>
    <col min="8726" max="8726" width="8.25" style="4" customWidth="1"/>
    <col min="8727" max="8727" width="13.375" style="4" customWidth="1"/>
    <col min="8728" max="8728" width="8" style="4" customWidth="1"/>
    <col min="8729" max="8729" width="13.375" style="4" customWidth="1"/>
    <col min="8730" max="8730" width="10.75" style="4" customWidth="1"/>
    <col min="8731" max="8731" width="10.125" style="4" customWidth="1"/>
    <col min="8732" max="8733" width="9.875" style="4" customWidth="1"/>
    <col min="8734" max="8734" width="11.125" style="4" customWidth="1"/>
    <col min="8735" max="8735" width="9.375" style="4" customWidth="1"/>
    <col min="8736" max="8955" width="9.125" style="4"/>
    <col min="8956" max="8956" width="5.125" style="4" customWidth="1"/>
    <col min="8957" max="8957" width="24" style="4" customWidth="1"/>
    <col min="8958" max="8958" width="7.75" style="4" customWidth="1"/>
    <col min="8959" max="8959" width="9" style="4" customWidth="1"/>
    <col min="8960" max="8962" width="9.125" style="4" customWidth="1"/>
    <col min="8963" max="8963" width="10.125" style="4" customWidth="1"/>
    <col min="8964" max="8964" width="10.75" style="4" customWidth="1"/>
    <col min="8965" max="8965" width="10" style="4" customWidth="1"/>
    <col min="8966" max="8966" width="9.375" style="4" customWidth="1"/>
    <col min="8967" max="8967" width="10.75" style="4" customWidth="1"/>
    <col min="8968" max="8968" width="9.875" style="4" customWidth="1"/>
    <col min="8969" max="8969" width="12.875" style="4" customWidth="1"/>
    <col min="8970" max="8970" width="10.375" style="4" customWidth="1"/>
    <col min="8971" max="8973" width="8.875" style="4" customWidth="1"/>
    <col min="8974" max="8974" width="11.625" style="4" customWidth="1"/>
    <col min="8975" max="8975" width="10.125" style="4" customWidth="1"/>
    <col min="8976" max="8978" width="9.625" style="4" customWidth="1"/>
    <col min="8979" max="8979" width="11.125" style="4" customWidth="1"/>
    <col min="8980" max="8980" width="9.875" style="4" customWidth="1"/>
    <col min="8981" max="8981" width="7.875" style="4" customWidth="1"/>
    <col min="8982" max="8982" width="8.25" style="4" customWidth="1"/>
    <col min="8983" max="8983" width="13.375" style="4" customWidth="1"/>
    <col min="8984" max="8984" width="8" style="4" customWidth="1"/>
    <col min="8985" max="8985" width="13.375" style="4" customWidth="1"/>
    <col min="8986" max="8986" width="10.75" style="4" customWidth="1"/>
    <col min="8987" max="8987" width="10.125" style="4" customWidth="1"/>
    <col min="8988" max="8989" width="9.875" style="4" customWidth="1"/>
    <col min="8990" max="8990" width="11.125" style="4" customWidth="1"/>
    <col min="8991" max="8991" width="9.375" style="4" customWidth="1"/>
    <col min="8992" max="9211" width="9.125" style="4"/>
    <col min="9212" max="9212" width="5.125" style="4" customWidth="1"/>
    <col min="9213" max="9213" width="24" style="4" customWidth="1"/>
    <col min="9214" max="9214" width="7.75" style="4" customWidth="1"/>
    <col min="9215" max="9215" width="9" style="4" customWidth="1"/>
    <col min="9216" max="9218" width="9.125" style="4" customWidth="1"/>
    <col min="9219" max="9219" width="10.125" style="4" customWidth="1"/>
    <col min="9220" max="9220" width="10.75" style="4" customWidth="1"/>
    <col min="9221" max="9221" width="10" style="4" customWidth="1"/>
    <col min="9222" max="9222" width="9.375" style="4" customWidth="1"/>
    <col min="9223" max="9223" width="10.75" style="4" customWidth="1"/>
    <col min="9224" max="9224" width="9.875" style="4" customWidth="1"/>
    <col min="9225" max="9225" width="12.875" style="4" customWidth="1"/>
    <col min="9226" max="9226" width="10.375" style="4" customWidth="1"/>
    <col min="9227" max="9229" width="8.875" style="4" customWidth="1"/>
    <col min="9230" max="9230" width="11.625" style="4" customWidth="1"/>
    <col min="9231" max="9231" width="10.125" style="4" customWidth="1"/>
    <col min="9232" max="9234" width="9.625" style="4" customWidth="1"/>
    <col min="9235" max="9235" width="11.125" style="4" customWidth="1"/>
    <col min="9236" max="9236" width="9.875" style="4" customWidth="1"/>
    <col min="9237" max="9237" width="7.875" style="4" customWidth="1"/>
    <col min="9238" max="9238" width="8.25" style="4" customWidth="1"/>
    <col min="9239" max="9239" width="13.375" style="4" customWidth="1"/>
    <col min="9240" max="9240" width="8" style="4" customWidth="1"/>
    <col min="9241" max="9241" width="13.375" style="4" customWidth="1"/>
    <col min="9242" max="9242" width="10.75" style="4" customWidth="1"/>
    <col min="9243" max="9243" width="10.125" style="4" customWidth="1"/>
    <col min="9244" max="9245" width="9.875" style="4" customWidth="1"/>
    <col min="9246" max="9246" width="11.125" style="4" customWidth="1"/>
    <col min="9247" max="9247" width="9.375" style="4" customWidth="1"/>
    <col min="9248" max="9467" width="9.125" style="4"/>
    <col min="9468" max="9468" width="5.125" style="4" customWidth="1"/>
    <col min="9469" max="9469" width="24" style="4" customWidth="1"/>
    <col min="9470" max="9470" width="7.75" style="4" customWidth="1"/>
    <col min="9471" max="9471" width="9" style="4" customWidth="1"/>
    <col min="9472" max="9474" width="9.125" style="4" customWidth="1"/>
    <col min="9475" max="9475" width="10.125" style="4" customWidth="1"/>
    <col min="9476" max="9476" width="10.75" style="4" customWidth="1"/>
    <col min="9477" max="9477" width="10" style="4" customWidth="1"/>
    <col min="9478" max="9478" width="9.375" style="4" customWidth="1"/>
    <col min="9479" max="9479" width="10.75" style="4" customWidth="1"/>
    <col min="9480" max="9480" width="9.875" style="4" customWidth="1"/>
    <col min="9481" max="9481" width="12.875" style="4" customWidth="1"/>
    <col min="9482" max="9482" width="10.375" style="4" customWidth="1"/>
    <col min="9483" max="9485" width="8.875" style="4" customWidth="1"/>
    <col min="9486" max="9486" width="11.625" style="4" customWidth="1"/>
    <col min="9487" max="9487" width="10.125" style="4" customWidth="1"/>
    <col min="9488" max="9490" width="9.625" style="4" customWidth="1"/>
    <col min="9491" max="9491" width="11.125" style="4" customWidth="1"/>
    <col min="9492" max="9492" width="9.875" style="4" customWidth="1"/>
    <col min="9493" max="9493" width="7.875" style="4" customWidth="1"/>
    <col min="9494" max="9494" width="8.25" style="4" customWidth="1"/>
    <col min="9495" max="9495" width="13.375" style="4" customWidth="1"/>
    <col min="9496" max="9496" width="8" style="4" customWidth="1"/>
    <col min="9497" max="9497" width="13.375" style="4" customWidth="1"/>
    <col min="9498" max="9498" width="10.75" style="4" customWidth="1"/>
    <col min="9499" max="9499" width="10.125" style="4" customWidth="1"/>
    <col min="9500" max="9501" width="9.875" style="4" customWidth="1"/>
    <col min="9502" max="9502" width="11.125" style="4" customWidth="1"/>
    <col min="9503" max="9503" width="9.375" style="4" customWidth="1"/>
    <col min="9504" max="9723" width="9.125" style="4"/>
    <col min="9724" max="9724" width="5.125" style="4" customWidth="1"/>
    <col min="9725" max="9725" width="24" style="4" customWidth="1"/>
    <col min="9726" max="9726" width="7.75" style="4" customWidth="1"/>
    <col min="9727" max="9727" width="9" style="4" customWidth="1"/>
    <col min="9728" max="9730" width="9.125" style="4" customWidth="1"/>
    <col min="9731" max="9731" width="10.125" style="4" customWidth="1"/>
    <col min="9732" max="9732" width="10.75" style="4" customWidth="1"/>
    <col min="9733" max="9733" width="10" style="4" customWidth="1"/>
    <col min="9734" max="9734" width="9.375" style="4" customWidth="1"/>
    <col min="9735" max="9735" width="10.75" style="4" customWidth="1"/>
    <col min="9736" max="9736" width="9.875" style="4" customWidth="1"/>
    <col min="9737" max="9737" width="12.875" style="4" customWidth="1"/>
    <col min="9738" max="9738" width="10.375" style="4" customWidth="1"/>
    <col min="9739" max="9741" width="8.875" style="4" customWidth="1"/>
    <col min="9742" max="9742" width="11.625" style="4" customWidth="1"/>
    <col min="9743" max="9743" width="10.125" style="4" customWidth="1"/>
    <col min="9744" max="9746" width="9.625" style="4" customWidth="1"/>
    <col min="9747" max="9747" width="11.125" style="4" customWidth="1"/>
    <col min="9748" max="9748" width="9.875" style="4" customWidth="1"/>
    <col min="9749" max="9749" width="7.875" style="4" customWidth="1"/>
    <col min="9750" max="9750" width="8.25" style="4" customWidth="1"/>
    <col min="9751" max="9751" width="13.375" style="4" customWidth="1"/>
    <col min="9752" max="9752" width="8" style="4" customWidth="1"/>
    <col min="9753" max="9753" width="13.375" style="4" customWidth="1"/>
    <col min="9754" max="9754" width="10.75" style="4" customWidth="1"/>
    <col min="9755" max="9755" width="10.125" style="4" customWidth="1"/>
    <col min="9756" max="9757" width="9.875" style="4" customWidth="1"/>
    <col min="9758" max="9758" width="11.125" style="4" customWidth="1"/>
    <col min="9759" max="9759" width="9.375" style="4" customWidth="1"/>
    <col min="9760" max="9979" width="9.125" style="4"/>
    <col min="9980" max="9980" width="5.125" style="4" customWidth="1"/>
    <col min="9981" max="9981" width="24" style="4" customWidth="1"/>
    <col min="9982" max="9982" width="7.75" style="4" customWidth="1"/>
    <col min="9983" max="9983" width="9" style="4" customWidth="1"/>
    <col min="9984" max="9986" width="9.125" style="4" customWidth="1"/>
    <col min="9987" max="9987" width="10.125" style="4" customWidth="1"/>
    <col min="9988" max="9988" width="10.75" style="4" customWidth="1"/>
    <col min="9989" max="9989" width="10" style="4" customWidth="1"/>
    <col min="9990" max="9990" width="9.375" style="4" customWidth="1"/>
    <col min="9991" max="9991" width="10.75" style="4" customWidth="1"/>
    <col min="9992" max="9992" width="9.875" style="4" customWidth="1"/>
    <col min="9993" max="9993" width="12.875" style="4" customWidth="1"/>
    <col min="9994" max="9994" width="10.375" style="4" customWidth="1"/>
    <col min="9995" max="9997" width="8.875" style="4" customWidth="1"/>
    <col min="9998" max="9998" width="11.625" style="4" customWidth="1"/>
    <col min="9999" max="9999" width="10.125" style="4" customWidth="1"/>
    <col min="10000" max="10002" width="9.625" style="4" customWidth="1"/>
    <col min="10003" max="10003" width="11.125" style="4" customWidth="1"/>
    <col min="10004" max="10004" width="9.875" style="4" customWidth="1"/>
    <col min="10005" max="10005" width="7.875" style="4" customWidth="1"/>
    <col min="10006" max="10006" width="8.25" style="4" customWidth="1"/>
    <col min="10007" max="10007" width="13.375" style="4" customWidth="1"/>
    <col min="10008" max="10008" width="8" style="4" customWidth="1"/>
    <col min="10009" max="10009" width="13.375" style="4" customWidth="1"/>
    <col min="10010" max="10010" width="10.75" style="4" customWidth="1"/>
    <col min="10011" max="10011" width="10.125" style="4" customWidth="1"/>
    <col min="10012" max="10013" width="9.875" style="4" customWidth="1"/>
    <col min="10014" max="10014" width="11.125" style="4" customWidth="1"/>
    <col min="10015" max="10015" width="9.375" style="4" customWidth="1"/>
    <col min="10016" max="10235" width="9.125" style="4"/>
    <col min="10236" max="10236" width="5.125" style="4" customWidth="1"/>
    <col min="10237" max="10237" width="24" style="4" customWidth="1"/>
    <col min="10238" max="10238" width="7.75" style="4" customWidth="1"/>
    <col min="10239" max="10239" width="9" style="4" customWidth="1"/>
    <col min="10240" max="10242" width="9.125" style="4" customWidth="1"/>
    <col min="10243" max="10243" width="10.125" style="4" customWidth="1"/>
    <col min="10244" max="10244" width="10.75" style="4" customWidth="1"/>
    <col min="10245" max="10245" width="10" style="4" customWidth="1"/>
    <col min="10246" max="10246" width="9.375" style="4" customWidth="1"/>
    <col min="10247" max="10247" width="10.75" style="4" customWidth="1"/>
    <col min="10248" max="10248" width="9.875" style="4" customWidth="1"/>
    <col min="10249" max="10249" width="12.875" style="4" customWidth="1"/>
    <col min="10250" max="10250" width="10.375" style="4" customWidth="1"/>
    <col min="10251" max="10253" width="8.875" style="4" customWidth="1"/>
    <col min="10254" max="10254" width="11.625" style="4" customWidth="1"/>
    <col min="10255" max="10255" width="10.125" style="4" customWidth="1"/>
    <col min="10256" max="10258" width="9.625" style="4" customWidth="1"/>
    <col min="10259" max="10259" width="11.125" style="4" customWidth="1"/>
    <col min="10260" max="10260" width="9.875" style="4" customWidth="1"/>
    <col min="10261" max="10261" width="7.875" style="4" customWidth="1"/>
    <col min="10262" max="10262" width="8.25" style="4" customWidth="1"/>
    <col min="10263" max="10263" width="13.375" style="4" customWidth="1"/>
    <col min="10264" max="10264" width="8" style="4" customWidth="1"/>
    <col min="10265" max="10265" width="13.375" style="4" customWidth="1"/>
    <col min="10266" max="10266" width="10.75" style="4" customWidth="1"/>
    <col min="10267" max="10267" width="10.125" style="4" customWidth="1"/>
    <col min="10268" max="10269" width="9.875" style="4" customWidth="1"/>
    <col min="10270" max="10270" width="11.125" style="4" customWidth="1"/>
    <col min="10271" max="10271" width="9.375" style="4" customWidth="1"/>
    <col min="10272" max="10491" width="9.125" style="4"/>
    <col min="10492" max="10492" width="5.125" style="4" customWidth="1"/>
    <col min="10493" max="10493" width="24" style="4" customWidth="1"/>
    <col min="10494" max="10494" width="7.75" style="4" customWidth="1"/>
    <col min="10495" max="10495" width="9" style="4" customWidth="1"/>
    <col min="10496" max="10498" width="9.125" style="4" customWidth="1"/>
    <col min="10499" max="10499" width="10.125" style="4" customWidth="1"/>
    <col min="10500" max="10500" width="10.75" style="4" customWidth="1"/>
    <col min="10501" max="10501" width="10" style="4" customWidth="1"/>
    <col min="10502" max="10502" width="9.375" style="4" customWidth="1"/>
    <col min="10503" max="10503" width="10.75" style="4" customWidth="1"/>
    <col min="10504" max="10504" width="9.875" style="4" customWidth="1"/>
    <col min="10505" max="10505" width="12.875" style="4" customWidth="1"/>
    <col min="10506" max="10506" width="10.375" style="4" customWidth="1"/>
    <col min="10507" max="10509" width="8.875" style="4" customWidth="1"/>
    <col min="10510" max="10510" width="11.625" style="4" customWidth="1"/>
    <col min="10511" max="10511" width="10.125" style="4" customWidth="1"/>
    <col min="10512" max="10514" width="9.625" style="4" customWidth="1"/>
    <col min="10515" max="10515" width="11.125" style="4" customWidth="1"/>
    <col min="10516" max="10516" width="9.875" style="4" customWidth="1"/>
    <col min="10517" max="10517" width="7.875" style="4" customWidth="1"/>
    <col min="10518" max="10518" width="8.25" style="4" customWidth="1"/>
    <col min="10519" max="10519" width="13.375" style="4" customWidth="1"/>
    <col min="10520" max="10520" width="8" style="4" customWidth="1"/>
    <col min="10521" max="10521" width="13.375" style="4" customWidth="1"/>
    <col min="10522" max="10522" width="10.75" style="4" customWidth="1"/>
    <col min="10523" max="10523" width="10.125" style="4" customWidth="1"/>
    <col min="10524" max="10525" width="9.875" style="4" customWidth="1"/>
    <col min="10526" max="10526" width="11.125" style="4" customWidth="1"/>
    <col min="10527" max="10527" width="9.375" style="4" customWidth="1"/>
    <col min="10528" max="10747" width="9.125" style="4"/>
    <col min="10748" max="10748" width="5.125" style="4" customWidth="1"/>
    <col min="10749" max="10749" width="24" style="4" customWidth="1"/>
    <col min="10750" max="10750" width="7.75" style="4" customWidth="1"/>
    <col min="10751" max="10751" width="9" style="4" customWidth="1"/>
    <col min="10752" max="10754" width="9.125" style="4" customWidth="1"/>
    <col min="10755" max="10755" width="10.125" style="4" customWidth="1"/>
    <col min="10756" max="10756" width="10.75" style="4" customWidth="1"/>
    <col min="10757" max="10757" width="10" style="4" customWidth="1"/>
    <col min="10758" max="10758" width="9.375" style="4" customWidth="1"/>
    <col min="10759" max="10759" width="10.75" style="4" customWidth="1"/>
    <col min="10760" max="10760" width="9.875" style="4" customWidth="1"/>
    <col min="10761" max="10761" width="12.875" style="4" customWidth="1"/>
    <col min="10762" max="10762" width="10.375" style="4" customWidth="1"/>
    <col min="10763" max="10765" width="8.875" style="4" customWidth="1"/>
    <col min="10766" max="10766" width="11.625" style="4" customWidth="1"/>
    <col min="10767" max="10767" width="10.125" style="4" customWidth="1"/>
    <col min="10768" max="10770" width="9.625" style="4" customWidth="1"/>
    <col min="10771" max="10771" width="11.125" style="4" customWidth="1"/>
    <col min="10772" max="10772" width="9.875" style="4" customWidth="1"/>
    <col min="10773" max="10773" width="7.875" style="4" customWidth="1"/>
    <col min="10774" max="10774" width="8.25" style="4" customWidth="1"/>
    <col min="10775" max="10775" width="13.375" style="4" customWidth="1"/>
    <col min="10776" max="10776" width="8" style="4" customWidth="1"/>
    <col min="10777" max="10777" width="13.375" style="4" customWidth="1"/>
    <col min="10778" max="10778" width="10.75" style="4" customWidth="1"/>
    <col min="10779" max="10779" width="10.125" style="4" customWidth="1"/>
    <col min="10780" max="10781" width="9.875" style="4" customWidth="1"/>
    <col min="10782" max="10782" width="11.125" style="4" customWidth="1"/>
    <col min="10783" max="10783" width="9.375" style="4" customWidth="1"/>
    <col min="10784" max="11003" width="9.125" style="4"/>
    <col min="11004" max="11004" width="5.125" style="4" customWidth="1"/>
    <col min="11005" max="11005" width="24" style="4" customWidth="1"/>
    <col min="11006" max="11006" width="7.75" style="4" customWidth="1"/>
    <col min="11007" max="11007" width="9" style="4" customWidth="1"/>
    <col min="11008" max="11010" width="9.125" style="4" customWidth="1"/>
    <col min="11011" max="11011" width="10.125" style="4" customWidth="1"/>
    <col min="11012" max="11012" width="10.75" style="4" customWidth="1"/>
    <col min="11013" max="11013" width="10" style="4" customWidth="1"/>
    <col min="11014" max="11014" width="9.375" style="4" customWidth="1"/>
    <col min="11015" max="11015" width="10.75" style="4" customWidth="1"/>
    <col min="11016" max="11016" width="9.875" style="4" customWidth="1"/>
    <col min="11017" max="11017" width="12.875" style="4" customWidth="1"/>
    <col min="11018" max="11018" width="10.375" style="4" customWidth="1"/>
    <col min="11019" max="11021" width="8.875" style="4" customWidth="1"/>
    <col min="11022" max="11022" width="11.625" style="4" customWidth="1"/>
    <col min="11023" max="11023" width="10.125" style="4" customWidth="1"/>
    <col min="11024" max="11026" width="9.625" style="4" customWidth="1"/>
    <col min="11027" max="11027" width="11.125" style="4" customWidth="1"/>
    <col min="11028" max="11028" width="9.875" style="4" customWidth="1"/>
    <col min="11029" max="11029" width="7.875" style="4" customWidth="1"/>
    <col min="11030" max="11030" width="8.25" style="4" customWidth="1"/>
    <col min="11031" max="11031" width="13.375" style="4" customWidth="1"/>
    <col min="11032" max="11032" width="8" style="4" customWidth="1"/>
    <col min="11033" max="11033" width="13.375" style="4" customWidth="1"/>
    <col min="11034" max="11034" width="10.75" style="4" customWidth="1"/>
    <col min="11035" max="11035" width="10.125" style="4" customWidth="1"/>
    <col min="11036" max="11037" width="9.875" style="4" customWidth="1"/>
    <col min="11038" max="11038" width="11.125" style="4" customWidth="1"/>
    <col min="11039" max="11039" width="9.375" style="4" customWidth="1"/>
    <col min="11040" max="11259" width="9.125" style="4"/>
    <col min="11260" max="11260" width="5.125" style="4" customWidth="1"/>
    <col min="11261" max="11261" width="24" style="4" customWidth="1"/>
    <col min="11262" max="11262" width="7.75" style="4" customWidth="1"/>
    <col min="11263" max="11263" width="9" style="4" customWidth="1"/>
    <col min="11264" max="11266" width="9.125" style="4" customWidth="1"/>
    <col min="11267" max="11267" width="10.125" style="4" customWidth="1"/>
    <col min="11268" max="11268" width="10.75" style="4" customWidth="1"/>
    <col min="11269" max="11269" width="10" style="4" customWidth="1"/>
    <col min="11270" max="11270" width="9.375" style="4" customWidth="1"/>
    <col min="11271" max="11271" width="10.75" style="4" customWidth="1"/>
    <col min="11272" max="11272" width="9.875" style="4" customWidth="1"/>
    <col min="11273" max="11273" width="12.875" style="4" customWidth="1"/>
    <col min="11274" max="11274" width="10.375" style="4" customWidth="1"/>
    <col min="11275" max="11277" width="8.875" style="4" customWidth="1"/>
    <col min="11278" max="11278" width="11.625" style="4" customWidth="1"/>
    <col min="11279" max="11279" width="10.125" style="4" customWidth="1"/>
    <col min="11280" max="11282" width="9.625" style="4" customWidth="1"/>
    <col min="11283" max="11283" width="11.125" style="4" customWidth="1"/>
    <col min="11284" max="11284" width="9.875" style="4" customWidth="1"/>
    <col min="11285" max="11285" width="7.875" style="4" customWidth="1"/>
    <col min="11286" max="11286" width="8.25" style="4" customWidth="1"/>
    <col min="11287" max="11287" width="13.375" style="4" customWidth="1"/>
    <col min="11288" max="11288" width="8" style="4" customWidth="1"/>
    <col min="11289" max="11289" width="13.375" style="4" customWidth="1"/>
    <col min="11290" max="11290" width="10.75" style="4" customWidth="1"/>
    <col min="11291" max="11291" width="10.125" style="4" customWidth="1"/>
    <col min="11292" max="11293" width="9.875" style="4" customWidth="1"/>
    <col min="11294" max="11294" width="11.125" style="4" customWidth="1"/>
    <col min="11295" max="11295" width="9.375" style="4" customWidth="1"/>
    <col min="11296" max="11515" width="9.125" style="4"/>
    <col min="11516" max="11516" width="5.125" style="4" customWidth="1"/>
    <col min="11517" max="11517" width="24" style="4" customWidth="1"/>
    <col min="11518" max="11518" width="7.75" style="4" customWidth="1"/>
    <col min="11519" max="11519" width="9" style="4" customWidth="1"/>
    <col min="11520" max="11522" width="9.125" style="4" customWidth="1"/>
    <col min="11523" max="11523" width="10.125" style="4" customWidth="1"/>
    <col min="11524" max="11524" width="10.75" style="4" customWidth="1"/>
    <col min="11525" max="11525" width="10" style="4" customWidth="1"/>
    <col min="11526" max="11526" width="9.375" style="4" customWidth="1"/>
    <col min="11527" max="11527" width="10.75" style="4" customWidth="1"/>
    <col min="11528" max="11528" width="9.875" style="4" customWidth="1"/>
    <col min="11529" max="11529" width="12.875" style="4" customWidth="1"/>
    <col min="11530" max="11530" width="10.375" style="4" customWidth="1"/>
    <col min="11531" max="11533" width="8.875" style="4" customWidth="1"/>
    <col min="11534" max="11534" width="11.625" style="4" customWidth="1"/>
    <col min="11535" max="11535" width="10.125" style="4" customWidth="1"/>
    <col min="11536" max="11538" width="9.625" style="4" customWidth="1"/>
    <col min="11539" max="11539" width="11.125" style="4" customWidth="1"/>
    <col min="11540" max="11540" width="9.875" style="4" customWidth="1"/>
    <col min="11541" max="11541" width="7.875" style="4" customWidth="1"/>
    <col min="11542" max="11542" width="8.25" style="4" customWidth="1"/>
    <col min="11543" max="11543" width="13.375" style="4" customWidth="1"/>
    <col min="11544" max="11544" width="8" style="4" customWidth="1"/>
    <col min="11545" max="11545" width="13.375" style="4" customWidth="1"/>
    <col min="11546" max="11546" width="10.75" style="4" customWidth="1"/>
    <col min="11547" max="11547" width="10.125" style="4" customWidth="1"/>
    <col min="11548" max="11549" width="9.875" style="4" customWidth="1"/>
    <col min="11550" max="11550" width="11.125" style="4" customWidth="1"/>
    <col min="11551" max="11551" width="9.375" style="4" customWidth="1"/>
    <col min="11552" max="11771" width="9.125" style="4"/>
    <col min="11772" max="11772" width="5.125" style="4" customWidth="1"/>
    <col min="11773" max="11773" width="24" style="4" customWidth="1"/>
    <col min="11774" max="11774" width="7.75" style="4" customWidth="1"/>
    <col min="11775" max="11775" width="9" style="4" customWidth="1"/>
    <col min="11776" max="11778" width="9.125" style="4" customWidth="1"/>
    <col min="11779" max="11779" width="10.125" style="4" customWidth="1"/>
    <col min="11780" max="11780" width="10.75" style="4" customWidth="1"/>
    <col min="11781" max="11781" width="10" style="4" customWidth="1"/>
    <col min="11782" max="11782" width="9.375" style="4" customWidth="1"/>
    <col min="11783" max="11783" width="10.75" style="4" customWidth="1"/>
    <col min="11784" max="11784" width="9.875" style="4" customWidth="1"/>
    <col min="11785" max="11785" width="12.875" style="4" customWidth="1"/>
    <col min="11786" max="11786" width="10.375" style="4" customWidth="1"/>
    <col min="11787" max="11789" width="8.875" style="4" customWidth="1"/>
    <col min="11790" max="11790" width="11.625" style="4" customWidth="1"/>
    <col min="11791" max="11791" width="10.125" style="4" customWidth="1"/>
    <col min="11792" max="11794" width="9.625" style="4" customWidth="1"/>
    <col min="11795" max="11795" width="11.125" style="4" customWidth="1"/>
    <col min="11796" max="11796" width="9.875" style="4" customWidth="1"/>
    <col min="11797" max="11797" width="7.875" style="4" customWidth="1"/>
    <col min="11798" max="11798" width="8.25" style="4" customWidth="1"/>
    <col min="11799" max="11799" width="13.375" style="4" customWidth="1"/>
    <col min="11800" max="11800" width="8" style="4" customWidth="1"/>
    <col min="11801" max="11801" width="13.375" style="4" customWidth="1"/>
    <col min="11802" max="11802" width="10.75" style="4" customWidth="1"/>
    <col min="11803" max="11803" width="10.125" style="4" customWidth="1"/>
    <col min="11804" max="11805" width="9.875" style="4" customWidth="1"/>
    <col min="11806" max="11806" width="11.125" style="4" customWidth="1"/>
    <col min="11807" max="11807" width="9.375" style="4" customWidth="1"/>
    <col min="11808" max="12027" width="9.125" style="4"/>
    <col min="12028" max="12028" width="5.125" style="4" customWidth="1"/>
    <col min="12029" max="12029" width="24" style="4" customWidth="1"/>
    <col min="12030" max="12030" width="7.75" style="4" customWidth="1"/>
    <col min="12031" max="12031" width="9" style="4" customWidth="1"/>
    <col min="12032" max="12034" width="9.125" style="4" customWidth="1"/>
    <col min="12035" max="12035" width="10.125" style="4" customWidth="1"/>
    <col min="12036" max="12036" width="10.75" style="4" customWidth="1"/>
    <col min="12037" max="12037" width="10" style="4" customWidth="1"/>
    <col min="12038" max="12038" width="9.375" style="4" customWidth="1"/>
    <col min="12039" max="12039" width="10.75" style="4" customWidth="1"/>
    <col min="12040" max="12040" width="9.875" style="4" customWidth="1"/>
    <col min="12041" max="12041" width="12.875" style="4" customWidth="1"/>
    <col min="12042" max="12042" width="10.375" style="4" customWidth="1"/>
    <col min="12043" max="12045" width="8.875" style="4" customWidth="1"/>
    <col min="12046" max="12046" width="11.625" style="4" customWidth="1"/>
    <col min="12047" max="12047" width="10.125" style="4" customWidth="1"/>
    <col min="12048" max="12050" width="9.625" style="4" customWidth="1"/>
    <col min="12051" max="12051" width="11.125" style="4" customWidth="1"/>
    <col min="12052" max="12052" width="9.875" style="4" customWidth="1"/>
    <col min="12053" max="12053" width="7.875" style="4" customWidth="1"/>
    <col min="12054" max="12054" width="8.25" style="4" customWidth="1"/>
    <col min="12055" max="12055" width="13.375" style="4" customWidth="1"/>
    <col min="12056" max="12056" width="8" style="4" customWidth="1"/>
    <col min="12057" max="12057" width="13.375" style="4" customWidth="1"/>
    <col min="12058" max="12058" width="10.75" style="4" customWidth="1"/>
    <col min="12059" max="12059" width="10.125" style="4" customWidth="1"/>
    <col min="12060" max="12061" width="9.875" style="4" customWidth="1"/>
    <col min="12062" max="12062" width="11.125" style="4" customWidth="1"/>
    <col min="12063" max="12063" width="9.375" style="4" customWidth="1"/>
    <col min="12064" max="12283" width="9.125" style="4"/>
    <col min="12284" max="12284" width="5.125" style="4" customWidth="1"/>
    <col min="12285" max="12285" width="24" style="4" customWidth="1"/>
    <col min="12286" max="12286" width="7.75" style="4" customWidth="1"/>
    <col min="12287" max="12287" width="9" style="4" customWidth="1"/>
    <col min="12288" max="12290" width="9.125" style="4" customWidth="1"/>
    <col min="12291" max="12291" width="10.125" style="4" customWidth="1"/>
    <col min="12292" max="12292" width="10.75" style="4" customWidth="1"/>
    <col min="12293" max="12293" width="10" style="4" customWidth="1"/>
    <col min="12294" max="12294" width="9.375" style="4" customWidth="1"/>
    <col min="12295" max="12295" width="10.75" style="4" customWidth="1"/>
    <col min="12296" max="12296" width="9.875" style="4" customWidth="1"/>
    <col min="12297" max="12297" width="12.875" style="4" customWidth="1"/>
    <col min="12298" max="12298" width="10.375" style="4" customWidth="1"/>
    <col min="12299" max="12301" width="8.875" style="4" customWidth="1"/>
    <col min="12302" max="12302" width="11.625" style="4" customWidth="1"/>
    <col min="12303" max="12303" width="10.125" style="4" customWidth="1"/>
    <col min="12304" max="12306" width="9.625" style="4" customWidth="1"/>
    <col min="12307" max="12307" width="11.125" style="4" customWidth="1"/>
    <col min="12308" max="12308" width="9.875" style="4" customWidth="1"/>
    <col min="12309" max="12309" width="7.875" style="4" customWidth="1"/>
    <col min="12310" max="12310" width="8.25" style="4" customWidth="1"/>
    <col min="12311" max="12311" width="13.375" style="4" customWidth="1"/>
    <col min="12312" max="12312" width="8" style="4" customWidth="1"/>
    <col min="12313" max="12313" width="13.375" style="4" customWidth="1"/>
    <col min="12314" max="12314" width="10.75" style="4" customWidth="1"/>
    <col min="12315" max="12315" width="10.125" style="4" customWidth="1"/>
    <col min="12316" max="12317" width="9.875" style="4" customWidth="1"/>
    <col min="12318" max="12318" width="11.125" style="4" customWidth="1"/>
    <col min="12319" max="12319" width="9.375" style="4" customWidth="1"/>
    <col min="12320" max="12539" width="9.125" style="4"/>
    <col min="12540" max="12540" width="5.125" style="4" customWidth="1"/>
    <col min="12541" max="12541" width="24" style="4" customWidth="1"/>
    <col min="12542" max="12542" width="7.75" style="4" customWidth="1"/>
    <col min="12543" max="12543" width="9" style="4" customWidth="1"/>
    <col min="12544" max="12546" width="9.125" style="4" customWidth="1"/>
    <col min="12547" max="12547" width="10.125" style="4" customWidth="1"/>
    <col min="12548" max="12548" width="10.75" style="4" customWidth="1"/>
    <col min="12549" max="12549" width="10" style="4" customWidth="1"/>
    <col min="12550" max="12550" width="9.375" style="4" customWidth="1"/>
    <col min="12551" max="12551" width="10.75" style="4" customWidth="1"/>
    <col min="12552" max="12552" width="9.875" style="4" customWidth="1"/>
    <col min="12553" max="12553" width="12.875" style="4" customWidth="1"/>
    <col min="12554" max="12554" width="10.375" style="4" customWidth="1"/>
    <col min="12555" max="12557" width="8.875" style="4" customWidth="1"/>
    <col min="12558" max="12558" width="11.625" style="4" customWidth="1"/>
    <col min="12559" max="12559" width="10.125" style="4" customWidth="1"/>
    <col min="12560" max="12562" width="9.625" style="4" customWidth="1"/>
    <col min="12563" max="12563" width="11.125" style="4" customWidth="1"/>
    <col min="12564" max="12564" width="9.875" style="4" customWidth="1"/>
    <col min="12565" max="12565" width="7.875" style="4" customWidth="1"/>
    <col min="12566" max="12566" width="8.25" style="4" customWidth="1"/>
    <col min="12567" max="12567" width="13.375" style="4" customWidth="1"/>
    <col min="12568" max="12568" width="8" style="4" customWidth="1"/>
    <col min="12569" max="12569" width="13.375" style="4" customWidth="1"/>
    <col min="12570" max="12570" width="10.75" style="4" customWidth="1"/>
    <col min="12571" max="12571" width="10.125" style="4" customWidth="1"/>
    <col min="12572" max="12573" width="9.875" style="4" customWidth="1"/>
    <col min="12574" max="12574" width="11.125" style="4" customWidth="1"/>
    <col min="12575" max="12575" width="9.375" style="4" customWidth="1"/>
    <col min="12576" max="12795" width="9.125" style="4"/>
    <col min="12796" max="12796" width="5.125" style="4" customWidth="1"/>
    <col min="12797" max="12797" width="24" style="4" customWidth="1"/>
    <col min="12798" max="12798" width="7.75" style="4" customWidth="1"/>
    <col min="12799" max="12799" width="9" style="4" customWidth="1"/>
    <col min="12800" max="12802" width="9.125" style="4" customWidth="1"/>
    <col min="12803" max="12803" width="10.125" style="4" customWidth="1"/>
    <col min="12804" max="12804" width="10.75" style="4" customWidth="1"/>
    <col min="12805" max="12805" width="10" style="4" customWidth="1"/>
    <col min="12806" max="12806" width="9.375" style="4" customWidth="1"/>
    <col min="12807" max="12807" width="10.75" style="4" customWidth="1"/>
    <col min="12808" max="12808" width="9.875" style="4" customWidth="1"/>
    <col min="12809" max="12809" width="12.875" style="4" customWidth="1"/>
    <col min="12810" max="12810" width="10.375" style="4" customWidth="1"/>
    <col min="12811" max="12813" width="8.875" style="4" customWidth="1"/>
    <col min="12814" max="12814" width="11.625" style="4" customWidth="1"/>
    <col min="12815" max="12815" width="10.125" style="4" customWidth="1"/>
    <col min="12816" max="12818" width="9.625" style="4" customWidth="1"/>
    <col min="12819" max="12819" width="11.125" style="4" customWidth="1"/>
    <col min="12820" max="12820" width="9.875" style="4" customWidth="1"/>
    <col min="12821" max="12821" width="7.875" style="4" customWidth="1"/>
    <col min="12822" max="12822" width="8.25" style="4" customWidth="1"/>
    <col min="12823" max="12823" width="13.375" style="4" customWidth="1"/>
    <col min="12824" max="12824" width="8" style="4" customWidth="1"/>
    <col min="12825" max="12825" width="13.375" style="4" customWidth="1"/>
    <col min="12826" max="12826" width="10.75" style="4" customWidth="1"/>
    <col min="12827" max="12827" width="10.125" style="4" customWidth="1"/>
    <col min="12828" max="12829" width="9.875" style="4" customWidth="1"/>
    <col min="12830" max="12830" width="11.125" style="4" customWidth="1"/>
    <col min="12831" max="12831" width="9.375" style="4" customWidth="1"/>
    <col min="12832" max="13051" width="9.125" style="4"/>
    <col min="13052" max="13052" width="5.125" style="4" customWidth="1"/>
    <col min="13053" max="13053" width="24" style="4" customWidth="1"/>
    <col min="13054" max="13054" width="7.75" style="4" customWidth="1"/>
    <col min="13055" max="13055" width="9" style="4" customWidth="1"/>
    <col min="13056" max="13058" width="9.125" style="4" customWidth="1"/>
    <col min="13059" max="13059" width="10.125" style="4" customWidth="1"/>
    <col min="13060" max="13060" width="10.75" style="4" customWidth="1"/>
    <col min="13061" max="13061" width="10" style="4" customWidth="1"/>
    <col min="13062" max="13062" width="9.375" style="4" customWidth="1"/>
    <col min="13063" max="13063" width="10.75" style="4" customWidth="1"/>
    <col min="13064" max="13064" width="9.875" style="4" customWidth="1"/>
    <col min="13065" max="13065" width="12.875" style="4" customWidth="1"/>
    <col min="13066" max="13066" width="10.375" style="4" customWidth="1"/>
    <col min="13067" max="13069" width="8.875" style="4" customWidth="1"/>
    <col min="13070" max="13070" width="11.625" style="4" customWidth="1"/>
    <col min="13071" max="13071" width="10.125" style="4" customWidth="1"/>
    <col min="13072" max="13074" width="9.625" style="4" customWidth="1"/>
    <col min="13075" max="13075" width="11.125" style="4" customWidth="1"/>
    <col min="13076" max="13076" width="9.875" style="4" customWidth="1"/>
    <col min="13077" max="13077" width="7.875" style="4" customWidth="1"/>
    <col min="13078" max="13078" width="8.25" style="4" customWidth="1"/>
    <col min="13079" max="13079" width="13.375" style="4" customWidth="1"/>
    <col min="13080" max="13080" width="8" style="4" customWidth="1"/>
    <col min="13081" max="13081" width="13.375" style="4" customWidth="1"/>
    <col min="13082" max="13082" width="10.75" style="4" customWidth="1"/>
    <col min="13083" max="13083" width="10.125" style="4" customWidth="1"/>
    <col min="13084" max="13085" width="9.875" style="4" customWidth="1"/>
    <col min="13086" max="13086" width="11.125" style="4" customWidth="1"/>
    <col min="13087" max="13087" width="9.375" style="4" customWidth="1"/>
    <col min="13088" max="13307" width="9.125" style="4"/>
    <col min="13308" max="13308" width="5.125" style="4" customWidth="1"/>
    <col min="13309" max="13309" width="24" style="4" customWidth="1"/>
    <col min="13310" max="13310" width="7.75" style="4" customWidth="1"/>
    <col min="13311" max="13311" width="9" style="4" customWidth="1"/>
    <col min="13312" max="13314" width="9.125" style="4" customWidth="1"/>
    <col min="13315" max="13315" width="10.125" style="4" customWidth="1"/>
    <col min="13316" max="13316" width="10.75" style="4" customWidth="1"/>
    <col min="13317" max="13317" width="10" style="4" customWidth="1"/>
    <col min="13318" max="13318" width="9.375" style="4" customWidth="1"/>
    <col min="13319" max="13319" width="10.75" style="4" customWidth="1"/>
    <col min="13320" max="13320" width="9.875" style="4" customWidth="1"/>
    <col min="13321" max="13321" width="12.875" style="4" customWidth="1"/>
    <col min="13322" max="13322" width="10.375" style="4" customWidth="1"/>
    <col min="13323" max="13325" width="8.875" style="4" customWidth="1"/>
    <col min="13326" max="13326" width="11.625" style="4" customWidth="1"/>
    <col min="13327" max="13327" width="10.125" style="4" customWidth="1"/>
    <col min="13328" max="13330" width="9.625" style="4" customWidth="1"/>
    <col min="13331" max="13331" width="11.125" style="4" customWidth="1"/>
    <col min="13332" max="13332" width="9.875" style="4" customWidth="1"/>
    <col min="13333" max="13333" width="7.875" style="4" customWidth="1"/>
    <col min="13334" max="13334" width="8.25" style="4" customWidth="1"/>
    <col min="13335" max="13335" width="13.375" style="4" customWidth="1"/>
    <col min="13336" max="13336" width="8" style="4" customWidth="1"/>
    <col min="13337" max="13337" width="13.375" style="4" customWidth="1"/>
    <col min="13338" max="13338" width="10.75" style="4" customWidth="1"/>
    <col min="13339" max="13339" width="10.125" style="4" customWidth="1"/>
    <col min="13340" max="13341" width="9.875" style="4" customWidth="1"/>
    <col min="13342" max="13342" width="11.125" style="4" customWidth="1"/>
    <col min="13343" max="13343" width="9.375" style="4" customWidth="1"/>
    <col min="13344" max="13563" width="9.125" style="4"/>
    <col min="13564" max="13564" width="5.125" style="4" customWidth="1"/>
    <col min="13565" max="13565" width="24" style="4" customWidth="1"/>
    <col min="13566" max="13566" width="7.75" style="4" customWidth="1"/>
    <col min="13567" max="13567" width="9" style="4" customWidth="1"/>
    <col min="13568" max="13570" width="9.125" style="4" customWidth="1"/>
    <col min="13571" max="13571" width="10.125" style="4" customWidth="1"/>
    <col min="13572" max="13572" width="10.75" style="4" customWidth="1"/>
    <col min="13573" max="13573" width="10" style="4" customWidth="1"/>
    <col min="13574" max="13574" width="9.375" style="4" customWidth="1"/>
    <col min="13575" max="13575" width="10.75" style="4" customWidth="1"/>
    <col min="13576" max="13576" width="9.875" style="4" customWidth="1"/>
    <col min="13577" max="13577" width="12.875" style="4" customWidth="1"/>
    <col min="13578" max="13578" width="10.375" style="4" customWidth="1"/>
    <col min="13579" max="13581" width="8.875" style="4" customWidth="1"/>
    <col min="13582" max="13582" width="11.625" style="4" customWidth="1"/>
    <col min="13583" max="13583" width="10.125" style="4" customWidth="1"/>
    <col min="13584" max="13586" width="9.625" style="4" customWidth="1"/>
    <col min="13587" max="13587" width="11.125" style="4" customWidth="1"/>
    <col min="13588" max="13588" width="9.875" style="4" customWidth="1"/>
    <col min="13589" max="13589" width="7.875" style="4" customWidth="1"/>
    <col min="13590" max="13590" width="8.25" style="4" customWidth="1"/>
    <col min="13591" max="13591" width="13.375" style="4" customWidth="1"/>
    <col min="13592" max="13592" width="8" style="4" customWidth="1"/>
    <col min="13593" max="13593" width="13.375" style="4" customWidth="1"/>
    <col min="13594" max="13594" width="10.75" style="4" customWidth="1"/>
    <col min="13595" max="13595" width="10.125" style="4" customWidth="1"/>
    <col min="13596" max="13597" width="9.875" style="4" customWidth="1"/>
    <col min="13598" max="13598" width="11.125" style="4" customWidth="1"/>
    <col min="13599" max="13599" width="9.375" style="4" customWidth="1"/>
    <col min="13600" max="13819" width="9.125" style="4"/>
    <col min="13820" max="13820" width="5.125" style="4" customWidth="1"/>
    <col min="13821" max="13821" width="24" style="4" customWidth="1"/>
    <col min="13822" max="13822" width="7.75" style="4" customWidth="1"/>
    <col min="13823" max="13823" width="9" style="4" customWidth="1"/>
    <col min="13824" max="13826" width="9.125" style="4" customWidth="1"/>
    <col min="13827" max="13827" width="10.125" style="4" customWidth="1"/>
    <col min="13828" max="13828" width="10.75" style="4" customWidth="1"/>
    <col min="13829" max="13829" width="10" style="4" customWidth="1"/>
    <col min="13830" max="13830" width="9.375" style="4" customWidth="1"/>
    <col min="13831" max="13831" width="10.75" style="4" customWidth="1"/>
    <col min="13832" max="13832" width="9.875" style="4" customWidth="1"/>
    <col min="13833" max="13833" width="12.875" style="4" customWidth="1"/>
    <col min="13834" max="13834" width="10.375" style="4" customWidth="1"/>
    <col min="13835" max="13837" width="8.875" style="4" customWidth="1"/>
    <col min="13838" max="13838" width="11.625" style="4" customWidth="1"/>
    <col min="13839" max="13839" width="10.125" style="4" customWidth="1"/>
    <col min="13840" max="13842" width="9.625" style="4" customWidth="1"/>
    <col min="13843" max="13843" width="11.125" style="4" customWidth="1"/>
    <col min="13844" max="13844" width="9.875" style="4" customWidth="1"/>
    <col min="13845" max="13845" width="7.875" style="4" customWidth="1"/>
    <col min="13846" max="13846" width="8.25" style="4" customWidth="1"/>
    <col min="13847" max="13847" width="13.375" style="4" customWidth="1"/>
    <col min="13848" max="13848" width="8" style="4" customWidth="1"/>
    <col min="13849" max="13849" width="13.375" style="4" customWidth="1"/>
    <col min="13850" max="13850" width="10.75" style="4" customWidth="1"/>
    <col min="13851" max="13851" width="10.125" style="4" customWidth="1"/>
    <col min="13852" max="13853" width="9.875" style="4" customWidth="1"/>
    <col min="13854" max="13854" width="11.125" style="4" customWidth="1"/>
    <col min="13855" max="13855" width="9.375" style="4" customWidth="1"/>
    <col min="13856" max="14075" width="9.125" style="4"/>
    <col min="14076" max="14076" width="5.125" style="4" customWidth="1"/>
    <col min="14077" max="14077" width="24" style="4" customWidth="1"/>
    <col min="14078" max="14078" width="7.75" style="4" customWidth="1"/>
    <col min="14079" max="14079" width="9" style="4" customWidth="1"/>
    <col min="14080" max="14082" width="9.125" style="4" customWidth="1"/>
    <col min="14083" max="14083" width="10.125" style="4" customWidth="1"/>
    <col min="14084" max="14084" width="10.75" style="4" customWidth="1"/>
    <col min="14085" max="14085" width="10" style="4" customWidth="1"/>
    <col min="14086" max="14086" width="9.375" style="4" customWidth="1"/>
    <col min="14087" max="14087" width="10.75" style="4" customWidth="1"/>
    <col min="14088" max="14088" width="9.875" style="4" customWidth="1"/>
    <col min="14089" max="14089" width="12.875" style="4" customWidth="1"/>
    <col min="14090" max="14090" width="10.375" style="4" customWidth="1"/>
    <col min="14091" max="14093" width="8.875" style="4" customWidth="1"/>
    <col min="14094" max="14094" width="11.625" style="4" customWidth="1"/>
    <col min="14095" max="14095" width="10.125" style="4" customWidth="1"/>
    <col min="14096" max="14098" width="9.625" style="4" customWidth="1"/>
    <col min="14099" max="14099" width="11.125" style="4" customWidth="1"/>
    <col min="14100" max="14100" width="9.875" style="4" customWidth="1"/>
    <col min="14101" max="14101" width="7.875" style="4" customWidth="1"/>
    <col min="14102" max="14102" width="8.25" style="4" customWidth="1"/>
    <col min="14103" max="14103" width="13.375" style="4" customWidth="1"/>
    <col min="14104" max="14104" width="8" style="4" customWidth="1"/>
    <col min="14105" max="14105" width="13.375" style="4" customWidth="1"/>
    <col min="14106" max="14106" width="10.75" style="4" customWidth="1"/>
    <col min="14107" max="14107" width="10.125" style="4" customWidth="1"/>
    <col min="14108" max="14109" width="9.875" style="4" customWidth="1"/>
    <col min="14110" max="14110" width="11.125" style="4" customWidth="1"/>
    <col min="14111" max="14111" width="9.375" style="4" customWidth="1"/>
    <col min="14112" max="14331" width="9.125" style="4"/>
    <col min="14332" max="14332" width="5.125" style="4" customWidth="1"/>
    <col min="14333" max="14333" width="24" style="4" customWidth="1"/>
    <col min="14334" max="14334" width="7.75" style="4" customWidth="1"/>
    <col min="14335" max="14335" width="9" style="4" customWidth="1"/>
    <col min="14336" max="14338" width="9.125" style="4" customWidth="1"/>
    <col min="14339" max="14339" width="10.125" style="4" customWidth="1"/>
    <col min="14340" max="14340" width="10.75" style="4" customWidth="1"/>
    <col min="14341" max="14341" width="10" style="4" customWidth="1"/>
    <col min="14342" max="14342" width="9.375" style="4" customWidth="1"/>
    <col min="14343" max="14343" width="10.75" style="4" customWidth="1"/>
    <col min="14344" max="14344" width="9.875" style="4" customWidth="1"/>
    <col min="14345" max="14345" width="12.875" style="4" customWidth="1"/>
    <col min="14346" max="14346" width="10.375" style="4" customWidth="1"/>
    <col min="14347" max="14349" width="8.875" style="4" customWidth="1"/>
    <col min="14350" max="14350" width="11.625" style="4" customWidth="1"/>
    <col min="14351" max="14351" width="10.125" style="4" customWidth="1"/>
    <col min="14352" max="14354" width="9.625" style="4" customWidth="1"/>
    <col min="14355" max="14355" width="11.125" style="4" customWidth="1"/>
    <col min="14356" max="14356" width="9.875" style="4" customWidth="1"/>
    <col min="14357" max="14357" width="7.875" style="4" customWidth="1"/>
    <col min="14358" max="14358" width="8.25" style="4" customWidth="1"/>
    <col min="14359" max="14359" width="13.375" style="4" customWidth="1"/>
    <col min="14360" max="14360" width="8" style="4" customWidth="1"/>
    <col min="14361" max="14361" width="13.375" style="4" customWidth="1"/>
    <col min="14362" max="14362" width="10.75" style="4" customWidth="1"/>
    <col min="14363" max="14363" width="10.125" style="4" customWidth="1"/>
    <col min="14364" max="14365" width="9.875" style="4" customWidth="1"/>
    <col min="14366" max="14366" width="11.125" style="4" customWidth="1"/>
    <col min="14367" max="14367" width="9.375" style="4" customWidth="1"/>
    <col min="14368" max="14587" width="9.125" style="4"/>
    <col min="14588" max="14588" width="5.125" style="4" customWidth="1"/>
    <col min="14589" max="14589" width="24" style="4" customWidth="1"/>
    <col min="14590" max="14590" width="7.75" style="4" customWidth="1"/>
    <col min="14591" max="14591" width="9" style="4" customWidth="1"/>
    <col min="14592" max="14594" width="9.125" style="4" customWidth="1"/>
    <col min="14595" max="14595" width="10.125" style="4" customWidth="1"/>
    <col min="14596" max="14596" width="10.75" style="4" customWidth="1"/>
    <col min="14597" max="14597" width="10" style="4" customWidth="1"/>
    <col min="14598" max="14598" width="9.375" style="4" customWidth="1"/>
    <col min="14599" max="14599" width="10.75" style="4" customWidth="1"/>
    <col min="14600" max="14600" width="9.875" style="4" customWidth="1"/>
    <col min="14601" max="14601" width="12.875" style="4" customWidth="1"/>
    <col min="14602" max="14602" width="10.375" style="4" customWidth="1"/>
    <col min="14603" max="14605" width="8.875" style="4" customWidth="1"/>
    <col min="14606" max="14606" width="11.625" style="4" customWidth="1"/>
    <col min="14607" max="14607" width="10.125" style="4" customWidth="1"/>
    <col min="14608" max="14610" width="9.625" style="4" customWidth="1"/>
    <col min="14611" max="14611" width="11.125" style="4" customWidth="1"/>
    <col min="14612" max="14612" width="9.875" style="4" customWidth="1"/>
    <col min="14613" max="14613" width="7.875" style="4" customWidth="1"/>
    <col min="14614" max="14614" width="8.25" style="4" customWidth="1"/>
    <col min="14615" max="14615" width="13.375" style="4" customWidth="1"/>
    <col min="14616" max="14616" width="8" style="4" customWidth="1"/>
    <col min="14617" max="14617" width="13.375" style="4" customWidth="1"/>
    <col min="14618" max="14618" width="10.75" style="4" customWidth="1"/>
    <col min="14619" max="14619" width="10.125" style="4" customWidth="1"/>
    <col min="14620" max="14621" width="9.875" style="4" customWidth="1"/>
    <col min="14622" max="14622" width="11.125" style="4" customWidth="1"/>
    <col min="14623" max="14623" width="9.375" style="4" customWidth="1"/>
    <col min="14624" max="14843" width="9.125" style="4"/>
    <col min="14844" max="14844" width="5.125" style="4" customWidth="1"/>
    <col min="14845" max="14845" width="24" style="4" customWidth="1"/>
    <col min="14846" max="14846" width="7.75" style="4" customWidth="1"/>
    <col min="14847" max="14847" width="9" style="4" customWidth="1"/>
    <col min="14848" max="14850" width="9.125" style="4" customWidth="1"/>
    <col min="14851" max="14851" width="10.125" style="4" customWidth="1"/>
    <col min="14852" max="14852" width="10.75" style="4" customWidth="1"/>
    <col min="14853" max="14853" width="10" style="4" customWidth="1"/>
    <col min="14854" max="14854" width="9.375" style="4" customWidth="1"/>
    <col min="14855" max="14855" width="10.75" style="4" customWidth="1"/>
    <col min="14856" max="14856" width="9.875" style="4" customWidth="1"/>
    <col min="14857" max="14857" width="12.875" style="4" customWidth="1"/>
    <col min="14858" max="14858" width="10.375" style="4" customWidth="1"/>
    <col min="14859" max="14861" width="8.875" style="4" customWidth="1"/>
    <col min="14862" max="14862" width="11.625" style="4" customWidth="1"/>
    <col min="14863" max="14863" width="10.125" style="4" customWidth="1"/>
    <col min="14864" max="14866" width="9.625" style="4" customWidth="1"/>
    <col min="14867" max="14867" width="11.125" style="4" customWidth="1"/>
    <col min="14868" max="14868" width="9.875" style="4" customWidth="1"/>
    <col min="14869" max="14869" width="7.875" style="4" customWidth="1"/>
    <col min="14870" max="14870" width="8.25" style="4" customWidth="1"/>
    <col min="14871" max="14871" width="13.375" style="4" customWidth="1"/>
    <col min="14872" max="14872" width="8" style="4" customWidth="1"/>
    <col min="14873" max="14873" width="13.375" style="4" customWidth="1"/>
    <col min="14874" max="14874" width="10.75" style="4" customWidth="1"/>
    <col min="14875" max="14875" width="10.125" style="4" customWidth="1"/>
    <col min="14876" max="14877" width="9.875" style="4" customWidth="1"/>
    <col min="14878" max="14878" width="11.125" style="4" customWidth="1"/>
    <col min="14879" max="14879" width="9.375" style="4" customWidth="1"/>
    <col min="14880" max="15099" width="9.125" style="4"/>
    <col min="15100" max="15100" width="5.125" style="4" customWidth="1"/>
    <col min="15101" max="15101" width="24" style="4" customWidth="1"/>
    <col min="15102" max="15102" width="7.75" style="4" customWidth="1"/>
    <col min="15103" max="15103" width="9" style="4" customWidth="1"/>
    <col min="15104" max="15106" width="9.125" style="4" customWidth="1"/>
    <col min="15107" max="15107" width="10.125" style="4" customWidth="1"/>
    <col min="15108" max="15108" width="10.75" style="4" customWidth="1"/>
    <col min="15109" max="15109" width="10" style="4" customWidth="1"/>
    <col min="15110" max="15110" width="9.375" style="4" customWidth="1"/>
    <col min="15111" max="15111" width="10.75" style="4" customWidth="1"/>
    <col min="15112" max="15112" width="9.875" style="4" customWidth="1"/>
    <col min="15113" max="15113" width="12.875" style="4" customWidth="1"/>
    <col min="15114" max="15114" width="10.375" style="4" customWidth="1"/>
    <col min="15115" max="15117" width="8.875" style="4" customWidth="1"/>
    <col min="15118" max="15118" width="11.625" style="4" customWidth="1"/>
    <col min="15119" max="15119" width="10.125" style="4" customWidth="1"/>
    <col min="15120" max="15122" width="9.625" style="4" customWidth="1"/>
    <col min="15123" max="15123" width="11.125" style="4" customWidth="1"/>
    <col min="15124" max="15124" width="9.875" style="4" customWidth="1"/>
    <col min="15125" max="15125" width="7.875" style="4" customWidth="1"/>
    <col min="15126" max="15126" width="8.25" style="4" customWidth="1"/>
    <col min="15127" max="15127" width="13.375" style="4" customWidth="1"/>
    <col min="15128" max="15128" width="8" style="4" customWidth="1"/>
    <col min="15129" max="15129" width="13.375" style="4" customWidth="1"/>
    <col min="15130" max="15130" width="10.75" style="4" customWidth="1"/>
    <col min="15131" max="15131" width="10.125" style="4" customWidth="1"/>
    <col min="15132" max="15133" width="9.875" style="4" customWidth="1"/>
    <col min="15134" max="15134" width="11.125" style="4" customWidth="1"/>
    <col min="15135" max="15135" width="9.375" style="4" customWidth="1"/>
    <col min="15136" max="15355" width="9.125" style="4"/>
    <col min="15356" max="15356" width="5.125" style="4" customWidth="1"/>
    <col min="15357" max="15357" width="24" style="4" customWidth="1"/>
    <col min="15358" max="15358" width="7.75" style="4" customWidth="1"/>
    <col min="15359" max="15359" width="9" style="4" customWidth="1"/>
    <col min="15360" max="15362" width="9.125" style="4" customWidth="1"/>
    <col min="15363" max="15363" width="10.125" style="4" customWidth="1"/>
    <col min="15364" max="15364" width="10.75" style="4" customWidth="1"/>
    <col min="15365" max="15365" width="10" style="4" customWidth="1"/>
    <col min="15366" max="15366" width="9.375" style="4" customWidth="1"/>
    <col min="15367" max="15367" width="10.75" style="4" customWidth="1"/>
    <col min="15368" max="15368" width="9.875" style="4" customWidth="1"/>
    <col min="15369" max="15369" width="12.875" style="4" customWidth="1"/>
    <col min="15370" max="15370" width="10.375" style="4" customWidth="1"/>
    <col min="15371" max="15373" width="8.875" style="4" customWidth="1"/>
    <col min="15374" max="15374" width="11.625" style="4" customWidth="1"/>
    <col min="15375" max="15375" width="10.125" style="4" customWidth="1"/>
    <col min="15376" max="15378" width="9.625" style="4" customWidth="1"/>
    <col min="15379" max="15379" width="11.125" style="4" customWidth="1"/>
    <col min="15380" max="15380" width="9.875" style="4" customWidth="1"/>
    <col min="15381" max="15381" width="7.875" style="4" customWidth="1"/>
    <col min="15382" max="15382" width="8.25" style="4" customWidth="1"/>
    <col min="15383" max="15383" width="13.375" style="4" customWidth="1"/>
    <col min="15384" max="15384" width="8" style="4" customWidth="1"/>
    <col min="15385" max="15385" width="13.375" style="4" customWidth="1"/>
    <col min="15386" max="15386" width="10.75" style="4" customWidth="1"/>
    <col min="15387" max="15387" width="10.125" style="4" customWidth="1"/>
    <col min="15388" max="15389" width="9.875" style="4" customWidth="1"/>
    <col min="15390" max="15390" width="11.125" style="4" customWidth="1"/>
    <col min="15391" max="15391" width="9.375" style="4" customWidth="1"/>
    <col min="15392" max="15611" width="9.125" style="4"/>
    <col min="15612" max="15612" width="5.125" style="4" customWidth="1"/>
    <col min="15613" max="15613" width="24" style="4" customWidth="1"/>
    <col min="15614" max="15614" width="7.75" style="4" customWidth="1"/>
    <col min="15615" max="15615" width="9" style="4" customWidth="1"/>
    <col min="15616" max="15618" width="9.125" style="4" customWidth="1"/>
    <col min="15619" max="15619" width="10.125" style="4" customWidth="1"/>
    <col min="15620" max="15620" width="10.75" style="4" customWidth="1"/>
    <col min="15621" max="15621" width="10" style="4" customWidth="1"/>
    <col min="15622" max="15622" width="9.375" style="4" customWidth="1"/>
    <col min="15623" max="15623" width="10.75" style="4" customWidth="1"/>
    <col min="15624" max="15624" width="9.875" style="4" customWidth="1"/>
    <col min="15625" max="15625" width="12.875" style="4" customWidth="1"/>
    <col min="15626" max="15626" width="10.375" style="4" customWidth="1"/>
    <col min="15627" max="15629" width="8.875" style="4" customWidth="1"/>
    <col min="15630" max="15630" width="11.625" style="4" customWidth="1"/>
    <col min="15631" max="15631" width="10.125" style="4" customWidth="1"/>
    <col min="15632" max="15634" width="9.625" style="4" customWidth="1"/>
    <col min="15635" max="15635" width="11.125" style="4" customWidth="1"/>
    <col min="15636" max="15636" width="9.875" style="4" customWidth="1"/>
    <col min="15637" max="15637" width="7.875" style="4" customWidth="1"/>
    <col min="15638" max="15638" width="8.25" style="4" customWidth="1"/>
    <col min="15639" max="15639" width="13.375" style="4" customWidth="1"/>
    <col min="15640" max="15640" width="8" style="4" customWidth="1"/>
    <col min="15641" max="15641" width="13.375" style="4" customWidth="1"/>
    <col min="15642" max="15642" width="10.75" style="4" customWidth="1"/>
    <col min="15643" max="15643" width="10.125" style="4" customWidth="1"/>
    <col min="15644" max="15645" width="9.875" style="4" customWidth="1"/>
    <col min="15646" max="15646" width="11.125" style="4" customWidth="1"/>
    <col min="15647" max="15647" width="9.375" style="4" customWidth="1"/>
    <col min="15648" max="15867" width="9.125" style="4"/>
    <col min="15868" max="15868" width="5.125" style="4" customWidth="1"/>
    <col min="15869" max="15869" width="24" style="4" customWidth="1"/>
    <col min="15870" max="15870" width="7.75" style="4" customWidth="1"/>
    <col min="15871" max="15871" width="9" style="4" customWidth="1"/>
    <col min="15872" max="15874" width="9.125" style="4" customWidth="1"/>
    <col min="15875" max="15875" width="10.125" style="4" customWidth="1"/>
    <col min="15876" max="15876" width="10.75" style="4" customWidth="1"/>
    <col min="15877" max="15877" width="10" style="4" customWidth="1"/>
    <col min="15878" max="15878" width="9.375" style="4" customWidth="1"/>
    <col min="15879" max="15879" width="10.75" style="4" customWidth="1"/>
    <col min="15880" max="15880" width="9.875" style="4" customWidth="1"/>
    <col min="15881" max="15881" width="12.875" style="4" customWidth="1"/>
    <col min="15882" max="15882" width="10.375" style="4" customWidth="1"/>
    <col min="15883" max="15885" width="8.875" style="4" customWidth="1"/>
    <col min="15886" max="15886" width="11.625" style="4" customWidth="1"/>
    <col min="15887" max="15887" width="10.125" style="4" customWidth="1"/>
    <col min="15888" max="15890" width="9.625" style="4" customWidth="1"/>
    <col min="15891" max="15891" width="11.125" style="4" customWidth="1"/>
    <col min="15892" max="15892" width="9.875" style="4" customWidth="1"/>
    <col min="15893" max="15893" width="7.875" style="4" customWidth="1"/>
    <col min="15894" max="15894" width="8.25" style="4" customWidth="1"/>
    <col min="15895" max="15895" width="13.375" style="4" customWidth="1"/>
    <col min="15896" max="15896" width="8" style="4" customWidth="1"/>
    <col min="15897" max="15897" width="13.375" style="4" customWidth="1"/>
    <col min="15898" max="15898" width="10.75" style="4" customWidth="1"/>
    <col min="15899" max="15899" width="10.125" style="4" customWidth="1"/>
    <col min="15900" max="15901" width="9.875" style="4" customWidth="1"/>
    <col min="15902" max="15902" width="11.125" style="4" customWidth="1"/>
    <col min="15903" max="15903" width="9.375" style="4" customWidth="1"/>
    <col min="15904" max="16123" width="9.125" style="4"/>
    <col min="16124" max="16124" width="5.125" style="4" customWidth="1"/>
    <col min="16125" max="16125" width="24" style="4" customWidth="1"/>
    <col min="16126" max="16126" width="7.75" style="4" customWidth="1"/>
    <col min="16127" max="16127" width="9" style="4" customWidth="1"/>
    <col min="16128" max="16130" width="9.125" style="4" customWidth="1"/>
    <col min="16131" max="16131" width="10.125" style="4" customWidth="1"/>
    <col min="16132" max="16132" width="10.75" style="4" customWidth="1"/>
    <col min="16133" max="16133" width="10" style="4" customWidth="1"/>
    <col min="16134" max="16134" width="9.375" style="4" customWidth="1"/>
    <col min="16135" max="16135" width="10.75" style="4" customWidth="1"/>
    <col min="16136" max="16136" width="9.875" style="4" customWidth="1"/>
    <col min="16137" max="16137" width="12.875" style="4" customWidth="1"/>
    <col min="16138" max="16138" width="10.375" style="4" customWidth="1"/>
    <col min="16139" max="16141" width="8.875" style="4" customWidth="1"/>
    <col min="16142" max="16142" width="11.625" style="4" customWidth="1"/>
    <col min="16143" max="16143" width="10.125" style="4" customWidth="1"/>
    <col min="16144" max="16146" width="9.625" style="4" customWidth="1"/>
    <col min="16147" max="16147" width="11.125" style="4" customWidth="1"/>
    <col min="16148" max="16148" width="9.875" style="4" customWidth="1"/>
    <col min="16149" max="16149" width="7.875" style="4" customWidth="1"/>
    <col min="16150" max="16150" width="8.25" style="4" customWidth="1"/>
    <col min="16151" max="16151" width="13.375" style="4" customWidth="1"/>
    <col min="16152" max="16152" width="8" style="4" customWidth="1"/>
    <col min="16153" max="16153" width="13.375" style="4" customWidth="1"/>
    <col min="16154" max="16154" width="10.75" style="4" customWidth="1"/>
    <col min="16155" max="16155" width="10.125" style="4" customWidth="1"/>
    <col min="16156" max="16157" width="9.875" style="4" customWidth="1"/>
    <col min="16158" max="16158" width="11.125" style="4" customWidth="1"/>
    <col min="16159" max="16159" width="9.375" style="4" customWidth="1"/>
    <col min="16160" max="16384" width="9.125" style="4"/>
  </cols>
  <sheetData>
    <row r="1" spans="1:37" s="1" customFormat="1" ht="34.5" customHeight="1">
      <c r="A1" s="548" t="s">
        <v>371</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row>
    <row r="2" spans="1:37" s="1" customFormat="1" ht="34.5" customHeight="1">
      <c r="A2" s="586" t="s">
        <v>449</v>
      </c>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row>
    <row r="3" spans="1:37" ht="52.35" customHeight="1">
      <c r="A3" s="542" t="s">
        <v>278</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row>
    <row r="4" spans="1:37" ht="23.25">
      <c r="A4" s="550" t="s">
        <v>927</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row>
    <row r="5" spans="1:37" s="141" customFormat="1" ht="35.25" customHeight="1">
      <c r="A5" s="551" t="s">
        <v>25</v>
      </c>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row>
    <row r="6" spans="1:37" s="5" customFormat="1" ht="45" customHeight="1">
      <c r="A6" s="566" t="s">
        <v>1</v>
      </c>
      <c r="B6" s="566" t="s">
        <v>34</v>
      </c>
      <c r="C6" s="566" t="s">
        <v>2</v>
      </c>
      <c r="D6" s="566" t="s">
        <v>3</v>
      </c>
      <c r="E6" s="566" t="s">
        <v>4</v>
      </c>
      <c r="F6" s="566" t="s">
        <v>171</v>
      </c>
      <c r="G6" s="566" t="s">
        <v>172</v>
      </c>
      <c r="H6" s="561" t="s">
        <v>185</v>
      </c>
      <c r="I6" s="585"/>
      <c r="J6" s="585"/>
      <c r="K6" s="585"/>
      <c r="L6" s="585"/>
      <c r="M6" s="585"/>
      <c r="N6" s="562"/>
      <c r="O6" s="579" t="s">
        <v>267</v>
      </c>
      <c r="P6" s="580"/>
      <c r="Q6" s="580"/>
      <c r="R6" s="580"/>
      <c r="S6" s="580"/>
      <c r="T6" s="581"/>
      <c r="U6" s="532" t="s">
        <v>266</v>
      </c>
      <c r="V6" s="577"/>
      <c r="W6" s="577"/>
      <c r="X6" s="577"/>
      <c r="Y6" s="532" t="s">
        <v>248</v>
      </c>
      <c r="Z6" s="577"/>
      <c r="AA6" s="577"/>
      <c r="AB6" s="577"/>
      <c r="AC6" s="577"/>
      <c r="AD6" s="577"/>
      <c r="AE6" s="579" t="s">
        <v>242</v>
      </c>
      <c r="AF6" s="580"/>
      <c r="AG6" s="580"/>
      <c r="AH6" s="580"/>
      <c r="AI6" s="580"/>
      <c r="AJ6" s="581"/>
      <c r="AK6" s="566" t="s">
        <v>6</v>
      </c>
    </row>
    <row r="7" spans="1:37" s="5" customFormat="1" ht="26.45" customHeight="1">
      <c r="A7" s="567"/>
      <c r="B7" s="567"/>
      <c r="C7" s="567"/>
      <c r="D7" s="567"/>
      <c r="E7" s="567"/>
      <c r="F7" s="567"/>
      <c r="G7" s="567"/>
      <c r="H7" s="533" t="s">
        <v>7</v>
      </c>
      <c r="I7" s="533" t="s">
        <v>8</v>
      </c>
      <c r="J7" s="533"/>
      <c r="K7" s="533"/>
      <c r="L7" s="533"/>
      <c r="M7" s="533"/>
      <c r="N7" s="533"/>
      <c r="O7" s="582"/>
      <c r="P7" s="583"/>
      <c r="Q7" s="583"/>
      <c r="R7" s="583"/>
      <c r="S7" s="583"/>
      <c r="T7" s="584"/>
      <c r="U7" s="577"/>
      <c r="V7" s="577"/>
      <c r="W7" s="577"/>
      <c r="X7" s="577"/>
      <c r="Y7" s="577"/>
      <c r="Z7" s="577"/>
      <c r="AA7" s="577"/>
      <c r="AB7" s="577"/>
      <c r="AC7" s="577"/>
      <c r="AD7" s="577"/>
      <c r="AE7" s="582"/>
      <c r="AF7" s="583"/>
      <c r="AG7" s="583"/>
      <c r="AH7" s="583"/>
      <c r="AI7" s="583"/>
      <c r="AJ7" s="584"/>
      <c r="AK7" s="567"/>
    </row>
    <row r="8" spans="1:37" s="5" customFormat="1" ht="27" customHeight="1">
      <c r="A8" s="567"/>
      <c r="B8" s="567"/>
      <c r="C8" s="567"/>
      <c r="D8" s="567"/>
      <c r="E8" s="567"/>
      <c r="F8" s="567"/>
      <c r="G8" s="567"/>
      <c r="H8" s="533"/>
      <c r="I8" s="533" t="s">
        <v>27</v>
      </c>
      <c r="J8" s="578" t="s">
        <v>29</v>
      </c>
      <c r="K8" s="578"/>
      <c r="L8" s="578"/>
      <c r="M8" s="578"/>
      <c r="N8" s="578"/>
      <c r="O8" s="533" t="s">
        <v>27</v>
      </c>
      <c r="P8" s="578" t="s">
        <v>29</v>
      </c>
      <c r="Q8" s="578"/>
      <c r="R8" s="578"/>
      <c r="S8" s="578"/>
      <c r="T8" s="578"/>
      <c r="U8" s="533" t="s">
        <v>27</v>
      </c>
      <c r="V8" s="578" t="s">
        <v>29</v>
      </c>
      <c r="W8" s="578"/>
      <c r="X8" s="578"/>
      <c r="Y8" s="533" t="s">
        <v>27</v>
      </c>
      <c r="Z8" s="578" t="s">
        <v>29</v>
      </c>
      <c r="AA8" s="578"/>
      <c r="AB8" s="578"/>
      <c r="AC8" s="578"/>
      <c r="AD8" s="578"/>
      <c r="AE8" s="533" t="s">
        <v>27</v>
      </c>
      <c r="AF8" s="578" t="s">
        <v>29</v>
      </c>
      <c r="AG8" s="578"/>
      <c r="AH8" s="578"/>
      <c r="AI8" s="578"/>
      <c r="AJ8" s="578"/>
      <c r="AK8" s="567"/>
    </row>
    <row r="9" spans="1:37" s="5" customFormat="1" ht="27" customHeight="1">
      <c r="A9" s="567"/>
      <c r="B9" s="567"/>
      <c r="C9" s="567"/>
      <c r="D9" s="567"/>
      <c r="E9" s="567"/>
      <c r="F9" s="567"/>
      <c r="G9" s="567"/>
      <c r="H9" s="533"/>
      <c r="I9" s="533"/>
      <c r="J9" s="532" t="s">
        <v>66</v>
      </c>
      <c r="K9" s="532"/>
      <c r="L9" s="533" t="s">
        <v>226</v>
      </c>
      <c r="M9" s="533"/>
      <c r="N9" s="533"/>
      <c r="O9" s="533"/>
      <c r="P9" s="532" t="s">
        <v>227</v>
      </c>
      <c r="Q9" s="532"/>
      <c r="R9" s="532"/>
      <c r="S9" s="532"/>
      <c r="T9" s="533" t="s">
        <v>228</v>
      </c>
      <c r="U9" s="533"/>
      <c r="V9" s="532" t="s">
        <v>227</v>
      </c>
      <c r="W9" s="532"/>
      <c r="X9" s="533" t="s">
        <v>228</v>
      </c>
      <c r="Y9" s="533"/>
      <c r="Z9" s="532" t="s">
        <v>227</v>
      </c>
      <c r="AA9" s="532"/>
      <c r="AB9" s="532"/>
      <c r="AC9" s="532"/>
      <c r="AD9" s="533" t="s">
        <v>228</v>
      </c>
      <c r="AE9" s="533"/>
      <c r="AF9" s="532" t="s">
        <v>227</v>
      </c>
      <c r="AG9" s="532"/>
      <c r="AH9" s="532"/>
      <c r="AI9" s="532"/>
      <c r="AJ9" s="533" t="s">
        <v>228</v>
      </c>
      <c r="AK9" s="567"/>
    </row>
    <row r="10" spans="1:37" s="5" customFormat="1" ht="27" customHeight="1">
      <c r="A10" s="567"/>
      <c r="B10" s="567"/>
      <c r="C10" s="567"/>
      <c r="D10" s="567"/>
      <c r="E10" s="567"/>
      <c r="F10" s="567"/>
      <c r="G10" s="567"/>
      <c r="H10" s="533"/>
      <c r="I10" s="533"/>
      <c r="J10" s="532"/>
      <c r="K10" s="532"/>
      <c r="L10" s="533"/>
      <c r="M10" s="533"/>
      <c r="N10" s="533"/>
      <c r="O10" s="533"/>
      <c r="P10" s="533" t="s">
        <v>9</v>
      </c>
      <c r="Q10" s="561" t="s">
        <v>90</v>
      </c>
      <c r="R10" s="585"/>
      <c r="S10" s="585"/>
      <c r="T10" s="533"/>
      <c r="U10" s="533"/>
      <c r="V10" s="533" t="s">
        <v>9</v>
      </c>
      <c r="W10" s="563" t="s">
        <v>90</v>
      </c>
      <c r="X10" s="533"/>
      <c r="Y10" s="533"/>
      <c r="Z10" s="533" t="s">
        <v>9</v>
      </c>
      <c r="AA10" s="561" t="s">
        <v>90</v>
      </c>
      <c r="AB10" s="585"/>
      <c r="AC10" s="585"/>
      <c r="AD10" s="533"/>
      <c r="AE10" s="533"/>
      <c r="AF10" s="533" t="s">
        <v>9</v>
      </c>
      <c r="AG10" s="561" t="s">
        <v>90</v>
      </c>
      <c r="AH10" s="585"/>
      <c r="AI10" s="585"/>
      <c r="AJ10" s="533"/>
      <c r="AK10" s="567"/>
    </row>
    <row r="11" spans="1:37" s="5" customFormat="1" ht="33" customHeight="1">
      <c r="A11" s="567"/>
      <c r="B11" s="567"/>
      <c r="C11" s="567"/>
      <c r="D11" s="567"/>
      <c r="E11" s="567"/>
      <c r="F11" s="567"/>
      <c r="G11" s="567"/>
      <c r="H11" s="533"/>
      <c r="I11" s="533"/>
      <c r="J11" s="533" t="s">
        <v>9</v>
      </c>
      <c r="K11" s="533" t="s">
        <v>90</v>
      </c>
      <c r="L11" s="533" t="s">
        <v>32</v>
      </c>
      <c r="M11" s="569" t="s">
        <v>33</v>
      </c>
      <c r="N11" s="545"/>
      <c r="O11" s="533"/>
      <c r="P11" s="533"/>
      <c r="Q11" s="533" t="s">
        <v>9</v>
      </c>
      <c r="R11" s="659" t="s">
        <v>31</v>
      </c>
      <c r="S11" s="660"/>
      <c r="T11" s="533"/>
      <c r="U11" s="533"/>
      <c r="V11" s="533"/>
      <c r="W11" s="564"/>
      <c r="X11" s="533"/>
      <c r="Y11" s="533"/>
      <c r="Z11" s="533"/>
      <c r="AA11" s="533" t="s">
        <v>9</v>
      </c>
      <c r="AB11" s="659" t="s">
        <v>31</v>
      </c>
      <c r="AC11" s="660"/>
      <c r="AD11" s="533"/>
      <c r="AE11" s="533"/>
      <c r="AF11" s="533"/>
      <c r="AG11" s="533" t="s">
        <v>9</v>
      </c>
      <c r="AH11" s="659" t="s">
        <v>31</v>
      </c>
      <c r="AI11" s="660"/>
      <c r="AJ11" s="533"/>
      <c r="AK11" s="567"/>
    </row>
    <row r="12" spans="1:37" s="5" customFormat="1" ht="96.75" customHeight="1">
      <c r="A12" s="568"/>
      <c r="B12" s="568"/>
      <c r="C12" s="568"/>
      <c r="D12" s="568"/>
      <c r="E12" s="568"/>
      <c r="F12" s="568"/>
      <c r="G12" s="568"/>
      <c r="H12" s="533"/>
      <c r="I12" s="533"/>
      <c r="J12" s="533"/>
      <c r="K12" s="533"/>
      <c r="L12" s="533"/>
      <c r="M12" s="146" t="s">
        <v>9</v>
      </c>
      <c r="N12" s="146" t="s">
        <v>229</v>
      </c>
      <c r="O12" s="533"/>
      <c r="P12" s="533"/>
      <c r="Q12" s="533"/>
      <c r="R12" s="163" t="s">
        <v>256</v>
      </c>
      <c r="S12" s="163" t="s">
        <v>265</v>
      </c>
      <c r="T12" s="533"/>
      <c r="U12" s="533"/>
      <c r="V12" s="533"/>
      <c r="W12" s="565"/>
      <c r="X12" s="533"/>
      <c r="Y12" s="533"/>
      <c r="Z12" s="533"/>
      <c r="AA12" s="533"/>
      <c r="AB12" s="163" t="s">
        <v>256</v>
      </c>
      <c r="AC12" s="163" t="s">
        <v>265</v>
      </c>
      <c r="AD12" s="533"/>
      <c r="AE12" s="533"/>
      <c r="AF12" s="533"/>
      <c r="AG12" s="533"/>
      <c r="AH12" s="163" t="s">
        <v>256</v>
      </c>
      <c r="AI12" s="163" t="s">
        <v>265</v>
      </c>
      <c r="AJ12" s="533"/>
      <c r="AK12" s="568"/>
    </row>
    <row r="13" spans="1:37" s="7" customFormat="1" ht="30.75" customHeight="1">
      <c r="A13" s="6">
        <v>1</v>
      </c>
      <c r="B13" s="6">
        <v>2</v>
      </c>
      <c r="C13" s="6">
        <v>3</v>
      </c>
      <c r="D13" s="6">
        <v>4</v>
      </c>
      <c r="E13" s="6">
        <v>5</v>
      </c>
      <c r="F13" s="6">
        <v>6</v>
      </c>
      <c r="G13" s="6">
        <v>7</v>
      </c>
      <c r="H13" s="6">
        <v>8</v>
      </c>
      <c r="I13" s="6">
        <v>9</v>
      </c>
      <c r="J13" s="6">
        <v>10</v>
      </c>
      <c r="K13" s="6">
        <v>11</v>
      </c>
      <c r="L13" s="6">
        <v>12</v>
      </c>
      <c r="M13" s="6">
        <v>13</v>
      </c>
      <c r="N13" s="6">
        <v>14</v>
      </c>
      <c r="O13" s="6">
        <v>15</v>
      </c>
      <c r="P13" s="6">
        <v>16</v>
      </c>
      <c r="Q13" s="6">
        <v>17</v>
      </c>
      <c r="R13" s="6">
        <v>18</v>
      </c>
      <c r="S13" s="6">
        <v>19</v>
      </c>
      <c r="T13" s="6">
        <v>20</v>
      </c>
      <c r="U13" s="6">
        <v>21</v>
      </c>
      <c r="V13" s="6">
        <v>22</v>
      </c>
      <c r="W13" s="6">
        <v>23</v>
      </c>
      <c r="X13" s="6">
        <v>24</v>
      </c>
      <c r="Y13" s="6">
        <v>25</v>
      </c>
      <c r="Z13" s="6">
        <v>26</v>
      </c>
      <c r="AA13" s="6">
        <v>27</v>
      </c>
      <c r="AB13" s="6">
        <v>28</v>
      </c>
      <c r="AC13" s="6">
        <v>29</v>
      </c>
      <c r="AD13" s="6">
        <v>30</v>
      </c>
      <c r="AE13" s="6">
        <v>31</v>
      </c>
      <c r="AF13" s="6">
        <v>32</v>
      </c>
      <c r="AG13" s="6">
        <v>33</v>
      </c>
      <c r="AH13" s="6">
        <v>34</v>
      </c>
      <c r="AI13" s="6">
        <v>35</v>
      </c>
      <c r="AJ13" s="6">
        <v>36</v>
      </c>
      <c r="AK13" s="6">
        <v>37</v>
      </c>
    </row>
    <row r="14" spans="1:37" s="7" customFormat="1" ht="44.25" customHeight="1">
      <c r="A14" s="6"/>
      <c r="B14" s="14" t="s">
        <v>28</v>
      </c>
      <c r="C14" s="6"/>
      <c r="D14" s="6"/>
      <c r="E14" s="6"/>
      <c r="F14" s="6"/>
      <c r="G14" s="6"/>
      <c r="H14" s="6"/>
      <c r="I14" s="246">
        <f>I15+I20</f>
        <v>2129839</v>
      </c>
      <c r="J14" s="246">
        <f t="shared" ref="J14:AJ14" si="0">J15+J20</f>
        <v>362623.5</v>
      </c>
      <c r="K14" s="246">
        <f t="shared" si="0"/>
        <v>343804.3</v>
      </c>
      <c r="L14" s="246">
        <f t="shared" si="0"/>
        <v>0</v>
      </c>
      <c r="M14" s="246">
        <f t="shared" si="0"/>
        <v>1750290</v>
      </c>
      <c r="N14" s="246">
        <f t="shared" si="0"/>
        <v>1710933.5</v>
      </c>
      <c r="O14" s="246">
        <f t="shared" si="0"/>
        <v>880172</v>
      </c>
      <c r="P14" s="246">
        <f t="shared" si="0"/>
        <v>130899</v>
      </c>
      <c r="Q14" s="246">
        <f t="shared" si="0"/>
        <v>130899</v>
      </c>
      <c r="R14" s="246">
        <f t="shared" si="0"/>
        <v>0</v>
      </c>
      <c r="S14" s="246">
        <f t="shared" si="0"/>
        <v>73995</v>
      </c>
      <c r="T14" s="246">
        <f t="shared" si="0"/>
        <v>749273</v>
      </c>
      <c r="U14" s="246">
        <f t="shared" si="0"/>
        <v>249748.158949</v>
      </c>
      <c r="V14" s="246">
        <f t="shared" si="0"/>
        <v>27623</v>
      </c>
      <c r="W14" s="246">
        <f t="shared" si="0"/>
        <v>27623</v>
      </c>
      <c r="X14" s="246">
        <f t="shared" si="0"/>
        <v>248283.158949</v>
      </c>
      <c r="Y14" s="246">
        <f t="shared" si="0"/>
        <v>226473</v>
      </c>
      <c r="Z14" s="246">
        <f t="shared" si="0"/>
        <v>41418</v>
      </c>
      <c r="AA14" s="246">
        <f t="shared" si="0"/>
        <v>41418</v>
      </c>
      <c r="AB14" s="246">
        <f t="shared" si="0"/>
        <v>0</v>
      </c>
      <c r="AC14" s="246">
        <f t="shared" si="0"/>
        <v>41418</v>
      </c>
      <c r="AD14" s="246">
        <f t="shared" si="0"/>
        <v>185055</v>
      </c>
      <c r="AE14" s="246">
        <f t="shared" si="0"/>
        <v>206331</v>
      </c>
      <c r="AF14" s="246">
        <f t="shared" si="0"/>
        <v>46877</v>
      </c>
      <c r="AG14" s="246">
        <f t="shared" si="0"/>
        <v>46877</v>
      </c>
      <c r="AH14" s="246">
        <f t="shared" si="0"/>
        <v>0</v>
      </c>
      <c r="AI14" s="246">
        <f t="shared" si="0"/>
        <v>35577</v>
      </c>
      <c r="AJ14" s="246">
        <f t="shared" si="0"/>
        <v>155254</v>
      </c>
      <c r="AK14" s="6"/>
    </row>
    <row r="15" spans="1:37" s="157" customFormat="1" ht="36.75" customHeight="1">
      <c r="A15" s="135"/>
      <c r="B15" s="33" t="s">
        <v>435</v>
      </c>
      <c r="C15" s="135"/>
      <c r="D15" s="135"/>
      <c r="E15" s="135"/>
      <c r="F15" s="135"/>
      <c r="G15" s="135"/>
      <c r="H15" s="135"/>
      <c r="I15" s="246">
        <f>I16</f>
        <v>227548</v>
      </c>
      <c r="J15" s="246">
        <f t="shared" ref="J15:AJ15" si="1">J16</f>
        <v>18438</v>
      </c>
      <c r="K15" s="246">
        <f t="shared" si="1"/>
        <v>18438</v>
      </c>
      <c r="L15" s="246"/>
      <c r="M15" s="246">
        <f t="shared" si="1"/>
        <v>209110</v>
      </c>
      <c r="N15" s="246">
        <f t="shared" si="1"/>
        <v>209110</v>
      </c>
      <c r="O15" s="246">
        <f t="shared" si="1"/>
        <v>193642</v>
      </c>
      <c r="P15" s="246"/>
      <c r="Q15" s="246"/>
      <c r="R15" s="246"/>
      <c r="S15" s="246"/>
      <c r="T15" s="246">
        <f t="shared" si="1"/>
        <v>193642</v>
      </c>
      <c r="U15" s="246">
        <f t="shared" si="1"/>
        <v>15998</v>
      </c>
      <c r="V15" s="246"/>
      <c r="W15" s="246"/>
      <c r="X15" s="246">
        <f t="shared" si="1"/>
        <v>15998</v>
      </c>
      <c r="Y15" s="246">
        <f t="shared" si="1"/>
        <v>28000</v>
      </c>
      <c r="Z15" s="246"/>
      <c r="AA15" s="246"/>
      <c r="AB15" s="246"/>
      <c r="AC15" s="246"/>
      <c r="AD15" s="246">
        <f t="shared" si="1"/>
        <v>28000</v>
      </c>
      <c r="AE15" s="246">
        <f t="shared" si="1"/>
        <v>87433</v>
      </c>
      <c r="AF15" s="246"/>
      <c r="AG15" s="246"/>
      <c r="AH15" s="246"/>
      <c r="AI15" s="246"/>
      <c r="AJ15" s="246">
        <f t="shared" si="1"/>
        <v>87433</v>
      </c>
      <c r="AK15" s="135"/>
    </row>
    <row r="16" spans="1:37" ht="37.5">
      <c r="A16" s="23" t="s">
        <v>12</v>
      </c>
      <c r="B16" s="16" t="s">
        <v>431</v>
      </c>
      <c r="C16" s="17"/>
      <c r="D16" s="17"/>
      <c r="E16" s="17"/>
      <c r="F16" s="17"/>
      <c r="G16" s="17"/>
      <c r="H16" s="17"/>
      <c r="I16" s="26">
        <f>+I17</f>
        <v>227548</v>
      </c>
      <c r="J16" s="26">
        <f t="shared" ref="J16:AJ16" si="2">+J17</f>
        <v>18438</v>
      </c>
      <c r="K16" s="26">
        <f t="shared" si="2"/>
        <v>18438</v>
      </c>
      <c r="L16" s="26"/>
      <c r="M16" s="26">
        <f t="shared" si="2"/>
        <v>209110</v>
      </c>
      <c r="N16" s="26">
        <f t="shared" si="2"/>
        <v>209110</v>
      </c>
      <c r="O16" s="26">
        <f t="shared" si="2"/>
        <v>193642</v>
      </c>
      <c r="P16" s="26"/>
      <c r="Q16" s="26"/>
      <c r="R16" s="26"/>
      <c r="S16" s="26"/>
      <c r="T16" s="26">
        <f t="shared" si="2"/>
        <v>193642</v>
      </c>
      <c r="U16" s="26">
        <f t="shared" si="2"/>
        <v>15998</v>
      </c>
      <c r="V16" s="26"/>
      <c r="W16" s="26"/>
      <c r="X16" s="26">
        <f t="shared" si="2"/>
        <v>15998</v>
      </c>
      <c r="Y16" s="26">
        <f t="shared" si="2"/>
        <v>28000</v>
      </c>
      <c r="Z16" s="26"/>
      <c r="AA16" s="26"/>
      <c r="AB16" s="26"/>
      <c r="AC16" s="26"/>
      <c r="AD16" s="26">
        <f t="shared" si="2"/>
        <v>28000</v>
      </c>
      <c r="AE16" s="26">
        <f t="shared" si="2"/>
        <v>87433</v>
      </c>
      <c r="AF16" s="26"/>
      <c r="AG16" s="26"/>
      <c r="AH16" s="26"/>
      <c r="AI16" s="26"/>
      <c r="AJ16" s="26">
        <f t="shared" si="2"/>
        <v>87433</v>
      </c>
      <c r="AK16" s="18"/>
    </row>
    <row r="17" spans="1:37" s="2" customFormat="1" ht="52.5" customHeight="1">
      <c r="A17" s="23" t="s">
        <v>223</v>
      </c>
      <c r="B17" s="24" t="s">
        <v>240</v>
      </c>
      <c r="C17" s="25"/>
      <c r="D17" s="25"/>
      <c r="E17" s="25"/>
      <c r="F17" s="25"/>
      <c r="G17" s="25"/>
      <c r="H17" s="25"/>
      <c r="I17" s="318">
        <f>I19</f>
        <v>227548</v>
      </c>
      <c r="J17" s="318">
        <f t="shared" ref="J17:AJ17" si="3">J19</f>
        <v>18438</v>
      </c>
      <c r="K17" s="318">
        <f t="shared" si="3"/>
        <v>18438</v>
      </c>
      <c r="L17" s="318"/>
      <c r="M17" s="318">
        <f t="shared" si="3"/>
        <v>209110</v>
      </c>
      <c r="N17" s="318">
        <f t="shared" si="3"/>
        <v>209110</v>
      </c>
      <c r="O17" s="318">
        <f t="shared" si="3"/>
        <v>193642</v>
      </c>
      <c r="P17" s="318"/>
      <c r="Q17" s="318"/>
      <c r="R17" s="318"/>
      <c r="S17" s="318"/>
      <c r="T17" s="318">
        <f t="shared" si="3"/>
        <v>193642</v>
      </c>
      <c r="U17" s="318">
        <f t="shared" si="3"/>
        <v>15998</v>
      </c>
      <c r="V17" s="318"/>
      <c r="W17" s="318"/>
      <c r="X17" s="318">
        <f t="shared" si="3"/>
        <v>15998</v>
      </c>
      <c r="Y17" s="318">
        <f t="shared" si="3"/>
        <v>28000</v>
      </c>
      <c r="Z17" s="318"/>
      <c r="AA17" s="318"/>
      <c r="AB17" s="318"/>
      <c r="AC17" s="318"/>
      <c r="AD17" s="318">
        <f t="shared" si="3"/>
        <v>28000</v>
      </c>
      <c r="AE17" s="318">
        <f t="shared" si="3"/>
        <v>87433</v>
      </c>
      <c r="AF17" s="318"/>
      <c r="AG17" s="318"/>
      <c r="AH17" s="318"/>
      <c r="AI17" s="318"/>
      <c r="AJ17" s="318">
        <f t="shared" si="3"/>
        <v>87433</v>
      </c>
      <c r="AK17" s="26"/>
    </row>
    <row r="18" spans="1:37" ht="33.75" customHeight="1">
      <c r="A18" s="23"/>
      <c r="B18" s="28" t="s">
        <v>221</v>
      </c>
      <c r="C18" s="17"/>
      <c r="D18" s="17"/>
      <c r="E18" s="17"/>
      <c r="F18" s="17"/>
      <c r="G18" s="17"/>
      <c r="H18" s="17"/>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spans="1:37" ht="60.75" customHeight="1">
      <c r="A19" s="31" t="s">
        <v>36</v>
      </c>
      <c r="B19" s="20" t="s">
        <v>432</v>
      </c>
      <c r="C19" s="17" t="s">
        <v>433</v>
      </c>
      <c r="D19" s="17"/>
      <c r="E19" s="17"/>
      <c r="F19" s="17" t="s">
        <v>422</v>
      </c>
      <c r="G19" s="159" t="s">
        <v>434</v>
      </c>
      <c r="H19" s="17" t="s">
        <v>427</v>
      </c>
      <c r="I19" s="317">
        <f>J19+M19</f>
        <v>227548</v>
      </c>
      <c r="J19" s="317">
        <f>K19</f>
        <v>18438</v>
      </c>
      <c r="K19" s="317">
        <v>18438</v>
      </c>
      <c r="L19" s="18"/>
      <c r="M19" s="18">
        <f>N19</f>
        <v>209110</v>
      </c>
      <c r="N19" s="317">
        <v>209110</v>
      </c>
      <c r="O19" s="317">
        <f>T19</f>
        <v>193642</v>
      </c>
      <c r="P19" s="317"/>
      <c r="Q19" s="317"/>
      <c r="R19" s="317"/>
      <c r="S19" s="317"/>
      <c r="T19" s="317">
        <v>193642</v>
      </c>
      <c r="U19" s="317">
        <f>+X19</f>
        <v>15998</v>
      </c>
      <c r="V19" s="317"/>
      <c r="W19" s="317"/>
      <c r="X19" s="317">
        <v>15998</v>
      </c>
      <c r="Y19" s="317">
        <f>+AD19</f>
        <v>28000</v>
      </c>
      <c r="Z19" s="317"/>
      <c r="AA19" s="317"/>
      <c r="AB19" s="317"/>
      <c r="AC19" s="317"/>
      <c r="AD19" s="317">
        <v>28000</v>
      </c>
      <c r="AE19" s="317">
        <f>+AJ19</f>
        <v>87433</v>
      </c>
      <c r="AF19" s="317"/>
      <c r="AG19" s="317"/>
      <c r="AH19" s="317"/>
      <c r="AI19" s="317"/>
      <c r="AJ19" s="317">
        <v>87433</v>
      </c>
      <c r="AK19" s="18"/>
    </row>
    <row r="20" spans="1:37" ht="39.75" customHeight="1">
      <c r="A20" s="23"/>
      <c r="B20" s="16" t="s">
        <v>436</v>
      </c>
      <c r="C20" s="17"/>
      <c r="D20" s="17"/>
      <c r="E20" s="17"/>
      <c r="F20" s="17"/>
      <c r="G20" s="17"/>
      <c r="H20" s="17"/>
      <c r="I20" s="318">
        <f>+I21+I24</f>
        <v>1902291</v>
      </c>
      <c r="J20" s="318">
        <f t="shared" ref="J20:AJ20" si="4">+J21+J24</f>
        <v>344185.5</v>
      </c>
      <c r="K20" s="318">
        <f t="shared" si="4"/>
        <v>325366.3</v>
      </c>
      <c r="L20" s="318"/>
      <c r="M20" s="318">
        <f t="shared" si="4"/>
        <v>1541180</v>
      </c>
      <c r="N20" s="318">
        <f t="shared" si="4"/>
        <v>1501823.5</v>
      </c>
      <c r="O20" s="318">
        <f t="shared" si="4"/>
        <v>686530</v>
      </c>
      <c r="P20" s="318">
        <f t="shared" si="4"/>
        <v>130899</v>
      </c>
      <c r="Q20" s="318">
        <f t="shared" si="4"/>
        <v>130899</v>
      </c>
      <c r="R20" s="318">
        <f t="shared" si="4"/>
        <v>0</v>
      </c>
      <c r="S20" s="318">
        <f t="shared" si="4"/>
        <v>73995</v>
      </c>
      <c r="T20" s="318">
        <f t="shared" si="4"/>
        <v>555631</v>
      </c>
      <c r="U20" s="318">
        <f t="shared" si="4"/>
        <v>233750.158949</v>
      </c>
      <c r="V20" s="318">
        <f t="shared" si="4"/>
        <v>27623</v>
      </c>
      <c r="W20" s="318">
        <f t="shared" si="4"/>
        <v>27623</v>
      </c>
      <c r="X20" s="318">
        <f t="shared" si="4"/>
        <v>232285.158949</v>
      </c>
      <c r="Y20" s="318">
        <f t="shared" si="4"/>
        <v>198473</v>
      </c>
      <c r="Z20" s="318">
        <f t="shared" si="4"/>
        <v>41418</v>
      </c>
      <c r="AA20" s="318">
        <f t="shared" si="4"/>
        <v>41418</v>
      </c>
      <c r="AB20" s="318">
        <f t="shared" si="4"/>
        <v>0</v>
      </c>
      <c r="AC20" s="318">
        <f t="shared" si="4"/>
        <v>41418</v>
      </c>
      <c r="AD20" s="318">
        <f t="shared" si="4"/>
        <v>157055</v>
      </c>
      <c r="AE20" s="318">
        <f t="shared" si="4"/>
        <v>118898</v>
      </c>
      <c r="AF20" s="318">
        <f t="shared" si="4"/>
        <v>46877</v>
      </c>
      <c r="AG20" s="318">
        <f>+AG21+AG24</f>
        <v>46877</v>
      </c>
      <c r="AH20" s="318">
        <f t="shared" si="4"/>
        <v>0</v>
      </c>
      <c r="AI20" s="318">
        <f t="shared" si="4"/>
        <v>35577</v>
      </c>
      <c r="AJ20" s="318">
        <f t="shared" si="4"/>
        <v>67821</v>
      </c>
      <c r="AK20" s="18"/>
    </row>
    <row r="21" spans="1:37" s="2" customFormat="1" ht="52.5" customHeight="1">
      <c r="A21" s="23" t="s">
        <v>223</v>
      </c>
      <c r="B21" s="24" t="s">
        <v>240</v>
      </c>
      <c r="C21" s="25"/>
      <c r="D21" s="25"/>
      <c r="E21" s="25"/>
      <c r="F21" s="25"/>
      <c r="G21" s="25"/>
      <c r="H21" s="25"/>
      <c r="I21" s="318">
        <f>I22+I23</f>
        <v>540874</v>
      </c>
      <c r="J21" s="318">
        <f t="shared" ref="J21:AJ21" si="5">J22+J23</f>
        <v>97093</v>
      </c>
      <c r="K21" s="318">
        <f t="shared" si="5"/>
        <v>88466.8</v>
      </c>
      <c r="L21" s="318"/>
      <c r="M21" s="318">
        <f t="shared" si="5"/>
        <v>443781</v>
      </c>
      <c r="N21" s="318">
        <f t="shared" si="5"/>
        <v>404424.5</v>
      </c>
      <c r="O21" s="318">
        <f t="shared" si="5"/>
        <v>439795</v>
      </c>
      <c r="P21" s="318">
        <f t="shared" si="5"/>
        <v>36014</v>
      </c>
      <c r="Q21" s="318">
        <f t="shared" si="5"/>
        <v>36014</v>
      </c>
      <c r="R21" s="318">
        <f t="shared" si="5"/>
        <v>0</v>
      </c>
      <c r="S21" s="318">
        <f t="shared" si="5"/>
        <v>0</v>
      </c>
      <c r="T21" s="318">
        <f t="shared" si="5"/>
        <v>403781</v>
      </c>
      <c r="U21" s="318">
        <f t="shared" si="5"/>
        <v>108164.6778</v>
      </c>
      <c r="V21" s="318">
        <f t="shared" si="5"/>
        <v>17033</v>
      </c>
      <c r="W21" s="318">
        <f t="shared" si="5"/>
        <v>17033</v>
      </c>
      <c r="X21" s="318">
        <f t="shared" si="5"/>
        <v>91131.677800000005</v>
      </c>
      <c r="Y21" s="318">
        <f t="shared" si="5"/>
        <v>156363</v>
      </c>
      <c r="Z21" s="318">
        <f t="shared" si="5"/>
        <v>0</v>
      </c>
      <c r="AA21" s="318">
        <f t="shared" si="5"/>
        <v>0</v>
      </c>
      <c r="AB21" s="318">
        <f t="shared" si="5"/>
        <v>0</v>
      </c>
      <c r="AC21" s="318">
        <f t="shared" si="5"/>
        <v>0</v>
      </c>
      <c r="AD21" s="318">
        <f t="shared" si="5"/>
        <v>156363</v>
      </c>
      <c r="AE21" s="318">
        <f t="shared" si="5"/>
        <v>76021</v>
      </c>
      <c r="AF21" s="318">
        <f t="shared" si="5"/>
        <v>4000</v>
      </c>
      <c r="AG21" s="318">
        <f t="shared" si="5"/>
        <v>4000</v>
      </c>
      <c r="AH21" s="318">
        <f t="shared" si="5"/>
        <v>0</v>
      </c>
      <c r="AI21" s="318">
        <f t="shared" si="5"/>
        <v>0</v>
      </c>
      <c r="AJ21" s="318">
        <f t="shared" si="5"/>
        <v>67821</v>
      </c>
      <c r="AK21" s="26"/>
    </row>
    <row r="22" spans="1:37" ht="285" customHeight="1">
      <c r="A22" s="158" t="s">
        <v>13</v>
      </c>
      <c r="B22" s="20" t="s">
        <v>428</v>
      </c>
      <c r="C22" s="17"/>
      <c r="D22" s="17"/>
      <c r="E22" s="319" t="s">
        <v>421</v>
      </c>
      <c r="F22" s="17" t="s">
        <v>424</v>
      </c>
      <c r="G22" s="17" t="s">
        <v>429</v>
      </c>
      <c r="H22" s="17" t="s">
        <v>430</v>
      </c>
      <c r="I22" s="317">
        <f>+J22+M22</f>
        <v>61047</v>
      </c>
      <c r="J22" s="317">
        <f>+K22</f>
        <v>10831</v>
      </c>
      <c r="K22" s="317">
        <v>10831</v>
      </c>
      <c r="L22" s="317"/>
      <c r="M22" s="317">
        <f>+N22</f>
        <v>50216</v>
      </c>
      <c r="N22" s="317">
        <v>50216</v>
      </c>
      <c r="O22" s="317">
        <f>+T22</f>
        <v>50216</v>
      </c>
      <c r="P22" s="317"/>
      <c r="Q22" s="317"/>
      <c r="R22" s="317"/>
      <c r="S22" s="317"/>
      <c r="T22" s="317">
        <v>50216</v>
      </c>
      <c r="U22" s="317">
        <f>+X22</f>
        <v>20099</v>
      </c>
      <c r="V22" s="317"/>
      <c r="W22" s="317"/>
      <c r="X22" s="317">
        <v>20099</v>
      </c>
      <c r="Y22" s="317">
        <f>+AD22</f>
        <v>5006</v>
      </c>
      <c r="Z22" s="317"/>
      <c r="AA22" s="317"/>
      <c r="AB22" s="317"/>
      <c r="AC22" s="317"/>
      <c r="AD22" s="317">
        <v>5006</v>
      </c>
      <c r="AE22" s="317">
        <f>+AJ22</f>
        <v>25110</v>
      </c>
      <c r="AF22" s="317"/>
      <c r="AG22" s="317"/>
      <c r="AH22" s="317"/>
      <c r="AI22" s="317"/>
      <c r="AJ22" s="317">
        <v>25110</v>
      </c>
      <c r="AK22" s="18"/>
    </row>
    <row r="23" spans="1:37" ht="68.25" customHeight="1">
      <c r="A23" s="158" t="s">
        <v>15</v>
      </c>
      <c r="B23" s="20" t="s">
        <v>425</v>
      </c>
      <c r="C23" s="17"/>
      <c r="D23" s="17"/>
      <c r="E23" s="17"/>
      <c r="F23" s="17" t="s">
        <v>422</v>
      </c>
      <c r="G23" s="17" t="s">
        <v>426</v>
      </c>
      <c r="H23" s="17" t="s">
        <v>333</v>
      </c>
      <c r="I23" s="320">
        <v>479827</v>
      </c>
      <c r="J23" s="320">
        <f>K23+8626.2</f>
        <v>86262</v>
      </c>
      <c r="K23" s="320">
        <v>77635.8</v>
      </c>
      <c r="L23" s="321" t="s">
        <v>423</v>
      </c>
      <c r="M23" s="18">
        <v>393565</v>
      </c>
      <c r="N23" s="320">
        <v>354208.5</v>
      </c>
      <c r="O23" s="320">
        <f>+P23+T23</f>
        <v>389579</v>
      </c>
      <c r="P23" s="320">
        <f>Q23</f>
        <v>36014</v>
      </c>
      <c r="Q23" s="242">
        <v>36014</v>
      </c>
      <c r="R23" s="320"/>
      <c r="S23" s="320"/>
      <c r="T23" s="242">
        <v>353565</v>
      </c>
      <c r="U23" s="320">
        <f>+V23+X23</f>
        <v>88065.677800000005</v>
      </c>
      <c r="V23" s="320">
        <f>W23</f>
        <v>17033</v>
      </c>
      <c r="W23" s="320">
        <v>17033</v>
      </c>
      <c r="X23" s="320">
        <v>71032.677800000005</v>
      </c>
      <c r="Y23" s="320">
        <f>AD23</f>
        <v>151357</v>
      </c>
      <c r="Z23" s="320"/>
      <c r="AA23" s="320"/>
      <c r="AB23" s="320"/>
      <c r="AC23" s="320"/>
      <c r="AD23" s="320">
        <v>151357</v>
      </c>
      <c r="AE23" s="320">
        <f>+AF23+AJ23+4200</f>
        <v>50911</v>
      </c>
      <c r="AF23" s="320">
        <f>+AG23</f>
        <v>4000</v>
      </c>
      <c r="AG23" s="320">
        <v>4000</v>
      </c>
      <c r="AH23" s="320"/>
      <c r="AI23" s="320"/>
      <c r="AJ23" s="320">
        <v>42711</v>
      </c>
      <c r="AK23" s="18"/>
    </row>
    <row r="24" spans="1:37" s="2" customFormat="1" ht="60" customHeight="1">
      <c r="A24" s="107" t="s">
        <v>17</v>
      </c>
      <c r="B24" s="16" t="s">
        <v>437</v>
      </c>
      <c r="C24" s="25"/>
      <c r="D24" s="25"/>
      <c r="E24" s="25"/>
      <c r="F24" s="25"/>
      <c r="G24" s="25"/>
      <c r="H24" s="25"/>
      <c r="I24" s="135">
        <f>+SUM(I25:I33)</f>
        <v>1361417</v>
      </c>
      <c r="J24" s="135">
        <f t="shared" ref="J24:AJ24" si="6">+SUM(J25:J33)</f>
        <v>247092.5</v>
      </c>
      <c r="K24" s="135">
        <f t="shared" si="6"/>
        <v>236899.5</v>
      </c>
      <c r="L24" s="135"/>
      <c r="M24" s="135">
        <f t="shared" si="6"/>
        <v>1097399</v>
      </c>
      <c r="N24" s="135">
        <f t="shared" si="6"/>
        <v>1097399</v>
      </c>
      <c r="O24" s="135">
        <f t="shared" si="6"/>
        <v>246735</v>
      </c>
      <c r="P24" s="135">
        <f t="shared" si="6"/>
        <v>94885</v>
      </c>
      <c r="Q24" s="135">
        <f t="shared" si="6"/>
        <v>94885</v>
      </c>
      <c r="R24" s="135">
        <f t="shared" si="6"/>
        <v>0</v>
      </c>
      <c r="S24" s="135">
        <f t="shared" si="6"/>
        <v>73995</v>
      </c>
      <c r="T24" s="135">
        <f t="shared" si="6"/>
        <v>151850</v>
      </c>
      <c r="U24" s="135">
        <f t="shared" si="6"/>
        <v>125585.481149</v>
      </c>
      <c r="V24" s="135">
        <f t="shared" si="6"/>
        <v>10590</v>
      </c>
      <c r="W24" s="135">
        <f t="shared" si="6"/>
        <v>10590</v>
      </c>
      <c r="X24" s="135">
        <f t="shared" si="6"/>
        <v>141153.481149</v>
      </c>
      <c r="Y24" s="135">
        <f t="shared" si="6"/>
        <v>42110</v>
      </c>
      <c r="Z24" s="135">
        <f t="shared" si="6"/>
        <v>41418</v>
      </c>
      <c r="AA24" s="135">
        <f t="shared" si="6"/>
        <v>41418</v>
      </c>
      <c r="AB24" s="135">
        <f t="shared" si="6"/>
        <v>0</v>
      </c>
      <c r="AC24" s="135">
        <f t="shared" si="6"/>
        <v>41418</v>
      </c>
      <c r="AD24" s="135">
        <f t="shared" si="6"/>
        <v>692</v>
      </c>
      <c r="AE24" s="135">
        <f t="shared" si="6"/>
        <v>42877</v>
      </c>
      <c r="AF24" s="135">
        <f t="shared" si="6"/>
        <v>42877</v>
      </c>
      <c r="AG24" s="135">
        <f t="shared" si="6"/>
        <v>42877</v>
      </c>
      <c r="AH24" s="135">
        <f t="shared" si="6"/>
        <v>0</v>
      </c>
      <c r="AI24" s="135">
        <f t="shared" si="6"/>
        <v>35577</v>
      </c>
      <c r="AJ24" s="135">
        <f t="shared" si="6"/>
        <v>0</v>
      </c>
      <c r="AK24" s="26"/>
    </row>
    <row r="25" spans="1:37" ht="56.25">
      <c r="A25" s="158" t="s">
        <v>13</v>
      </c>
      <c r="B25" s="322" t="s">
        <v>438</v>
      </c>
      <c r="C25" s="323" t="s">
        <v>450</v>
      </c>
      <c r="D25" s="323" t="s">
        <v>451</v>
      </c>
      <c r="E25" s="323" t="s">
        <v>452</v>
      </c>
      <c r="F25" s="17"/>
      <c r="G25" s="17"/>
      <c r="H25" s="323" t="s">
        <v>322</v>
      </c>
      <c r="I25" s="320">
        <v>70600</v>
      </c>
      <c r="J25" s="320">
        <f>K25</f>
        <v>20425</v>
      </c>
      <c r="K25" s="320">
        <v>20425</v>
      </c>
      <c r="L25" s="320"/>
      <c r="M25" s="320">
        <f>+N25</f>
        <v>43175</v>
      </c>
      <c r="N25" s="320">
        <v>43175</v>
      </c>
      <c r="O25" s="320">
        <f>+P25</f>
        <v>6627</v>
      </c>
      <c r="P25" s="320">
        <f>+Q25</f>
        <v>6627</v>
      </c>
      <c r="Q25" s="320">
        <v>6627</v>
      </c>
      <c r="R25" s="320"/>
      <c r="S25" s="320">
        <f>Q25</f>
        <v>6627</v>
      </c>
      <c r="T25" s="320"/>
      <c r="U25" s="320"/>
      <c r="V25" s="320"/>
      <c r="W25" s="320"/>
      <c r="X25" s="320"/>
      <c r="Y25" s="320">
        <f>+Z25</f>
        <v>3314</v>
      </c>
      <c r="Z25" s="320">
        <f>+AA25</f>
        <v>3314</v>
      </c>
      <c r="AA25" s="324">
        <v>3314</v>
      </c>
      <c r="AB25" s="320"/>
      <c r="AC25" s="320">
        <f>+AA25</f>
        <v>3314</v>
      </c>
      <c r="AD25" s="320"/>
      <c r="AE25" s="320">
        <f>+AF25</f>
        <v>3313</v>
      </c>
      <c r="AF25" s="320">
        <f>+AG25</f>
        <v>3313</v>
      </c>
      <c r="AG25" s="320">
        <v>3313</v>
      </c>
      <c r="AH25" s="320"/>
      <c r="AI25" s="320">
        <f>+AG25</f>
        <v>3313</v>
      </c>
      <c r="AJ25" s="320"/>
      <c r="AK25" s="18"/>
    </row>
    <row r="26" spans="1:37" ht="75">
      <c r="A26" s="158" t="s">
        <v>15</v>
      </c>
      <c r="B26" s="322" t="s">
        <v>439</v>
      </c>
      <c r="C26" s="323" t="s">
        <v>368</v>
      </c>
      <c r="D26" s="323" t="s">
        <v>453</v>
      </c>
      <c r="E26" s="323" t="s">
        <v>454</v>
      </c>
      <c r="F26" s="17"/>
      <c r="G26" s="17"/>
      <c r="H26" s="323" t="s">
        <v>323</v>
      </c>
      <c r="I26" s="320">
        <v>46300</v>
      </c>
      <c r="J26" s="320">
        <f t="shared" ref="J26:J31" si="7">K26</f>
        <v>16302</v>
      </c>
      <c r="K26" s="320">
        <v>16302</v>
      </c>
      <c r="L26" s="320"/>
      <c r="M26" s="320">
        <f t="shared" ref="M26:M31" si="8">+N26</f>
        <v>29998</v>
      </c>
      <c r="N26" s="320">
        <v>29998</v>
      </c>
      <c r="O26" s="320">
        <f t="shared" ref="O26:P26" si="9">+P26</f>
        <v>8741</v>
      </c>
      <c r="P26" s="320">
        <f t="shared" si="9"/>
        <v>8741</v>
      </c>
      <c r="Q26" s="320">
        <v>8741</v>
      </c>
      <c r="R26" s="320"/>
      <c r="S26" s="320">
        <f t="shared" ref="S26:S32" si="10">Q26</f>
        <v>8741</v>
      </c>
      <c r="T26" s="320"/>
      <c r="U26" s="320"/>
      <c r="V26" s="320"/>
      <c r="W26" s="320"/>
      <c r="X26" s="320"/>
      <c r="Y26" s="320">
        <f t="shared" ref="Y26:Z26" si="11">+Z26</f>
        <v>4371</v>
      </c>
      <c r="Z26" s="320">
        <f t="shared" si="11"/>
        <v>4371</v>
      </c>
      <c r="AA26" s="324">
        <v>4371</v>
      </c>
      <c r="AB26" s="320"/>
      <c r="AC26" s="320">
        <f t="shared" ref="AC26:AC33" si="12">+AA26</f>
        <v>4371</v>
      </c>
      <c r="AD26" s="320"/>
      <c r="AE26" s="320">
        <f t="shared" ref="AE26:AF26" si="13">+AF26</f>
        <v>4370</v>
      </c>
      <c r="AF26" s="320">
        <f t="shared" si="13"/>
        <v>4370</v>
      </c>
      <c r="AG26" s="320">
        <v>4370</v>
      </c>
      <c r="AH26" s="320"/>
      <c r="AI26" s="320">
        <f t="shared" ref="AI26:AI32" si="14">+AG26</f>
        <v>4370</v>
      </c>
      <c r="AJ26" s="320"/>
      <c r="AK26" s="18"/>
    </row>
    <row r="27" spans="1:37" ht="75">
      <c r="A27" s="158" t="s">
        <v>223</v>
      </c>
      <c r="B27" s="322" t="s">
        <v>440</v>
      </c>
      <c r="C27" s="323" t="s">
        <v>368</v>
      </c>
      <c r="D27" s="323" t="s">
        <v>455</v>
      </c>
      <c r="E27" s="323" t="s">
        <v>456</v>
      </c>
      <c r="F27" s="17"/>
      <c r="G27" s="17"/>
      <c r="H27" s="323" t="s">
        <v>324</v>
      </c>
      <c r="I27" s="320">
        <v>51155</v>
      </c>
      <c r="J27" s="320">
        <f t="shared" si="7"/>
        <v>23255</v>
      </c>
      <c r="K27" s="320">
        <v>23255</v>
      </c>
      <c r="L27" s="320"/>
      <c r="M27" s="320">
        <f t="shared" si="8"/>
        <v>27900</v>
      </c>
      <c r="N27" s="320">
        <v>27900</v>
      </c>
      <c r="O27" s="320">
        <f t="shared" ref="O27:P27" si="15">+P27</f>
        <v>7000</v>
      </c>
      <c r="P27" s="320">
        <f t="shared" si="15"/>
        <v>7000</v>
      </c>
      <c r="Q27" s="320">
        <v>7000</v>
      </c>
      <c r="R27" s="320"/>
      <c r="S27" s="320">
        <f t="shared" si="10"/>
        <v>7000</v>
      </c>
      <c r="T27" s="320"/>
      <c r="U27" s="320"/>
      <c r="V27" s="320"/>
      <c r="W27" s="320"/>
      <c r="X27" s="320"/>
      <c r="Y27" s="320">
        <f t="shared" ref="Y27:Z27" si="16">+Z27</f>
        <v>3500</v>
      </c>
      <c r="Z27" s="320">
        <f t="shared" si="16"/>
        <v>3500</v>
      </c>
      <c r="AA27" s="324">
        <v>3500</v>
      </c>
      <c r="AB27" s="320"/>
      <c r="AC27" s="320">
        <f t="shared" si="12"/>
        <v>3500</v>
      </c>
      <c r="AD27" s="320"/>
      <c r="AE27" s="320">
        <f t="shared" ref="AE27:AF27" si="17">+AF27</f>
        <v>3500</v>
      </c>
      <c r="AF27" s="320">
        <f t="shared" si="17"/>
        <v>3500</v>
      </c>
      <c r="AG27" s="320">
        <v>3500</v>
      </c>
      <c r="AH27" s="320"/>
      <c r="AI27" s="320">
        <f t="shared" si="14"/>
        <v>3500</v>
      </c>
      <c r="AJ27" s="320"/>
      <c r="AK27" s="18"/>
    </row>
    <row r="28" spans="1:37" ht="58.5" customHeight="1">
      <c r="A28" s="158" t="s">
        <v>225</v>
      </c>
      <c r="B28" s="322" t="s">
        <v>441</v>
      </c>
      <c r="C28" s="323" t="s">
        <v>457</v>
      </c>
      <c r="D28" s="323" t="s">
        <v>458</v>
      </c>
      <c r="E28" s="323" t="s">
        <v>459</v>
      </c>
      <c r="F28" s="17"/>
      <c r="G28" s="17"/>
      <c r="H28" s="323" t="s">
        <v>325</v>
      </c>
      <c r="I28" s="320">
        <v>39107</v>
      </c>
      <c r="J28" s="320">
        <f t="shared" si="7"/>
        <v>19036</v>
      </c>
      <c r="K28" s="320">
        <v>19036</v>
      </c>
      <c r="L28" s="320"/>
      <c r="M28" s="320">
        <f t="shared" si="8"/>
        <v>16974</v>
      </c>
      <c r="N28" s="320">
        <v>16974</v>
      </c>
      <c r="O28" s="320">
        <f t="shared" ref="O28:P28" si="18">+P28</f>
        <v>8858</v>
      </c>
      <c r="P28" s="320">
        <f t="shared" si="18"/>
        <v>8858</v>
      </c>
      <c r="Q28" s="320">
        <v>8858</v>
      </c>
      <c r="R28" s="320"/>
      <c r="S28" s="320">
        <f t="shared" si="10"/>
        <v>8858</v>
      </c>
      <c r="T28" s="320"/>
      <c r="U28" s="320"/>
      <c r="V28" s="320"/>
      <c r="W28" s="320"/>
      <c r="X28" s="320"/>
      <c r="Y28" s="320">
        <f t="shared" ref="Y28:Z28" si="19">+Z28</f>
        <v>4429</v>
      </c>
      <c r="Z28" s="320">
        <f t="shared" si="19"/>
        <v>4429</v>
      </c>
      <c r="AA28" s="324">
        <v>4429</v>
      </c>
      <c r="AB28" s="320"/>
      <c r="AC28" s="320">
        <f t="shared" si="12"/>
        <v>4429</v>
      </c>
      <c r="AD28" s="320"/>
      <c r="AE28" s="320">
        <f t="shared" ref="AE28:AF28" si="20">+AF28</f>
        <v>4429</v>
      </c>
      <c r="AF28" s="320">
        <f t="shared" si="20"/>
        <v>4429</v>
      </c>
      <c r="AG28" s="320">
        <v>4429</v>
      </c>
      <c r="AH28" s="320"/>
      <c r="AI28" s="320">
        <f t="shared" si="14"/>
        <v>4429</v>
      </c>
      <c r="AJ28" s="320"/>
      <c r="AK28" s="18"/>
    </row>
    <row r="29" spans="1:37" ht="59.25" customHeight="1">
      <c r="A29" s="158" t="s">
        <v>445</v>
      </c>
      <c r="B29" s="322" t="s">
        <v>442</v>
      </c>
      <c r="C29" s="323" t="s">
        <v>368</v>
      </c>
      <c r="D29" s="323" t="s">
        <v>460</v>
      </c>
      <c r="E29" s="323" t="s">
        <v>456</v>
      </c>
      <c r="F29" s="17"/>
      <c r="G29" s="17"/>
      <c r="H29" s="323" t="s">
        <v>326</v>
      </c>
      <c r="I29" s="320">
        <v>13610</v>
      </c>
      <c r="J29" s="320">
        <f t="shared" si="7"/>
        <v>4686</v>
      </c>
      <c r="K29" s="320">
        <v>4686</v>
      </c>
      <c r="L29" s="320"/>
      <c r="M29" s="320">
        <f t="shared" si="8"/>
        <v>8924</v>
      </c>
      <c r="N29" s="320">
        <v>8924</v>
      </c>
      <c r="O29" s="320">
        <f t="shared" ref="O29:P29" si="21">+P29</f>
        <v>2300</v>
      </c>
      <c r="P29" s="320">
        <f t="shared" si="21"/>
        <v>2300</v>
      </c>
      <c r="Q29" s="320">
        <v>2300</v>
      </c>
      <c r="R29" s="320"/>
      <c r="S29" s="320">
        <f t="shared" si="10"/>
        <v>2300</v>
      </c>
      <c r="T29" s="320"/>
      <c r="U29" s="320"/>
      <c r="V29" s="320"/>
      <c r="W29" s="320"/>
      <c r="X29" s="320"/>
      <c r="Y29" s="320">
        <f t="shared" ref="Y29:Z29" si="22">+Z29</f>
        <v>1150</v>
      </c>
      <c r="Z29" s="320">
        <f t="shared" si="22"/>
        <v>1150</v>
      </c>
      <c r="AA29" s="324">
        <v>1150</v>
      </c>
      <c r="AB29" s="320"/>
      <c r="AC29" s="320">
        <f t="shared" si="12"/>
        <v>1150</v>
      </c>
      <c r="AD29" s="320"/>
      <c r="AE29" s="320">
        <f t="shared" ref="AE29:AF29" si="23">+AF29</f>
        <v>1150</v>
      </c>
      <c r="AF29" s="320">
        <f t="shared" si="23"/>
        <v>1150</v>
      </c>
      <c r="AG29" s="320">
        <v>1150</v>
      </c>
      <c r="AH29" s="320"/>
      <c r="AI29" s="320">
        <f t="shared" si="14"/>
        <v>1150</v>
      </c>
      <c r="AJ29" s="320"/>
      <c r="AK29" s="18"/>
    </row>
    <row r="30" spans="1:37" ht="93.75">
      <c r="A30" s="158" t="s">
        <v>446</v>
      </c>
      <c r="B30" s="322" t="s">
        <v>443</v>
      </c>
      <c r="C30" s="323" t="s">
        <v>461</v>
      </c>
      <c r="D30" s="323"/>
      <c r="E30" s="323" t="s">
        <v>462</v>
      </c>
      <c r="F30" s="17"/>
      <c r="G30" s="17"/>
      <c r="H30" s="323" t="s">
        <v>327</v>
      </c>
      <c r="I30" s="320">
        <v>495155</v>
      </c>
      <c r="J30" s="320">
        <f t="shared" si="7"/>
        <v>40527</v>
      </c>
      <c r="K30" s="320">
        <v>40527</v>
      </c>
      <c r="L30" s="320"/>
      <c r="M30" s="320">
        <f t="shared" si="8"/>
        <v>450125</v>
      </c>
      <c r="N30" s="320">
        <v>450125</v>
      </c>
      <c r="O30" s="320">
        <f t="shared" ref="O30:P30" si="24">+P30</f>
        <v>12778</v>
      </c>
      <c r="P30" s="320">
        <f t="shared" si="24"/>
        <v>12778</v>
      </c>
      <c r="Q30" s="320">
        <v>12778</v>
      </c>
      <c r="R30" s="320"/>
      <c r="S30" s="320">
        <f t="shared" si="10"/>
        <v>12778</v>
      </c>
      <c r="T30" s="320"/>
      <c r="U30" s="320"/>
      <c r="V30" s="320"/>
      <c r="W30" s="320"/>
      <c r="X30" s="320"/>
      <c r="Y30" s="320">
        <f t="shared" ref="Y30:Z30" si="25">+Z30</f>
        <v>6389</v>
      </c>
      <c r="Z30" s="320">
        <f t="shared" si="25"/>
        <v>6389</v>
      </c>
      <c r="AA30" s="320">
        <v>6389</v>
      </c>
      <c r="AB30" s="320"/>
      <c r="AC30" s="320">
        <f t="shared" si="12"/>
        <v>6389</v>
      </c>
      <c r="AD30" s="320"/>
      <c r="AE30" s="320">
        <f t="shared" ref="AE30:AF30" si="26">+AF30</f>
        <v>6389</v>
      </c>
      <c r="AF30" s="320">
        <f t="shared" si="26"/>
        <v>6389</v>
      </c>
      <c r="AG30" s="320">
        <v>6389</v>
      </c>
      <c r="AH30" s="320"/>
      <c r="AI30" s="320">
        <f t="shared" si="14"/>
        <v>6389</v>
      </c>
      <c r="AJ30" s="320"/>
      <c r="AK30" s="18"/>
    </row>
    <row r="31" spans="1:37" ht="51" customHeight="1">
      <c r="A31" s="158" t="s">
        <v>447</v>
      </c>
      <c r="B31" s="322" t="s">
        <v>444</v>
      </c>
      <c r="C31" s="323" t="s">
        <v>368</v>
      </c>
      <c r="D31" s="323" t="s">
        <v>455</v>
      </c>
      <c r="E31" s="323" t="s">
        <v>456</v>
      </c>
      <c r="F31" s="17"/>
      <c r="G31" s="17"/>
      <c r="H31" s="323" t="s">
        <v>328</v>
      </c>
      <c r="I31" s="320">
        <v>51155</v>
      </c>
      <c r="J31" s="320">
        <f t="shared" si="7"/>
        <v>20929.5</v>
      </c>
      <c r="K31" s="320">
        <v>20929.5</v>
      </c>
      <c r="L31" s="320"/>
      <c r="M31" s="320">
        <f t="shared" si="8"/>
        <v>27900</v>
      </c>
      <c r="N31" s="320">
        <v>27900</v>
      </c>
      <c r="O31" s="320">
        <f t="shared" ref="O31:P31" si="27">+P31</f>
        <v>8000</v>
      </c>
      <c r="P31" s="320">
        <f t="shared" si="27"/>
        <v>8000</v>
      </c>
      <c r="Q31" s="320">
        <v>8000</v>
      </c>
      <c r="R31" s="320"/>
      <c r="S31" s="320">
        <f t="shared" si="10"/>
        <v>8000</v>
      </c>
      <c r="T31" s="320"/>
      <c r="U31" s="320"/>
      <c r="V31" s="320"/>
      <c r="W31" s="320"/>
      <c r="X31" s="320"/>
      <c r="Y31" s="320">
        <f t="shared" ref="Y31:Z31" si="28">+Z31</f>
        <v>4000</v>
      </c>
      <c r="Z31" s="320">
        <f t="shared" si="28"/>
        <v>4000</v>
      </c>
      <c r="AA31" s="320">
        <v>4000</v>
      </c>
      <c r="AB31" s="320"/>
      <c r="AC31" s="320">
        <f t="shared" si="12"/>
        <v>4000</v>
      </c>
      <c r="AD31" s="320"/>
      <c r="AE31" s="320">
        <f t="shared" ref="AE31:AF31" si="29">+AF31</f>
        <v>4000</v>
      </c>
      <c r="AF31" s="320">
        <f t="shared" si="29"/>
        <v>4000</v>
      </c>
      <c r="AG31" s="320">
        <v>4000</v>
      </c>
      <c r="AH31" s="320"/>
      <c r="AI31" s="320">
        <f t="shared" si="14"/>
        <v>4000</v>
      </c>
      <c r="AJ31" s="320"/>
      <c r="AK31" s="18"/>
    </row>
    <row r="32" spans="1:37" ht="52.5" customHeight="1">
      <c r="A32" s="158" t="s">
        <v>448</v>
      </c>
      <c r="B32" s="210" t="s">
        <v>314</v>
      </c>
      <c r="C32" s="323" t="s">
        <v>463</v>
      </c>
      <c r="D32" s="323" t="s">
        <v>464</v>
      </c>
      <c r="E32" s="323" t="s">
        <v>465</v>
      </c>
      <c r="F32" s="323" t="s">
        <v>466</v>
      </c>
      <c r="G32" s="325" t="s">
        <v>467</v>
      </c>
      <c r="H32" s="323" t="s">
        <v>329</v>
      </c>
      <c r="I32" s="320">
        <f>J32+M32</f>
        <v>320000</v>
      </c>
      <c r="J32" s="320">
        <v>62832</v>
      </c>
      <c r="K32" s="320">
        <v>56549</v>
      </c>
      <c r="L32" s="320"/>
      <c r="M32" s="320">
        <f>+N32</f>
        <v>257168</v>
      </c>
      <c r="N32" s="320">
        <v>257168</v>
      </c>
      <c r="O32" s="320">
        <f>+P32+T32</f>
        <v>45849</v>
      </c>
      <c r="P32" s="320">
        <f t="shared" ref="P32" si="30">+Q32</f>
        <v>19691</v>
      </c>
      <c r="Q32" s="320">
        <v>19691</v>
      </c>
      <c r="R32" s="320"/>
      <c r="S32" s="320">
        <f t="shared" si="10"/>
        <v>19691</v>
      </c>
      <c r="T32" s="320">
        <v>26158</v>
      </c>
      <c r="U32" s="320"/>
      <c r="V32" s="320"/>
      <c r="W32" s="320"/>
      <c r="X32" s="320">
        <f>5950+20208</f>
        <v>26158</v>
      </c>
      <c r="Y32" s="320">
        <f t="shared" ref="Y32:Z33" si="31">+Z32</f>
        <v>11265</v>
      </c>
      <c r="Z32" s="320">
        <f t="shared" si="31"/>
        <v>11265</v>
      </c>
      <c r="AA32" s="320">
        <v>11265</v>
      </c>
      <c r="AB32" s="320"/>
      <c r="AC32" s="320">
        <f t="shared" si="12"/>
        <v>11265</v>
      </c>
      <c r="AD32" s="320"/>
      <c r="AE32" s="320">
        <f t="shared" ref="AE32:AF33" si="32">+AF32</f>
        <v>8426</v>
      </c>
      <c r="AF32" s="320">
        <f t="shared" si="32"/>
        <v>8426</v>
      </c>
      <c r="AG32" s="320">
        <v>8426</v>
      </c>
      <c r="AH32" s="320"/>
      <c r="AI32" s="320">
        <f t="shared" si="14"/>
        <v>8426</v>
      </c>
      <c r="AJ32" s="320"/>
      <c r="AK32" s="18"/>
    </row>
    <row r="33" spans="1:37" ht="60" customHeight="1">
      <c r="A33" s="158" t="s">
        <v>468</v>
      </c>
      <c r="B33" s="213" t="s">
        <v>317</v>
      </c>
      <c r="C33" s="323" t="s">
        <v>469</v>
      </c>
      <c r="D33" s="323" t="s">
        <v>470</v>
      </c>
      <c r="E33" s="323"/>
      <c r="F33" s="323" t="s">
        <v>471</v>
      </c>
      <c r="G33" s="325" t="s">
        <v>472</v>
      </c>
      <c r="H33" s="323" t="s">
        <v>331</v>
      </c>
      <c r="I33" s="320">
        <f>+J33+M33</f>
        <v>274335</v>
      </c>
      <c r="J33" s="320">
        <v>39100</v>
      </c>
      <c r="K33" s="320">
        <v>35190</v>
      </c>
      <c r="L33" s="320"/>
      <c r="M33" s="320">
        <f>+N33</f>
        <v>235235</v>
      </c>
      <c r="N33" s="320">
        <v>235235</v>
      </c>
      <c r="O33" s="320">
        <f>+P33+T33</f>
        <v>146582</v>
      </c>
      <c r="P33" s="320">
        <f>+Q33</f>
        <v>20890</v>
      </c>
      <c r="Q33" s="320">
        <v>20890</v>
      </c>
      <c r="R33" s="320"/>
      <c r="S33" s="320"/>
      <c r="T33" s="320">
        <v>125692</v>
      </c>
      <c r="U33" s="320">
        <f>+V33+X33</f>
        <v>125585.481149</v>
      </c>
      <c r="V33" s="320">
        <f>+W33</f>
        <v>10590</v>
      </c>
      <c r="W33" s="320">
        <f>5000+5590</f>
        <v>10590</v>
      </c>
      <c r="X33" s="320">
        <f>59996.481149+54999</f>
        <v>114995.481149</v>
      </c>
      <c r="Y33" s="320">
        <f>+Z33+AD33</f>
        <v>3692</v>
      </c>
      <c r="Z33" s="320">
        <f t="shared" si="31"/>
        <v>3000</v>
      </c>
      <c r="AA33" s="320">
        <v>3000</v>
      </c>
      <c r="AB33" s="320"/>
      <c r="AC33" s="320">
        <f t="shared" si="12"/>
        <v>3000</v>
      </c>
      <c r="AD33" s="320">
        <v>692</v>
      </c>
      <c r="AE33" s="320">
        <f t="shared" si="32"/>
        <v>7300</v>
      </c>
      <c r="AF33" s="320">
        <f t="shared" si="32"/>
        <v>7300</v>
      </c>
      <c r="AG33" s="320">
        <v>7300</v>
      </c>
      <c r="AH33" s="320"/>
      <c r="AI33" s="320"/>
      <c r="AJ33" s="320"/>
      <c r="AK33" s="18"/>
    </row>
    <row r="34" spans="1:37" s="157" customFormat="1" ht="29.25" customHeight="1">
      <c r="A34" s="135"/>
      <c r="B34" s="14"/>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row>
    <row r="35" spans="1:37">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row>
    <row r="38" spans="1:37">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row>
    <row r="39" spans="1:37">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row>
    <row r="40" spans="1:37">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row>
    <row r="41" spans="1:37">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row>
    <row r="42" spans="1:37">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3" spans="1:37">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1:37">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1:3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1:37">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1:37">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1:37">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1:37">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54" spans="1:37">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row>
    <row r="55" spans="1:37">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row>
    <row r="56" spans="1:37">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3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37">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37">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1:37">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37">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1:37">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spans="1:37">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4" spans="1:37">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37">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68" spans="1:37">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spans="1:37">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row>
    <row r="70" spans="1:37">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row>
    <row r="71" spans="1:37">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spans="1:37">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row>
    <row r="73" spans="1:37">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row>
    <row r="74" spans="1:37">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row>
    <row r="75" spans="1:37">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row>
    <row r="76" spans="1:37">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row>
    <row r="77" spans="1:3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row>
    <row r="78" spans="1:37">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row>
    <row r="79" spans="1:37">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spans="1:37">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row>
    <row r="81" spans="1:37">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37">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row>
    <row r="83" spans="1:37">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row>
    <row r="84" spans="1:37">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row>
    <row r="85" spans="1:37">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row>
    <row r="86" spans="1:37">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spans="1:3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spans="1:37">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spans="1:37">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row>
    <row r="90" spans="1:37">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row>
    <row r="91" spans="1:37">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spans="1:37">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row>
    <row r="93" spans="1:37">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row>
    <row r="94" spans="1:37">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spans="1:37">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spans="1:37">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spans="1:3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row>
    <row r="98" spans="1:37">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row>
    <row r="99" spans="1:37">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row>
    <row r="100" spans="1:37">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row>
    <row r="101" spans="1:37">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row>
    <row r="102" spans="1:37">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spans="1:37">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row>
    <row r="104" spans="1:37">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row>
    <row r="105" spans="1:37">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row>
    <row r="106" spans="1:37">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row>
    <row r="107" spans="1:3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row>
    <row r="108" spans="1:37">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row>
    <row r="109" spans="1:37">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row>
    <row r="110" spans="1:37">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row>
    <row r="111" spans="1:37">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row>
    <row r="112" spans="1:37">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row>
    <row r="113" spans="1:37">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row>
    <row r="114" spans="1:37">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row>
    <row r="115" spans="1:37">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row>
    <row r="116" spans="1:37">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row>
    <row r="117" spans="1:3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row>
    <row r="118" spans="1:37">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row>
    <row r="119" spans="1:37">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row>
    <row r="120" spans="1:37">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row>
    <row r="121" spans="1:37">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row>
    <row r="122" spans="1:37">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row>
    <row r="123" spans="1:37">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row>
    <row r="124" spans="1:37">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row>
    <row r="125" spans="1:37">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spans="1:37">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row>
    <row r="127" spans="1:3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row>
    <row r="128" spans="1:37">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row>
    <row r="129" spans="1:37">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row>
    <row r="130" spans="1:37">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row>
    <row r="131" spans="1:37">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row>
    <row r="132" spans="1:37">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row>
    <row r="133" spans="1:37">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row>
    <row r="134" spans="1:37">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row>
    <row r="135" spans="1:37">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row>
    <row r="136" spans="1:37">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row>
    <row r="137" spans="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row>
    <row r="138" spans="1:37">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row>
    <row r="139" spans="1:37">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row>
    <row r="140" spans="1:37">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row>
    <row r="141" spans="1:37">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row>
    <row r="142" spans="1:37">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row>
    <row r="143" spans="1:37">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row>
    <row r="144" spans="1:37">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row>
    <row r="145" spans="1:37">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row>
    <row r="146" spans="1:37">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row>
    <row r="147" spans="1:3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row>
    <row r="148" spans="1:37">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row>
    <row r="149" spans="1:37">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spans="1:37">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row>
    <row r="151" spans="1:37">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row>
    <row r="152" spans="1:37">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row>
    <row r="153" spans="1:37">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row>
    <row r="154" spans="1:37">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row>
    <row r="155" spans="1:37">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row>
    <row r="156" spans="1:37">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row>
    <row r="157" spans="1:3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row>
    <row r="158" spans="1:37">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row>
    <row r="159" spans="1:37">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row>
    <row r="160" spans="1:37">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row>
    <row r="161" spans="1:37">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row>
    <row r="162" spans="1:37">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row>
    <row r="163" spans="1:37">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row>
    <row r="164" spans="1:37">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row>
    <row r="165" spans="1:37">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row>
    <row r="166" spans="1:37">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row>
    <row r="167" spans="1:3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row>
    <row r="168" spans="1:37">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row>
    <row r="169" spans="1:37">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row>
    <row r="170" spans="1:37">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row>
    <row r="171" spans="1:37">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row>
    <row r="172" spans="1:37">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row>
    <row r="173" spans="1:37">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row>
    <row r="174" spans="1:37">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row>
    <row r="175" spans="1:37">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row>
    <row r="176" spans="1:37">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row>
    <row r="177" spans="1:3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row>
    <row r="178" spans="1:37">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row>
    <row r="179" spans="1:37">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row>
    <row r="180" spans="1:37">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row>
    <row r="181" spans="1:37">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row>
    <row r="182" spans="1:37">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row>
    <row r="183" spans="1:37">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row>
    <row r="184" spans="1:37">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row>
    <row r="185" spans="1:37">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row>
    <row r="186" spans="1:37">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row>
    <row r="187" spans="1:3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row>
    <row r="188" spans="1:37">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row>
    <row r="189" spans="1:37">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row>
    <row r="190" spans="1:37">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row>
    <row r="191" spans="1:37">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row>
    <row r="192" spans="1:37">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row>
    <row r="193" spans="1:37">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row>
    <row r="194" spans="1:37">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row>
    <row r="195" spans="1:37">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row>
    <row r="196" spans="1:37">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row>
    <row r="197" spans="1:3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row>
    <row r="198" spans="1:37">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row>
    <row r="199" spans="1:37">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row>
    <row r="200" spans="1:37">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row>
    <row r="201" spans="1:37">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row>
    <row r="202" spans="1:37">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row>
    <row r="203" spans="1:37">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row>
    <row r="204" spans="1:37">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row>
    <row r="205" spans="1:37">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row>
    <row r="206" spans="1:37">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row>
    <row r="207" spans="1:3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row>
    <row r="208" spans="1:37">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row>
    <row r="209" spans="1:37">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row>
    <row r="210" spans="1:37">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row>
    <row r="211" spans="1:37">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row>
    <row r="212" spans="1:37">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row>
    <row r="213" spans="1:37">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row>
    <row r="214" spans="1:37">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row>
    <row r="215" spans="1:37">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row>
    <row r="216" spans="1:37">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row>
    <row r="217" spans="1:3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row>
    <row r="218" spans="1:37">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row>
    <row r="219" spans="1:37">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row>
    <row r="220" spans="1:37">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row>
    <row r="221" spans="1:37">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row>
    <row r="222" spans="1:37">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row>
    <row r="223" spans="1:37">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row>
    <row r="224" spans="1:37">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row>
    <row r="225" spans="1:37">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row>
    <row r="226" spans="1:37">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row>
    <row r="227" spans="1:3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row>
    <row r="228" spans="1:37">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row>
    <row r="229" spans="1:37">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row>
    <row r="230" spans="1:37">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row>
    <row r="231" spans="1:37">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row>
    <row r="232" spans="1:37">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row>
    <row r="233" spans="1:37">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row>
    <row r="234" spans="1:37">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row>
    <row r="235" spans="1:37">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row>
    <row r="236" spans="1:37">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row>
    <row r="237" spans="1: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row>
    <row r="238" spans="1:37">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row>
    <row r="239" spans="1:37">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row>
    <row r="240" spans="1:37">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row>
    <row r="241" spans="1:37">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row>
    <row r="242" spans="1:37">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row>
    <row r="243" spans="1:37">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row>
    <row r="244" spans="1:37">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row>
    <row r="245" spans="1:37">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row>
    <row r="246" spans="1:37">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row>
    <row r="247" spans="1:3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row>
    <row r="248" spans="1:37">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row>
    <row r="249" spans="1:37">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row>
    <row r="250" spans="1:37">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row>
    <row r="251" spans="1:37">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row>
    <row r="252" spans="1:37">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row>
    <row r="253" spans="1:37">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row>
    <row r="254" spans="1:37">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row>
    <row r="255" spans="1:37">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row>
    <row r="256" spans="1:37">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row>
    <row r="257" spans="1:3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row>
    <row r="258" spans="1:37">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row>
    <row r="259" spans="1:37">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row>
    <row r="260" spans="1:37">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row>
    <row r="261" spans="1:37">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row>
    <row r="262" spans="1:37">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row>
    <row r="263" spans="1:37">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row>
    <row r="264" spans="1:37">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row>
    <row r="265" spans="1:37">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row>
    <row r="266" spans="1:37">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row>
    <row r="267" spans="1:3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row>
    <row r="268" spans="1:37">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row>
    <row r="269" spans="1:37">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row>
    <row r="270" spans="1:37">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row>
    <row r="271" spans="1:37">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row>
    <row r="272" spans="1:37">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row>
    <row r="273" spans="1:37">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row>
    <row r="274" spans="1:37">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row>
    <row r="275" spans="1:37">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row>
    <row r="276" spans="1:37">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row>
    <row r="277" spans="1:3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row>
    <row r="278" spans="1:37">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row>
    <row r="279" spans="1:37">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row>
    <row r="280" spans="1:37">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row>
    <row r="281" spans="1:37">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row>
    <row r="282" spans="1:37">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row>
    <row r="283" spans="1:37">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row>
    <row r="284" spans="1:37">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row>
    <row r="285" spans="1:37">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row>
    <row r="286" spans="1:37">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row>
    <row r="287" spans="1:3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row>
    <row r="288" spans="1:37">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row>
    <row r="289" spans="1:37">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row>
    <row r="290" spans="1:37">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row>
    <row r="291" spans="1:37">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row>
    <row r="292" spans="1:37">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row>
    <row r="293" spans="1:37">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row>
    <row r="294" spans="1:37">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row>
    <row r="295" spans="1:37">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row>
    <row r="296" spans="1:37">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row>
    <row r="297" spans="1:3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row>
    <row r="298" spans="1:37">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row>
    <row r="299" spans="1:37">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row>
    <row r="300" spans="1:37">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row>
    <row r="301" spans="1:37">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row>
    <row r="302" spans="1:37">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row>
    <row r="303" spans="1:37">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row>
    <row r="304" spans="1:37">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row>
    <row r="305" spans="1:37">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row>
    <row r="306" spans="1:37">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row>
    <row r="307" spans="1:3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row>
    <row r="308" spans="1:37">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row>
    <row r="309" spans="1:37">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row>
    <row r="310" spans="1:37">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row>
    <row r="311" spans="1:37">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row>
    <row r="312" spans="1:37">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row>
    <row r="313" spans="1:37">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row>
    <row r="314" spans="1:37">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row>
    <row r="315" spans="1:37">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row>
    <row r="316" spans="1:37">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row>
    <row r="317" spans="1:3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row>
    <row r="318" spans="1:37">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row>
    <row r="319" spans="1:37">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row>
    <row r="320" spans="1:37">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row>
    <row r="321" spans="1:37">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row>
    <row r="322" spans="1:37">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row>
  </sheetData>
  <mergeCells count="58">
    <mergeCell ref="F6:F12"/>
    <mergeCell ref="A1:AK1"/>
    <mergeCell ref="A2:AK2"/>
    <mergeCell ref="A3:AK3"/>
    <mergeCell ref="A4:AK4"/>
    <mergeCell ref="A5:AK5"/>
    <mergeCell ref="A6:A12"/>
    <mergeCell ref="B6:B12"/>
    <mergeCell ref="C6:C12"/>
    <mergeCell ref="D6:D12"/>
    <mergeCell ref="E6:E12"/>
    <mergeCell ref="G6:G12"/>
    <mergeCell ref="H6:N6"/>
    <mergeCell ref="U6:X7"/>
    <mergeCell ref="Y6:AD7"/>
    <mergeCell ref="AK6:AK12"/>
    <mergeCell ref="H7:H12"/>
    <mergeCell ref="I7:N7"/>
    <mergeCell ref="I8:I12"/>
    <mergeCell ref="J8:N8"/>
    <mergeCell ref="U8:U12"/>
    <mergeCell ref="O6:T7"/>
    <mergeCell ref="O8:O12"/>
    <mergeCell ref="P8:T8"/>
    <mergeCell ref="P9:S9"/>
    <mergeCell ref="J11:J12"/>
    <mergeCell ref="K11:K12"/>
    <mergeCell ref="L11:L12"/>
    <mergeCell ref="M11:N11"/>
    <mergeCell ref="L9:N10"/>
    <mergeCell ref="P10:P12"/>
    <mergeCell ref="J9:K10"/>
    <mergeCell ref="V8:X8"/>
    <mergeCell ref="Y8:Y12"/>
    <mergeCell ref="Z8:AD8"/>
    <mergeCell ref="AE6:AJ7"/>
    <mergeCell ref="AE8:AE12"/>
    <mergeCell ref="AF8:AJ8"/>
    <mergeCell ref="AH11:AI11"/>
    <mergeCell ref="AJ9:AJ12"/>
    <mergeCell ref="V10:V12"/>
    <mergeCell ref="AF9:AI9"/>
    <mergeCell ref="AG10:AI10"/>
    <mergeCell ref="AG11:AG12"/>
    <mergeCell ref="AF10:AF12"/>
    <mergeCell ref="V9:W9"/>
    <mergeCell ref="X9:X12"/>
    <mergeCell ref="AD9:AD12"/>
    <mergeCell ref="Z10:Z12"/>
    <mergeCell ref="W10:W12"/>
    <mergeCell ref="Z9:AC9"/>
    <mergeCell ref="R11:S11"/>
    <mergeCell ref="T9:T12"/>
    <mergeCell ref="AA10:AC10"/>
    <mergeCell ref="AA11:AA12"/>
    <mergeCell ref="AB11:AC11"/>
    <mergeCell ref="Q10:S10"/>
    <mergeCell ref="Q11:Q12"/>
  </mergeCells>
  <printOptions horizontalCentered="1"/>
  <pageMargins left="0.23622047244094499" right="0.196850393700787" top="0.41" bottom="0.38" header="0.23622047244094499" footer="0.22"/>
  <pageSetup paperSize="8" scale="42" fitToHeight="0" orientation="landscape" r:id="rId1"/>
  <headerFooter differentFirst="1" alignWithMargins="0">
    <oddFooter>&amp;R&amp;14&amp;P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340"/>
  <sheetViews>
    <sheetView view="pageBreakPreview" zoomScale="85" zoomScaleNormal="75" zoomScaleSheetLayoutView="85" zoomScalePageLayoutView="75" workbookViewId="0">
      <selection activeCell="A5" sqref="A5:BI5"/>
    </sheetView>
  </sheetViews>
  <sheetFormatPr defaultColWidth="9.125" defaultRowHeight="18.75"/>
  <cols>
    <col min="1" max="1" width="5.125" style="8" customWidth="1"/>
    <col min="2" max="2" width="24" style="10" customWidth="1"/>
    <col min="3" max="3" width="7.75" style="11" customWidth="1"/>
    <col min="4" max="4" width="8.75" style="11" customWidth="1"/>
    <col min="5" max="5" width="8.375" style="11" customWidth="1"/>
    <col min="6" max="6" width="9.375" style="11" customWidth="1"/>
    <col min="7" max="7" width="10.125" style="9" customWidth="1"/>
    <col min="8" max="8" width="7.75" style="9" customWidth="1"/>
    <col min="9" max="10" width="9.375" style="9" customWidth="1"/>
    <col min="11" max="12" width="9.75" style="9" customWidth="1"/>
    <col min="13" max="13" width="8.75" style="9" customWidth="1"/>
    <col min="14" max="14" width="9.375" style="9" customWidth="1"/>
    <col min="15" max="15" width="10.125" style="9" customWidth="1"/>
    <col min="16" max="16" width="8.125" style="9" hidden="1" customWidth="1"/>
    <col min="17" max="17" width="10.375" style="9" hidden="1" customWidth="1"/>
    <col min="18" max="18" width="8.375" style="9" hidden="1" customWidth="1"/>
    <col min="19" max="19" width="9.75" style="9" hidden="1" customWidth="1"/>
    <col min="20" max="20" width="9.375" style="9" hidden="1" customWidth="1"/>
    <col min="21" max="21" width="7.375" style="9" hidden="1" customWidth="1"/>
    <col min="22" max="22" width="8.375" style="9" hidden="1" customWidth="1"/>
    <col min="23" max="23" width="11.125" style="9" hidden="1" customWidth="1"/>
    <col min="24" max="24" width="8.25" style="9" customWidth="1"/>
    <col min="25" max="25" width="9.875" style="9" customWidth="1"/>
    <col min="26" max="26" width="9.375" style="9" customWidth="1"/>
    <col min="27" max="27" width="7.375" style="9" customWidth="1"/>
    <col min="28" max="29" width="8.375" style="9" customWidth="1"/>
    <col min="30" max="30" width="8.25" style="9" customWidth="1"/>
    <col min="31" max="31" width="9.875" style="9" customWidth="1"/>
    <col min="32" max="32" width="9.375" style="9" customWidth="1"/>
    <col min="33" max="33" width="6.75" style="9" customWidth="1"/>
    <col min="34" max="34" width="8.25" style="9" customWidth="1"/>
    <col min="35" max="35" width="10.75" style="9" customWidth="1"/>
    <col min="36" max="36" width="8.25" style="9" hidden="1" customWidth="1"/>
    <col min="37" max="37" width="10.25" style="9" hidden="1" customWidth="1"/>
    <col min="38" max="38" width="8.75" style="9" hidden="1" customWidth="1"/>
    <col min="39" max="39" width="11" style="9" hidden="1" customWidth="1"/>
    <col min="40" max="40" width="6.75" style="9" hidden="1" customWidth="1"/>
    <col min="41" max="41" width="13.125" style="9" hidden="1" customWidth="1"/>
    <col min="42" max="42" width="10.625" style="9" hidden="1" customWidth="1"/>
    <col min="43" max="43" width="8.25" style="9" customWidth="1"/>
    <col min="44" max="44" width="10.125" style="9" customWidth="1"/>
    <col min="45" max="45" width="8.75" style="9" customWidth="1"/>
    <col min="46" max="46" width="11.125" style="9" customWidth="1"/>
    <col min="47" max="47" width="7.875" style="9" customWidth="1"/>
    <col min="48" max="48" width="12.125" style="9" customWidth="1"/>
    <col min="49" max="49" width="10" style="9" customWidth="1"/>
    <col min="50" max="50" width="8.75" style="9" customWidth="1"/>
    <col min="51" max="51" width="9.375" style="9" customWidth="1"/>
    <col min="52" max="52" width="7.875" style="9" customWidth="1"/>
    <col min="53" max="53" width="11.125" style="9" customWidth="1"/>
    <col min="54" max="54" width="10" style="9" customWidth="1"/>
    <col min="55" max="55" width="10.75" style="9" customWidth="1"/>
    <col min="56" max="60" width="9" style="9" customWidth="1"/>
    <col min="61" max="265" width="9.125" style="4"/>
    <col min="266" max="266" width="5.125" style="4" customWidth="1"/>
    <col min="267" max="267" width="24" style="4" customWidth="1"/>
    <col min="268" max="268" width="7.75" style="4" customWidth="1"/>
    <col min="269" max="269" width="8.75" style="4" customWidth="1"/>
    <col min="270" max="270" width="8.375" style="4" customWidth="1"/>
    <col min="271" max="271" width="9.375" style="4" customWidth="1"/>
    <col min="272" max="272" width="10.125" style="4" customWidth="1"/>
    <col min="273" max="273" width="7.75" style="4" customWidth="1"/>
    <col min="274" max="275" width="9.375" style="4" customWidth="1"/>
    <col min="276" max="277" width="9.75" style="4" customWidth="1"/>
    <col min="278" max="278" width="8.75" style="4" customWidth="1"/>
    <col min="279" max="279" width="9.375" style="4" customWidth="1"/>
    <col min="280" max="280" width="6.75" style="4" customWidth="1"/>
    <col min="281" max="281" width="8.125" style="4" customWidth="1"/>
    <col min="282" max="282" width="10.375" style="4" customWidth="1"/>
    <col min="283" max="283" width="8.375" style="4" customWidth="1"/>
    <col min="284" max="284" width="9.75" style="4" customWidth="1"/>
    <col min="285" max="285" width="9.375" style="4" customWidth="1"/>
    <col min="286" max="286" width="7.375" style="4" customWidth="1"/>
    <col min="287" max="287" width="8.375" style="4" customWidth="1"/>
    <col min="288" max="289" width="8.25" style="4" customWidth="1"/>
    <col min="290" max="290" width="11.375" style="4" customWidth="1"/>
    <col min="291" max="291" width="9.375" style="4" customWidth="1"/>
    <col min="292" max="292" width="7.375" style="4" customWidth="1"/>
    <col min="293" max="294" width="8.375" style="4" customWidth="1"/>
    <col min="295" max="295" width="8.25" style="4" customWidth="1"/>
    <col min="296" max="296" width="11.375" style="4" customWidth="1"/>
    <col min="297" max="297" width="9.375" style="4" customWidth="1"/>
    <col min="298" max="298" width="6.75" style="4" customWidth="1"/>
    <col min="299" max="299" width="8.25" style="4" customWidth="1"/>
    <col min="300" max="300" width="10.75" style="4" customWidth="1"/>
    <col min="301" max="301" width="8.25" style="4" customWidth="1"/>
    <col min="302" max="302" width="10.25" style="4" customWidth="1"/>
    <col min="303" max="303" width="8.75" style="4" customWidth="1"/>
    <col min="304" max="304" width="9.375" style="4" customWidth="1"/>
    <col min="305" max="305" width="6.75" style="4" customWidth="1"/>
    <col min="306" max="306" width="8.25" style="4" customWidth="1"/>
    <col min="307" max="307" width="10.625" style="4" customWidth="1"/>
    <col min="308" max="308" width="8.25" style="4" customWidth="1"/>
    <col min="309" max="309" width="10.625" style="4" customWidth="1"/>
    <col min="310" max="310" width="8.75" style="4" customWidth="1"/>
    <col min="311" max="311" width="9.375" style="4" customWidth="1"/>
    <col min="312" max="312" width="7.875" style="4" customWidth="1"/>
    <col min="313" max="313" width="8.25" style="4" customWidth="1"/>
    <col min="314" max="314" width="10" style="4" customWidth="1"/>
    <col min="315" max="315" width="8.75" style="4" customWidth="1"/>
    <col min="316" max="316" width="6.75" style="4" customWidth="1"/>
    <col min="317" max="521" width="9.125" style="4"/>
    <col min="522" max="522" width="5.125" style="4" customWidth="1"/>
    <col min="523" max="523" width="24" style="4" customWidth="1"/>
    <col min="524" max="524" width="7.75" style="4" customWidth="1"/>
    <col min="525" max="525" width="8.75" style="4" customWidth="1"/>
    <col min="526" max="526" width="8.375" style="4" customWidth="1"/>
    <col min="527" max="527" width="9.375" style="4" customWidth="1"/>
    <col min="528" max="528" width="10.125" style="4" customWidth="1"/>
    <col min="529" max="529" width="7.75" style="4" customWidth="1"/>
    <col min="530" max="531" width="9.375" style="4" customWidth="1"/>
    <col min="532" max="533" width="9.75" style="4" customWidth="1"/>
    <col min="534" max="534" width="8.75" style="4" customWidth="1"/>
    <col min="535" max="535" width="9.375" style="4" customWidth="1"/>
    <col min="536" max="536" width="6.75" style="4" customWidth="1"/>
    <col min="537" max="537" width="8.125" style="4" customWidth="1"/>
    <col min="538" max="538" width="10.375" style="4" customWidth="1"/>
    <col min="539" max="539" width="8.375" style="4" customWidth="1"/>
    <col min="540" max="540" width="9.75" style="4" customWidth="1"/>
    <col min="541" max="541" width="9.375" style="4" customWidth="1"/>
    <col min="542" max="542" width="7.375" style="4" customWidth="1"/>
    <col min="543" max="543" width="8.375" style="4" customWidth="1"/>
    <col min="544" max="545" width="8.25" style="4" customWidth="1"/>
    <col min="546" max="546" width="11.375" style="4" customWidth="1"/>
    <col min="547" max="547" width="9.375" style="4" customWidth="1"/>
    <col min="548" max="548" width="7.375" style="4" customWidth="1"/>
    <col min="549" max="550" width="8.375" style="4" customWidth="1"/>
    <col min="551" max="551" width="8.25" style="4" customWidth="1"/>
    <col min="552" max="552" width="11.375" style="4" customWidth="1"/>
    <col min="553" max="553" width="9.375" style="4" customWidth="1"/>
    <col min="554" max="554" width="6.75" style="4" customWidth="1"/>
    <col min="555" max="555" width="8.25" style="4" customWidth="1"/>
    <col min="556" max="556" width="10.75" style="4" customWidth="1"/>
    <col min="557" max="557" width="8.25" style="4" customWidth="1"/>
    <col min="558" max="558" width="10.25" style="4" customWidth="1"/>
    <col min="559" max="559" width="8.75" style="4" customWidth="1"/>
    <col min="560" max="560" width="9.375" style="4" customWidth="1"/>
    <col min="561" max="561" width="6.75" style="4" customWidth="1"/>
    <col min="562" max="562" width="8.25" style="4" customWidth="1"/>
    <col min="563" max="563" width="10.625" style="4" customWidth="1"/>
    <col min="564" max="564" width="8.25" style="4" customWidth="1"/>
    <col min="565" max="565" width="10.625" style="4" customWidth="1"/>
    <col min="566" max="566" width="8.75" style="4" customWidth="1"/>
    <col min="567" max="567" width="9.375" style="4" customWidth="1"/>
    <col min="568" max="568" width="7.875" style="4" customWidth="1"/>
    <col min="569" max="569" width="8.25" style="4" customWidth="1"/>
    <col min="570" max="570" width="10" style="4" customWidth="1"/>
    <col min="571" max="571" width="8.75" style="4" customWidth="1"/>
    <col min="572" max="572" width="6.75" style="4" customWidth="1"/>
    <col min="573" max="777" width="9.125" style="4"/>
    <col min="778" max="778" width="5.125" style="4" customWidth="1"/>
    <col min="779" max="779" width="24" style="4" customWidth="1"/>
    <col min="780" max="780" width="7.75" style="4" customWidth="1"/>
    <col min="781" max="781" width="8.75" style="4" customWidth="1"/>
    <col min="782" max="782" width="8.375" style="4" customWidth="1"/>
    <col min="783" max="783" width="9.375" style="4" customWidth="1"/>
    <col min="784" max="784" width="10.125" style="4" customWidth="1"/>
    <col min="785" max="785" width="7.75" style="4" customWidth="1"/>
    <col min="786" max="787" width="9.375" style="4" customWidth="1"/>
    <col min="788" max="789" width="9.75" style="4" customWidth="1"/>
    <col min="790" max="790" width="8.75" style="4" customWidth="1"/>
    <col min="791" max="791" width="9.375" style="4" customWidth="1"/>
    <col min="792" max="792" width="6.75" style="4" customWidth="1"/>
    <col min="793" max="793" width="8.125" style="4" customWidth="1"/>
    <col min="794" max="794" width="10.375" style="4" customWidth="1"/>
    <col min="795" max="795" width="8.375" style="4" customWidth="1"/>
    <col min="796" max="796" width="9.75" style="4" customWidth="1"/>
    <col min="797" max="797" width="9.375" style="4" customWidth="1"/>
    <col min="798" max="798" width="7.375" style="4" customWidth="1"/>
    <col min="799" max="799" width="8.375" style="4" customWidth="1"/>
    <col min="800" max="801" width="8.25" style="4" customWidth="1"/>
    <col min="802" max="802" width="11.375" style="4" customWidth="1"/>
    <col min="803" max="803" width="9.375" style="4" customWidth="1"/>
    <col min="804" max="804" width="7.375" style="4" customWidth="1"/>
    <col min="805" max="806" width="8.375" style="4" customWidth="1"/>
    <col min="807" max="807" width="8.25" style="4" customWidth="1"/>
    <col min="808" max="808" width="11.375" style="4" customWidth="1"/>
    <col min="809" max="809" width="9.375" style="4" customWidth="1"/>
    <col min="810" max="810" width="6.75" style="4" customWidth="1"/>
    <col min="811" max="811" width="8.25" style="4" customWidth="1"/>
    <col min="812" max="812" width="10.75" style="4" customWidth="1"/>
    <col min="813" max="813" width="8.25" style="4" customWidth="1"/>
    <col min="814" max="814" width="10.25" style="4" customWidth="1"/>
    <col min="815" max="815" width="8.75" style="4" customWidth="1"/>
    <col min="816" max="816" width="9.375" style="4" customWidth="1"/>
    <col min="817" max="817" width="6.75" style="4" customWidth="1"/>
    <col min="818" max="818" width="8.25" style="4" customWidth="1"/>
    <col min="819" max="819" width="10.625" style="4" customWidth="1"/>
    <col min="820" max="820" width="8.25" style="4" customWidth="1"/>
    <col min="821" max="821" width="10.625" style="4" customWidth="1"/>
    <col min="822" max="822" width="8.75" style="4" customWidth="1"/>
    <col min="823" max="823" width="9.375" style="4" customWidth="1"/>
    <col min="824" max="824" width="7.875" style="4" customWidth="1"/>
    <col min="825" max="825" width="8.25" style="4" customWidth="1"/>
    <col min="826" max="826" width="10" style="4" customWidth="1"/>
    <col min="827" max="827" width="8.75" style="4" customWidth="1"/>
    <col min="828" max="828" width="6.75" style="4" customWidth="1"/>
    <col min="829" max="1033" width="9.125" style="4"/>
    <col min="1034" max="1034" width="5.125" style="4" customWidth="1"/>
    <col min="1035" max="1035" width="24" style="4" customWidth="1"/>
    <col min="1036" max="1036" width="7.75" style="4" customWidth="1"/>
    <col min="1037" max="1037" width="8.75" style="4" customWidth="1"/>
    <col min="1038" max="1038" width="8.375" style="4" customWidth="1"/>
    <col min="1039" max="1039" width="9.375" style="4" customWidth="1"/>
    <col min="1040" max="1040" width="10.125" style="4" customWidth="1"/>
    <col min="1041" max="1041" width="7.75" style="4" customWidth="1"/>
    <col min="1042" max="1043" width="9.375" style="4" customWidth="1"/>
    <col min="1044" max="1045" width="9.75" style="4" customWidth="1"/>
    <col min="1046" max="1046" width="8.75" style="4" customWidth="1"/>
    <col min="1047" max="1047" width="9.375" style="4" customWidth="1"/>
    <col min="1048" max="1048" width="6.75" style="4" customWidth="1"/>
    <col min="1049" max="1049" width="8.125" style="4" customWidth="1"/>
    <col min="1050" max="1050" width="10.375" style="4" customWidth="1"/>
    <col min="1051" max="1051" width="8.375" style="4" customWidth="1"/>
    <col min="1052" max="1052" width="9.75" style="4" customWidth="1"/>
    <col min="1053" max="1053" width="9.375" style="4" customWidth="1"/>
    <col min="1054" max="1054" width="7.375" style="4" customWidth="1"/>
    <col min="1055" max="1055" width="8.375" style="4" customWidth="1"/>
    <col min="1056" max="1057" width="8.25" style="4" customWidth="1"/>
    <col min="1058" max="1058" width="11.375" style="4" customWidth="1"/>
    <col min="1059" max="1059" width="9.375" style="4" customWidth="1"/>
    <col min="1060" max="1060" width="7.375" style="4" customWidth="1"/>
    <col min="1061" max="1062" width="8.375" style="4" customWidth="1"/>
    <col min="1063" max="1063" width="8.25" style="4" customWidth="1"/>
    <col min="1064" max="1064" width="11.375" style="4" customWidth="1"/>
    <col min="1065" max="1065" width="9.375" style="4" customWidth="1"/>
    <col min="1066" max="1066" width="6.75" style="4" customWidth="1"/>
    <col min="1067" max="1067" width="8.25" style="4" customWidth="1"/>
    <col min="1068" max="1068" width="10.75" style="4" customWidth="1"/>
    <col min="1069" max="1069" width="8.25" style="4" customWidth="1"/>
    <col min="1070" max="1070" width="10.25" style="4" customWidth="1"/>
    <col min="1071" max="1071" width="8.75" style="4" customWidth="1"/>
    <col min="1072" max="1072" width="9.375" style="4" customWidth="1"/>
    <col min="1073" max="1073" width="6.75" style="4" customWidth="1"/>
    <col min="1074" max="1074" width="8.25" style="4" customWidth="1"/>
    <col min="1075" max="1075" width="10.625" style="4" customWidth="1"/>
    <col min="1076" max="1076" width="8.25" style="4" customWidth="1"/>
    <col min="1077" max="1077" width="10.625" style="4" customWidth="1"/>
    <col min="1078" max="1078" width="8.75" style="4" customWidth="1"/>
    <col min="1079" max="1079" width="9.375" style="4" customWidth="1"/>
    <col min="1080" max="1080" width="7.875" style="4" customWidth="1"/>
    <col min="1081" max="1081" width="8.25" style="4" customWidth="1"/>
    <col min="1082" max="1082" width="10" style="4" customWidth="1"/>
    <col min="1083" max="1083" width="8.75" style="4" customWidth="1"/>
    <col min="1084" max="1084" width="6.75" style="4" customWidth="1"/>
    <col min="1085" max="1289" width="9.125" style="4"/>
    <col min="1290" max="1290" width="5.125" style="4" customWidth="1"/>
    <col min="1291" max="1291" width="24" style="4" customWidth="1"/>
    <col min="1292" max="1292" width="7.75" style="4" customWidth="1"/>
    <col min="1293" max="1293" width="8.75" style="4" customWidth="1"/>
    <col min="1294" max="1294" width="8.375" style="4" customWidth="1"/>
    <col min="1295" max="1295" width="9.375" style="4" customWidth="1"/>
    <col min="1296" max="1296" width="10.125" style="4" customWidth="1"/>
    <col min="1297" max="1297" width="7.75" style="4" customWidth="1"/>
    <col min="1298" max="1299" width="9.375" style="4" customWidth="1"/>
    <col min="1300" max="1301" width="9.75" style="4" customWidth="1"/>
    <col min="1302" max="1302" width="8.75" style="4" customWidth="1"/>
    <col min="1303" max="1303" width="9.375" style="4" customWidth="1"/>
    <col min="1304" max="1304" width="6.75" style="4" customWidth="1"/>
    <col min="1305" max="1305" width="8.125" style="4" customWidth="1"/>
    <col min="1306" max="1306" width="10.375" style="4" customWidth="1"/>
    <col min="1307" max="1307" width="8.375" style="4" customWidth="1"/>
    <col min="1308" max="1308" width="9.75" style="4" customWidth="1"/>
    <col min="1309" max="1309" width="9.375" style="4" customWidth="1"/>
    <col min="1310" max="1310" width="7.375" style="4" customWidth="1"/>
    <col min="1311" max="1311" width="8.375" style="4" customWidth="1"/>
    <col min="1312" max="1313" width="8.25" style="4" customWidth="1"/>
    <col min="1314" max="1314" width="11.375" style="4" customWidth="1"/>
    <col min="1315" max="1315" width="9.375" style="4" customWidth="1"/>
    <col min="1316" max="1316" width="7.375" style="4" customWidth="1"/>
    <col min="1317" max="1318" width="8.375" style="4" customWidth="1"/>
    <col min="1319" max="1319" width="8.25" style="4" customWidth="1"/>
    <col min="1320" max="1320" width="11.375" style="4" customWidth="1"/>
    <col min="1321" max="1321" width="9.375" style="4" customWidth="1"/>
    <col min="1322" max="1322" width="6.75" style="4" customWidth="1"/>
    <col min="1323" max="1323" width="8.25" style="4" customWidth="1"/>
    <col min="1324" max="1324" width="10.75" style="4" customWidth="1"/>
    <col min="1325" max="1325" width="8.25" style="4" customWidth="1"/>
    <col min="1326" max="1326" width="10.25" style="4" customWidth="1"/>
    <col min="1327" max="1327" width="8.75" style="4" customWidth="1"/>
    <col min="1328" max="1328" width="9.375" style="4" customWidth="1"/>
    <col min="1329" max="1329" width="6.75" style="4" customWidth="1"/>
    <col min="1330" max="1330" width="8.25" style="4" customWidth="1"/>
    <col min="1331" max="1331" width="10.625" style="4" customWidth="1"/>
    <col min="1332" max="1332" width="8.25" style="4" customWidth="1"/>
    <col min="1333" max="1333" width="10.625" style="4" customWidth="1"/>
    <col min="1334" max="1334" width="8.75" style="4" customWidth="1"/>
    <col min="1335" max="1335" width="9.375" style="4" customWidth="1"/>
    <col min="1336" max="1336" width="7.875" style="4" customWidth="1"/>
    <col min="1337" max="1337" width="8.25" style="4" customWidth="1"/>
    <col min="1338" max="1338" width="10" style="4" customWidth="1"/>
    <col min="1339" max="1339" width="8.75" style="4" customWidth="1"/>
    <col min="1340" max="1340" width="6.75" style="4" customWidth="1"/>
    <col min="1341" max="1545" width="9.125" style="4"/>
    <col min="1546" max="1546" width="5.125" style="4" customWidth="1"/>
    <col min="1547" max="1547" width="24" style="4" customWidth="1"/>
    <col min="1548" max="1548" width="7.75" style="4" customWidth="1"/>
    <col min="1549" max="1549" width="8.75" style="4" customWidth="1"/>
    <col min="1550" max="1550" width="8.375" style="4" customWidth="1"/>
    <col min="1551" max="1551" width="9.375" style="4" customWidth="1"/>
    <col min="1552" max="1552" width="10.125" style="4" customWidth="1"/>
    <col min="1553" max="1553" width="7.75" style="4" customWidth="1"/>
    <col min="1554" max="1555" width="9.375" style="4" customWidth="1"/>
    <col min="1556" max="1557" width="9.75" style="4" customWidth="1"/>
    <col min="1558" max="1558" width="8.75" style="4" customWidth="1"/>
    <col min="1559" max="1559" width="9.375" style="4" customWidth="1"/>
    <col min="1560" max="1560" width="6.75" style="4" customWidth="1"/>
    <col min="1561" max="1561" width="8.125" style="4" customWidth="1"/>
    <col min="1562" max="1562" width="10.375" style="4" customWidth="1"/>
    <col min="1563" max="1563" width="8.375" style="4" customWidth="1"/>
    <col min="1564" max="1564" width="9.75" style="4" customWidth="1"/>
    <col min="1565" max="1565" width="9.375" style="4" customWidth="1"/>
    <col min="1566" max="1566" width="7.375" style="4" customWidth="1"/>
    <col min="1567" max="1567" width="8.375" style="4" customWidth="1"/>
    <col min="1568" max="1569" width="8.25" style="4" customWidth="1"/>
    <col min="1570" max="1570" width="11.375" style="4" customWidth="1"/>
    <col min="1571" max="1571" width="9.375" style="4" customWidth="1"/>
    <col min="1572" max="1572" width="7.375" style="4" customWidth="1"/>
    <col min="1573" max="1574" width="8.375" style="4" customWidth="1"/>
    <col min="1575" max="1575" width="8.25" style="4" customWidth="1"/>
    <col min="1576" max="1576" width="11.375" style="4" customWidth="1"/>
    <col min="1577" max="1577" width="9.375" style="4" customWidth="1"/>
    <col min="1578" max="1578" width="6.75" style="4" customWidth="1"/>
    <col min="1579" max="1579" width="8.25" style="4" customWidth="1"/>
    <col min="1580" max="1580" width="10.75" style="4" customWidth="1"/>
    <col min="1581" max="1581" width="8.25" style="4" customWidth="1"/>
    <col min="1582" max="1582" width="10.25" style="4" customWidth="1"/>
    <col min="1583" max="1583" width="8.75" style="4" customWidth="1"/>
    <col min="1584" max="1584" width="9.375" style="4" customWidth="1"/>
    <col min="1585" max="1585" width="6.75" style="4" customWidth="1"/>
    <col min="1586" max="1586" width="8.25" style="4" customWidth="1"/>
    <col min="1587" max="1587" width="10.625" style="4" customWidth="1"/>
    <col min="1588" max="1588" width="8.25" style="4" customWidth="1"/>
    <col min="1589" max="1589" width="10.625" style="4" customWidth="1"/>
    <col min="1590" max="1590" width="8.75" style="4" customWidth="1"/>
    <col min="1591" max="1591" width="9.375" style="4" customWidth="1"/>
    <col min="1592" max="1592" width="7.875" style="4" customWidth="1"/>
    <col min="1593" max="1593" width="8.25" style="4" customWidth="1"/>
    <col min="1594" max="1594" width="10" style="4" customWidth="1"/>
    <col min="1595" max="1595" width="8.75" style="4" customWidth="1"/>
    <col min="1596" max="1596" width="6.75" style="4" customWidth="1"/>
    <col min="1597" max="1801" width="9.125" style="4"/>
    <col min="1802" max="1802" width="5.125" style="4" customWidth="1"/>
    <col min="1803" max="1803" width="24" style="4" customWidth="1"/>
    <col min="1804" max="1804" width="7.75" style="4" customWidth="1"/>
    <col min="1805" max="1805" width="8.75" style="4" customWidth="1"/>
    <col min="1806" max="1806" width="8.375" style="4" customWidth="1"/>
    <col min="1807" max="1807" width="9.375" style="4" customWidth="1"/>
    <col min="1808" max="1808" width="10.125" style="4" customWidth="1"/>
    <col min="1809" max="1809" width="7.75" style="4" customWidth="1"/>
    <col min="1810" max="1811" width="9.375" style="4" customWidth="1"/>
    <col min="1812" max="1813" width="9.75" style="4" customWidth="1"/>
    <col min="1814" max="1814" width="8.75" style="4" customWidth="1"/>
    <col min="1815" max="1815" width="9.375" style="4" customWidth="1"/>
    <col min="1816" max="1816" width="6.75" style="4" customWidth="1"/>
    <col min="1817" max="1817" width="8.125" style="4" customWidth="1"/>
    <col min="1818" max="1818" width="10.375" style="4" customWidth="1"/>
    <col min="1819" max="1819" width="8.375" style="4" customWidth="1"/>
    <col min="1820" max="1820" width="9.75" style="4" customWidth="1"/>
    <col min="1821" max="1821" width="9.375" style="4" customWidth="1"/>
    <col min="1822" max="1822" width="7.375" style="4" customWidth="1"/>
    <col min="1823" max="1823" width="8.375" style="4" customWidth="1"/>
    <col min="1824" max="1825" width="8.25" style="4" customWidth="1"/>
    <col min="1826" max="1826" width="11.375" style="4" customWidth="1"/>
    <col min="1827" max="1827" width="9.375" style="4" customWidth="1"/>
    <col min="1828" max="1828" width="7.375" style="4" customWidth="1"/>
    <col min="1829" max="1830" width="8.375" style="4" customWidth="1"/>
    <col min="1831" max="1831" width="8.25" style="4" customWidth="1"/>
    <col min="1832" max="1832" width="11.375" style="4" customWidth="1"/>
    <col min="1833" max="1833" width="9.375" style="4" customWidth="1"/>
    <col min="1834" max="1834" width="6.75" style="4" customWidth="1"/>
    <col min="1835" max="1835" width="8.25" style="4" customWidth="1"/>
    <col min="1836" max="1836" width="10.75" style="4" customWidth="1"/>
    <col min="1837" max="1837" width="8.25" style="4" customWidth="1"/>
    <col min="1838" max="1838" width="10.25" style="4" customWidth="1"/>
    <col min="1839" max="1839" width="8.75" style="4" customWidth="1"/>
    <col min="1840" max="1840" width="9.375" style="4" customWidth="1"/>
    <col min="1841" max="1841" width="6.75" style="4" customWidth="1"/>
    <col min="1842" max="1842" width="8.25" style="4" customWidth="1"/>
    <col min="1843" max="1843" width="10.625" style="4" customWidth="1"/>
    <col min="1844" max="1844" width="8.25" style="4" customWidth="1"/>
    <col min="1845" max="1845" width="10.625" style="4" customWidth="1"/>
    <col min="1846" max="1846" width="8.75" style="4" customWidth="1"/>
    <col min="1847" max="1847" width="9.375" style="4" customWidth="1"/>
    <col min="1848" max="1848" width="7.875" style="4" customWidth="1"/>
    <col min="1849" max="1849" width="8.25" style="4" customWidth="1"/>
    <col min="1850" max="1850" width="10" style="4" customWidth="1"/>
    <col min="1851" max="1851" width="8.75" style="4" customWidth="1"/>
    <col min="1852" max="1852" width="6.75" style="4" customWidth="1"/>
    <col min="1853" max="2057" width="9.125" style="4"/>
    <col min="2058" max="2058" width="5.125" style="4" customWidth="1"/>
    <col min="2059" max="2059" width="24" style="4" customWidth="1"/>
    <col min="2060" max="2060" width="7.75" style="4" customWidth="1"/>
    <col min="2061" max="2061" width="8.75" style="4" customWidth="1"/>
    <col min="2062" max="2062" width="8.375" style="4" customWidth="1"/>
    <col min="2063" max="2063" width="9.375" style="4" customWidth="1"/>
    <col min="2064" max="2064" width="10.125" style="4" customWidth="1"/>
    <col min="2065" max="2065" width="7.75" style="4" customWidth="1"/>
    <col min="2066" max="2067" width="9.375" style="4" customWidth="1"/>
    <col min="2068" max="2069" width="9.75" style="4" customWidth="1"/>
    <col min="2070" max="2070" width="8.75" style="4" customWidth="1"/>
    <col min="2071" max="2071" width="9.375" style="4" customWidth="1"/>
    <col min="2072" max="2072" width="6.75" style="4" customWidth="1"/>
    <col min="2073" max="2073" width="8.125" style="4" customWidth="1"/>
    <col min="2074" max="2074" width="10.375" style="4" customWidth="1"/>
    <col min="2075" max="2075" width="8.375" style="4" customWidth="1"/>
    <col min="2076" max="2076" width="9.75" style="4" customWidth="1"/>
    <col min="2077" max="2077" width="9.375" style="4" customWidth="1"/>
    <col min="2078" max="2078" width="7.375" style="4" customWidth="1"/>
    <col min="2079" max="2079" width="8.375" style="4" customWidth="1"/>
    <col min="2080" max="2081" width="8.25" style="4" customWidth="1"/>
    <col min="2082" max="2082" width="11.375" style="4" customWidth="1"/>
    <col min="2083" max="2083" width="9.375" style="4" customWidth="1"/>
    <col min="2084" max="2084" width="7.375" style="4" customWidth="1"/>
    <col min="2085" max="2086" width="8.375" style="4" customWidth="1"/>
    <col min="2087" max="2087" width="8.25" style="4" customWidth="1"/>
    <col min="2088" max="2088" width="11.375" style="4" customWidth="1"/>
    <col min="2089" max="2089" width="9.375" style="4" customWidth="1"/>
    <col min="2090" max="2090" width="6.75" style="4" customWidth="1"/>
    <col min="2091" max="2091" width="8.25" style="4" customWidth="1"/>
    <col min="2092" max="2092" width="10.75" style="4" customWidth="1"/>
    <col min="2093" max="2093" width="8.25" style="4" customWidth="1"/>
    <col min="2094" max="2094" width="10.25" style="4" customWidth="1"/>
    <col min="2095" max="2095" width="8.75" style="4" customWidth="1"/>
    <col min="2096" max="2096" width="9.375" style="4" customWidth="1"/>
    <col min="2097" max="2097" width="6.75" style="4" customWidth="1"/>
    <col min="2098" max="2098" width="8.25" style="4" customWidth="1"/>
    <col min="2099" max="2099" width="10.625" style="4" customWidth="1"/>
    <col min="2100" max="2100" width="8.25" style="4" customWidth="1"/>
    <col min="2101" max="2101" width="10.625" style="4" customWidth="1"/>
    <col min="2102" max="2102" width="8.75" style="4" customWidth="1"/>
    <col min="2103" max="2103" width="9.375" style="4" customWidth="1"/>
    <col min="2104" max="2104" width="7.875" style="4" customWidth="1"/>
    <col min="2105" max="2105" width="8.25" style="4" customWidth="1"/>
    <col min="2106" max="2106" width="10" style="4" customWidth="1"/>
    <col min="2107" max="2107" width="8.75" style="4" customWidth="1"/>
    <col min="2108" max="2108" width="6.75" style="4" customWidth="1"/>
    <col min="2109" max="2313" width="9.125" style="4"/>
    <col min="2314" max="2314" width="5.125" style="4" customWidth="1"/>
    <col min="2315" max="2315" width="24" style="4" customWidth="1"/>
    <col min="2316" max="2316" width="7.75" style="4" customWidth="1"/>
    <col min="2317" max="2317" width="8.75" style="4" customWidth="1"/>
    <col min="2318" max="2318" width="8.375" style="4" customWidth="1"/>
    <col min="2319" max="2319" width="9.375" style="4" customWidth="1"/>
    <col min="2320" max="2320" width="10.125" style="4" customWidth="1"/>
    <col min="2321" max="2321" width="7.75" style="4" customWidth="1"/>
    <col min="2322" max="2323" width="9.375" style="4" customWidth="1"/>
    <col min="2324" max="2325" width="9.75" style="4" customWidth="1"/>
    <col min="2326" max="2326" width="8.75" style="4" customWidth="1"/>
    <col min="2327" max="2327" width="9.375" style="4" customWidth="1"/>
    <col min="2328" max="2328" width="6.75" style="4" customWidth="1"/>
    <col min="2329" max="2329" width="8.125" style="4" customWidth="1"/>
    <col min="2330" max="2330" width="10.375" style="4" customWidth="1"/>
    <col min="2331" max="2331" width="8.375" style="4" customWidth="1"/>
    <col min="2332" max="2332" width="9.75" style="4" customWidth="1"/>
    <col min="2333" max="2333" width="9.375" style="4" customWidth="1"/>
    <col min="2334" max="2334" width="7.375" style="4" customWidth="1"/>
    <col min="2335" max="2335" width="8.375" style="4" customWidth="1"/>
    <col min="2336" max="2337" width="8.25" style="4" customWidth="1"/>
    <col min="2338" max="2338" width="11.375" style="4" customWidth="1"/>
    <col min="2339" max="2339" width="9.375" style="4" customWidth="1"/>
    <col min="2340" max="2340" width="7.375" style="4" customWidth="1"/>
    <col min="2341" max="2342" width="8.375" style="4" customWidth="1"/>
    <col min="2343" max="2343" width="8.25" style="4" customWidth="1"/>
    <col min="2344" max="2344" width="11.375" style="4" customWidth="1"/>
    <col min="2345" max="2345" width="9.375" style="4" customWidth="1"/>
    <col min="2346" max="2346" width="6.75" style="4" customWidth="1"/>
    <col min="2347" max="2347" width="8.25" style="4" customWidth="1"/>
    <col min="2348" max="2348" width="10.75" style="4" customWidth="1"/>
    <col min="2349" max="2349" width="8.25" style="4" customWidth="1"/>
    <col min="2350" max="2350" width="10.25" style="4" customWidth="1"/>
    <col min="2351" max="2351" width="8.75" style="4" customWidth="1"/>
    <col min="2352" max="2352" width="9.375" style="4" customWidth="1"/>
    <col min="2353" max="2353" width="6.75" style="4" customWidth="1"/>
    <col min="2354" max="2354" width="8.25" style="4" customWidth="1"/>
    <col min="2355" max="2355" width="10.625" style="4" customWidth="1"/>
    <col min="2356" max="2356" width="8.25" style="4" customWidth="1"/>
    <col min="2357" max="2357" width="10.625" style="4" customWidth="1"/>
    <col min="2358" max="2358" width="8.75" style="4" customWidth="1"/>
    <col min="2359" max="2359" width="9.375" style="4" customWidth="1"/>
    <col min="2360" max="2360" width="7.875" style="4" customWidth="1"/>
    <col min="2361" max="2361" width="8.25" style="4" customWidth="1"/>
    <col min="2362" max="2362" width="10" style="4" customWidth="1"/>
    <col min="2363" max="2363" width="8.75" style="4" customWidth="1"/>
    <col min="2364" max="2364" width="6.75" style="4" customWidth="1"/>
    <col min="2365" max="2569" width="9.125" style="4"/>
    <col min="2570" max="2570" width="5.125" style="4" customWidth="1"/>
    <col min="2571" max="2571" width="24" style="4" customWidth="1"/>
    <col min="2572" max="2572" width="7.75" style="4" customWidth="1"/>
    <col min="2573" max="2573" width="8.75" style="4" customWidth="1"/>
    <col min="2574" max="2574" width="8.375" style="4" customWidth="1"/>
    <col min="2575" max="2575" width="9.375" style="4" customWidth="1"/>
    <col min="2576" max="2576" width="10.125" style="4" customWidth="1"/>
    <col min="2577" max="2577" width="7.75" style="4" customWidth="1"/>
    <col min="2578" max="2579" width="9.375" style="4" customWidth="1"/>
    <col min="2580" max="2581" width="9.75" style="4" customWidth="1"/>
    <col min="2582" max="2582" width="8.75" style="4" customWidth="1"/>
    <col min="2583" max="2583" width="9.375" style="4" customWidth="1"/>
    <col min="2584" max="2584" width="6.75" style="4" customWidth="1"/>
    <col min="2585" max="2585" width="8.125" style="4" customWidth="1"/>
    <col min="2586" max="2586" width="10.375" style="4" customWidth="1"/>
    <col min="2587" max="2587" width="8.375" style="4" customWidth="1"/>
    <col min="2588" max="2588" width="9.75" style="4" customWidth="1"/>
    <col min="2589" max="2589" width="9.375" style="4" customWidth="1"/>
    <col min="2590" max="2590" width="7.375" style="4" customWidth="1"/>
    <col min="2591" max="2591" width="8.375" style="4" customWidth="1"/>
    <col min="2592" max="2593" width="8.25" style="4" customWidth="1"/>
    <col min="2594" max="2594" width="11.375" style="4" customWidth="1"/>
    <col min="2595" max="2595" width="9.375" style="4" customWidth="1"/>
    <col min="2596" max="2596" width="7.375" style="4" customWidth="1"/>
    <col min="2597" max="2598" width="8.375" style="4" customWidth="1"/>
    <col min="2599" max="2599" width="8.25" style="4" customWidth="1"/>
    <col min="2600" max="2600" width="11.375" style="4" customWidth="1"/>
    <col min="2601" max="2601" width="9.375" style="4" customWidth="1"/>
    <col min="2602" max="2602" width="6.75" style="4" customWidth="1"/>
    <col min="2603" max="2603" width="8.25" style="4" customWidth="1"/>
    <col min="2604" max="2604" width="10.75" style="4" customWidth="1"/>
    <col min="2605" max="2605" width="8.25" style="4" customWidth="1"/>
    <col min="2606" max="2606" width="10.25" style="4" customWidth="1"/>
    <col min="2607" max="2607" width="8.75" style="4" customWidth="1"/>
    <col min="2608" max="2608" width="9.375" style="4" customWidth="1"/>
    <col min="2609" max="2609" width="6.75" style="4" customWidth="1"/>
    <col min="2610" max="2610" width="8.25" style="4" customWidth="1"/>
    <col min="2611" max="2611" width="10.625" style="4" customWidth="1"/>
    <col min="2612" max="2612" width="8.25" style="4" customWidth="1"/>
    <col min="2613" max="2613" width="10.625" style="4" customWidth="1"/>
    <col min="2614" max="2614" width="8.75" style="4" customWidth="1"/>
    <col min="2615" max="2615" width="9.375" style="4" customWidth="1"/>
    <col min="2616" max="2616" width="7.875" style="4" customWidth="1"/>
    <col min="2617" max="2617" width="8.25" style="4" customWidth="1"/>
    <col min="2618" max="2618" width="10" style="4" customWidth="1"/>
    <col min="2619" max="2619" width="8.75" style="4" customWidth="1"/>
    <col min="2620" max="2620" width="6.75" style="4" customWidth="1"/>
    <col min="2621" max="2825" width="9.125" style="4"/>
    <col min="2826" max="2826" width="5.125" style="4" customWidth="1"/>
    <col min="2827" max="2827" width="24" style="4" customWidth="1"/>
    <col min="2828" max="2828" width="7.75" style="4" customWidth="1"/>
    <col min="2829" max="2829" width="8.75" style="4" customWidth="1"/>
    <col min="2830" max="2830" width="8.375" style="4" customWidth="1"/>
    <col min="2831" max="2831" width="9.375" style="4" customWidth="1"/>
    <col min="2832" max="2832" width="10.125" style="4" customWidth="1"/>
    <col min="2833" max="2833" width="7.75" style="4" customWidth="1"/>
    <col min="2834" max="2835" width="9.375" style="4" customWidth="1"/>
    <col min="2836" max="2837" width="9.75" style="4" customWidth="1"/>
    <col min="2838" max="2838" width="8.75" style="4" customWidth="1"/>
    <col min="2839" max="2839" width="9.375" style="4" customWidth="1"/>
    <col min="2840" max="2840" width="6.75" style="4" customWidth="1"/>
    <col min="2841" max="2841" width="8.125" style="4" customWidth="1"/>
    <col min="2842" max="2842" width="10.375" style="4" customWidth="1"/>
    <col min="2843" max="2843" width="8.375" style="4" customWidth="1"/>
    <col min="2844" max="2844" width="9.75" style="4" customWidth="1"/>
    <col min="2845" max="2845" width="9.375" style="4" customWidth="1"/>
    <col min="2846" max="2846" width="7.375" style="4" customWidth="1"/>
    <col min="2847" max="2847" width="8.375" style="4" customWidth="1"/>
    <col min="2848" max="2849" width="8.25" style="4" customWidth="1"/>
    <col min="2850" max="2850" width="11.375" style="4" customWidth="1"/>
    <col min="2851" max="2851" width="9.375" style="4" customWidth="1"/>
    <col min="2852" max="2852" width="7.375" style="4" customWidth="1"/>
    <col min="2853" max="2854" width="8.375" style="4" customWidth="1"/>
    <col min="2855" max="2855" width="8.25" style="4" customWidth="1"/>
    <col min="2856" max="2856" width="11.375" style="4" customWidth="1"/>
    <col min="2857" max="2857" width="9.375" style="4" customWidth="1"/>
    <col min="2858" max="2858" width="6.75" style="4" customWidth="1"/>
    <col min="2859" max="2859" width="8.25" style="4" customWidth="1"/>
    <col min="2860" max="2860" width="10.75" style="4" customWidth="1"/>
    <col min="2861" max="2861" width="8.25" style="4" customWidth="1"/>
    <col min="2862" max="2862" width="10.25" style="4" customWidth="1"/>
    <col min="2863" max="2863" width="8.75" style="4" customWidth="1"/>
    <col min="2864" max="2864" width="9.375" style="4" customWidth="1"/>
    <col min="2865" max="2865" width="6.75" style="4" customWidth="1"/>
    <col min="2866" max="2866" width="8.25" style="4" customWidth="1"/>
    <col min="2867" max="2867" width="10.625" style="4" customWidth="1"/>
    <col min="2868" max="2868" width="8.25" style="4" customWidth="1"/>
    <col min="2869" max="2869" width="10.625" style="4" customWidth="1"/>
    <col min="2870" max="2870" width="8.75" style="4" customWidth="1"/>
    <col min="2871" max="2871" width="9.375" style="4" customWidth="1"/>
    <col min="2872" max="2872" width="7.875" style="4" customWidth="1"/>
    <col min="2873" max="2873" width="8.25" style="4" customWidth="1"/>
    <col min="2874" max="2874" width="10" style="4" customWidth="1"/>
    <col min="2875" max="2875" width="8.75" style="4" customWidth="1"/>
    <col min="2876" max="2876" width="6.75" style="4" customWidth="1"/>
    <col min="2877" max="3081" width="9.125" style="4"/>
    <col min="3082" max="3082" width="5.125" style="4" customWidth="1"/>
    <col min="3083" max="3083" width="24" style="4" customWidth="1"/>
    <col min="3084" max="3084" width="7.75" style="4" customWidth="1"/>
    <col min="3085" max="3085" width="8.75" style="4" customWidth="1"/>
    <col min="3086" max="3086" width="8.375" style="4" customWidth="1"/>
    <col min="3087" max="3087" width="9.375" style="4" customWidth="1"/>
    <col min="3088" max="3088" width="10.125" style="4" customWidth="1"/>
    <col min="3089" max="3089" width="7.75" style="4" customWidth="1"/>
    <col min="3090" max="3091" width="9.375" style="4" customWidth="1"/>
    <col min="3092" max="3093" width="9.75" style="4" customWidth="1"/>
    <col min="3094" max="3094" width="8.75" style="4" customWidth="1"/>
    <col min="3095" max="3095" width="9.375" style="4" customWidth="1"/>
    <col min="3096" max="3096" width="6.75" style="4" customWidth="1"/>
    <col min="3097" max="3097" width="8.125" style="4" customWidth="1"/>
    <col min="3098" max="3098" width="10.375" style="4" customWidth="1"/>
    <col min="3099" max="3099" width="8.375" style="4" customWidth="1"/>
    <col min="3100" max="3100" width="9.75" style="4" customWidth="1"/>
    <col min="3101" max="3101" width="9.375" style="4" customWidth="1"/>
    <col min="3102" max="3102" width="7.375" style="4" customWidth="1"/>
    <col min="3103" max="3103" width="8.375" style="4" customWidth="1"/>
    <col min="3104" max="3105" width="8.25" style="4" customWidth="1"/>
    <col min="3106" max="3106" width="11.375" style="4" customWidth="1"/>
    <col min="3107" max="3107" width="9.375" style="4" customWidth="1"/>
    <col min="3108" max="3108" width="7.375" style="4" customWidth="1"/>
    <col min="3109" max="3110" width="8.375" style="4" customWidth="1"/>
    <col min="3111" max="3111" width="8.25" style="4" customWidth="1"/>
    <col min="3112" max="3112" width="11.375" style="4" customWidth="1"/>
    <col min="3113" max="3113" width="9.375" style="4" customWidth="1"/>
    <col min="3114" max="3114" width="6.75" style="4" customWidth="1"/>
    <col min="3115" max="3115" width="8.25" style="4" customWidth="1"/>
    <col min="3116" max="3116" width="10.75" style="4" customWidth="1"/>
    <col min="3117" max="3117" width="8.25" style="4" customWidth="1"/>
    <col min="3118" max="3118" width="10.25" style="4" customWidth="1"/>
    <col min="3119" max="3119" width="8.75" style="4" customWidth="1"/>
    <col min="3120" max="3120" width="9.375" style="4" customWidth="1"/>
    <col min="3121" max="3121" width="6.75" style="4" customWidth="1"/>
    <col min="3122" max="3122" width="8.25" style="4" customWidth="1"/>
    <col min="3123" max="3123" width="10.625" style="4" customWidth="1"/>
    <col min="3124" max="3124" width="8.25" style="4" customWidth="1"/>
    <col min="3125" max="3125" width="10.625" style="4" customWidth="1"/>
    <col min="3126" max="3126" width="8.75" style="4" customWidth="1"/>
    <col min="3127" max="3127" width="9.375" style="4" customWidth="1"/>
    <col min="3128" max="3128" width="7.875" style="4" customWidth="1"/>
    <col min="3129" max="3129" width="8.25" style="4" customWidth="1"/>
    <col min="3130" max="3130" width="10" style="4" customWidth="1"/>
    <col min="3131" max="3131" width="8.75" style="4" customWidth="1"/>
    <col min="3132" max="3132" width="6.75" style="4" customWidth="1"/>
    <col min="3133" max="3337" width="9.125" style="4"/>
    <col min="3338" max="3338" width="5.125" style="4" customWidth="1"/>
    <col min="3339" max="3339" width="24" style="4" customWidth="1"/>
    <col min="3340" max="3340" width="7.75" style="4" customWidth="1"/>
    <col min="3341" max="3341" width="8.75" style="4" customWidth="1"/>
    <col min="3342" max="3342" width="8.375" style="4" customWidth="1"/>
    <col min="3343" max="3343" width="9.375" style="4" customWidth="1"/>
    <col min="3344" max="3344" width="10.125" style="4" customWidth="1"/>
    <col min="3345" max="3345" width="7.75" style="4" customWidth="1"/>
    <col min="3346" max="3347" width="9.375" style="4" customWidth="1"/>
    <col min="3348" max="3349" width="9.75" style="4" customWidth="1"/>
    <col min="3350" max="3350" width="8.75" style="4" customWidth="1"/>
    <col min="3351" max="3351" width="9.375" style="4" customWidth="1"/>
    <col min="3352" max="3352" width="6.75" style="4" customWidth="1"/>
    <col min="3353" max="3353" width="8.125" style="4" customWidth="1"/>
    <col min="3354" max="3354" width="10.375" style="4" customWidth="1"/>
    <col min="3355" max="3355" width="8.375" style="4" customWidth="1"/>
    <col min="3356" max="3356" width="9.75" style="4" customWidth="1"/>
    <col min="3357" max="3357" width="9.375" style="4" customWidth="1"/>
    <col min="3358" max="3358" width="7.375" style="4" customWidth="1"/>
    <col min="3359" max="3359" width="8.375" style="4" customWidth="1"/>
    <col min="3360" max="3361" width="8.25" style="4" customWidth="1"/>
    <col min="3362" max="3362" width="11.375" style="4" customWidth="1"/>
    <col min="3363" max="3363" width="9.375" style="4" customWidth="1"/>
    <col min="3364" max="3364" width="7.375" style="4" customWidth="1"/>
    <col min="3365" max="3366" width="8.375" style="4" customWidth="1"/>
    <col min="3367" max="3367" width="8.25" style="4" customWidth="1"/>
    <col min="3368" max="3368" width="11.375" style="4" customWidth="1"/>
    <col min="3369" max="3369" width="9.375" style="4" customWidth="1"/>
    <col min="3370" max="3370" width="6.75" style="4" customWidth="1"/>
    <col min="3371" max="3371" width="8.25" style="4" customWidth="1"/>
    <col min="3372" max="3372" width="10.75" style="4" customWidth="1"/>
    <col min="3373" max="3373" width="8.25" style="4" customWidth="1"/>
    <col min="3374" max="3374" width="10.25" style="4" customWidth="1"/>
    <col min="3375" max="3375" width="8.75" style="4" customWidth="1"/>
    <col min="3376" max="3376" width="9.375" style="4" customWidth="1"/>
    <col min="3377" max="3377" width="6.75" style="4" customWidth="1"/>
    <col min="3378" max="3378" width="8.25" style="4" customWidth="1"/>
    <col min="3379" max="3379" width="10.625" style="4" customWidth="1"/>
    <col min="3380" max="3380" width="8.25" style="4" customWidth="1"/>
    <col min="3381" max="3381" width="10.625" style="4" customWidth="1"/>
    <col min="3382" max="3382" width="8.75" style="4" customWidth="1"/>
    <col min="3383" max="3383" width="9.375" style="4" customWidth="1"/>
    <col min="3384" max="3384" width="7.875" style="4" customWidth="1"/>
    <col min="3385" max="3385" width="8.25" style="4" customWidth="1"/>
    <col min="3386" max="3386" width="10" style="4" customWidth="1"/>
    <col min="3387" max="3387" width="8.75" style="4" customWidth="1"/>
    <col min="3388" max="3388" width="6.75" style="4" customWidth="1"/>
    <col min="3389" max="3593" width="9.125" style="4"/>
    <col min="3594" max="3594" width="5.125" style="4" customWidth="1"/>
    <col min="3595" max="3595" width="24" style="4" customWidth="1"/>
    <col min="3596" max="3596" width="7.75" style="4" customWidth="1"/>
    <col min="3597" max="3597" width="8.75" style="4" customWidth="1"/>
    <col min="3598" max="3598" width="8.375" style="4" customWidth="1"/>
    <col min="3599" max="3599" width="9.375" style="4" customWidth="1"/>
    <col min="3600" max="3600" width="10.125" style="4" customWidth="1"/>
    <col min="3601" max="3601" width="7.75" style="4" customWidth="1"/>
    <col min="3602" max="3603" width="9.375" style="4" customWidth="1"/>
    <col min="3604" max="3605" width="9.75" style="4" customWidth="1"/>
    <col min="3606" max="3606" width="8.75" style="4" customWidth="1"/>
    <col min="3607" max="3607" width="9.375" style="4" customWidth="1"/>
    <col min="3608" max="3608" width="6.75" style="4" customWidth="1"/>
    <col min="3609" max="3609" width="8.125" style="4" customWidth="1"/>
    <col min="3610" max="3610" width="10.375" style="4" customWidth="1"/>
    <col min="3611" max="3611" width="8.375" style="4" customWidth="1"/>
    <col min="3612" max="3612" width="9.75" style="4" customWidth="1"/>
    <col min="3613" max="3613" width="9.375" style="4" customWidth="1"/>
    <col min="3614" max="3614" width="7.375" style="4" customWidth="1"/>
    <col min="3615" max="3615" width="8.375" style="4" customWidth="1"/>
    <col min="3616" max="3617" width="8.25" style="4" customWidth="1"/>
    <col min="3618" max="3618" width="11.375" style="4" customWidth="1"/>
    <col min="3619" max="3619" width="9.375" style="4" customWidth="1"/>
    <col min="3620" max="3620" width="7.375" style="4" customWidth="1"/>
    <col min="3621" max="3622" width="8.375" style="4" customWidth="1"/>
    <col min="3623" max="3623" width="8.25" style="4" customWidth="1"/>
    <col min="3624" max="3624" width="11.375" style="4" customWidth="1"/>
    <col min="3625" max="3625" width="9.375" style="4" customWidth="1"/>
    <col min="3626" max="3626" width="6.75" style="4" customWidth="1"/>
    <col min="3627" max="3627" width="8.25" style="4" customWidth="1"/>
    <col min="3628" max="3628" width="10.75" style="4" customWidth="1"/>
    <col min="3629" max="3629" width="8.25" style="4" customWidth="1"/>
    <col min="3630" max="3630" width="10.25" style="4" customWidth="1"/>
    <col min="3631" max="3631" width="8.75" style="4" customWidth="1"/>
    <col min="3632" max="3632" width="9.375" style="4" customWidth="1"/>
    <col min="3633" max="3633" width="6.75" style="4" customWidth="1"/>
    <col min="3634" max="3634" width="8.25" style="4" customWidth="1"/>
    <col min="3635" max="3635" width="10.625" style="4" customWidth="1"/>
    <col min="3636" max="3636" width="8.25" style="4" customWidth="1"/>
    <col min="3637" max="3637" width="10.625" style="4" customWidth="1"/>
    <col min="3638" max="3638" width="8.75" style="4" customWidth="1"/>
    <col min="3639" max="3639" width="9.375" style="4" customWidth="1"/>
    <col min="3640" max="3640" width="7.875" style="4" customWidth="1"/>
    <col min="3641" max="3641" width="8.25" style="4" customWidth="1"/>
    <col min="3642" max="3642" width="10" style="4" customWidth="1"/>
    <col min="3643" max="3643" width="8.75" style="4" customWidth="1"/>
    <col min="3644" max="3644" width="6.75" style="4" customWidth="1"/>
    <col min="3645" max="3849" width="9.125" style="4"/>
    <col min="3850" max="3850" width="5.125" style="4" customWidth="1"/>
    <col min="3851" max="3851" width="24" style="4" customWidth="1"/>
    <col min="3852" max="3852" width="7.75" style="4" customWidth="1"/>
    <col min="3853" max="3853" width="8.75" style="4" customWidth="1"/>
    <col min="3854" max="3854" width="8.375" style="4" customWidth="1"/>
    <col min="3855" max="3855" width="9.375" style="4" customWidth="1"/>
    <col min="3856" max="3856" width="10.125" style="4" customWidth="1"/>
    <col min="3857" max="3857" width="7.75" style="4" customWidth="1"/>
    <col min="3858" max="3859" width="9.375" style="4" customWidth="1"/>
    <col min="3860" max="3861" width="9.75" style="4" customWidth="1"/>
    <col min="3862" max="3862" width="8.75" style="4" customWidth="1"/>
    <col min="3863" max="3863" width="9.375" style="4" customWidth="1"/>
    <col min="3864" max="3864" width="6.75" style="4" customWidth="1"/>
    <col min="3865" max="3865" width="8.125" style="4" customWidth="1"/>
    <col min="3866" max="3866" width="10.375" style="4" customWidth="1"/>
    <col min="3867" max="3867" width="8.375" style="4" customWidth="1"/>
    <col min="3868" max="3868" width="9.75" style="4" customWidth="1"/>
    <col min="3869" max="3869" width="9.375" style="4" customWidth="1"/>
    <col min="3870" max="3870" width="7.375" style="4" customWidth="1"/>
    <col min="3871" max="3871" width="8.375" style="4" customWidth="1"/>
    <col min="3872" max="3873" width="8.25" style="4" customWidth="1"/>
    <col min="3874" max="3874" width="11.375" style="4" customWidth="1"/>
    <col min="3875" max="3875" width="9.375" style="4" customWidth="1"/>
    <col min="3876" max="3876" width="7.375" style="4" customWidth="1"/>
    <col min="3877" max="3878" width="8.375" style="4" customWidth="1"/>
    <col min="3879" max="3879" width="8.25" style="4" customWidth="1"/>
    <col min="3880" max="3880" width="11.375" style="4" customWidth="1"/>
    <col min="3881" max="3881" width="9.375" style="4" customWidth="1"/>
    <col min="3882" max="3882" width="6.75" style="4" customWidth="1"/>
    <col min="3883" max="3883" width="8.25" style="4" customWidth="1"/>
    <col min="3884" max="3884" width="10.75" style="4" customWidth="1"/>
    <col min="3885" max="3885" width="8.25" style="4" customWidth="1"/>
    <col min="3886" max="3886" width="10.25" style="4" customWidth="1"/>
    <col min="3887" max="3887" width="8.75" style="4" customWidth="1"/>
    <col min="3888" max="3888" width="9.375" style="4" customWidth="1"/>
    <col min="3889" max="3889" width="6.75" style="4" customWidth="1"/>
    <col min="3890" max="3890" width="8.25" style="4" customWidth="1"/>
    <col min="3891" max="3891" width="10.625" style="4" customWidth="1"/>
    <col min="3892" max="3892" width="8.25" style="4" customWidth="1"/>
    <col min="3893" max="3893" width="10.625" style="4" customWidth="1"/>
    <col min="3894" max="3894" width="8.75" style="4" customWidth="1"/>
    <col min="3895" max="3895" width="9.375" style="4" customWidth="1"/>
    <col min="3896" max="3896" width="7.875" style="4" customWidth="1"/>
    <col min="3897" max="3897" width="8.25" style="4" customWidth="1"/>
    <col min="3898" max="3898" width="10" style="4" customWidth="1"/>
    <col min="3899" max="3899" width="8.75" style="4" customWidth="1"/>
    <col min="3900" max="3900" width="6.75" style="4" customWidth="1"/>
    <col min="3901" max="4105" width="9.125" style="4"/>
    <col min="4106" max="4106" width="5.125" style="4" customWidth="1"/>
    <col min="4107" max="4107" width="24" style="4" customWidth="1"/>
    <col min="4108" max="4108" width="7.75" style="4" customWidth="1"/>
    <col min="4109" max="4109" width="8.75" style="4" customWidth="1"/>
    <col min="4110" max="4110" width="8.375" style="4" customWidth="1"/>
    <col min="4111" max="4111" width="9.375" style="4" customWidth="1"/>
    <col min="4112" max="4112" width="10.125" style="4" customWidth="1"/>
    <col min="4113" max="4113" width="7.75" style="4" customWidth="1"/>
    <col min="4114" max="4115" width="9.375" style="4" customWidth="1"/>
    <col min="4116" max="4117" width="9.75" style="4" customWidth="1"/>
    <col min="4118" max="4118" width="8.75" style="4" customWidth="1"/>
    <col min="4119" max="4119" width="9.375" style="4" customWidth="1"/>
    <col min="4120" max="4120" width="6.75" style="4" customWidth="1"/>
    <col min="4121" max="4121" width="8.125" style="4" customWidth="1"/>
    <col min="4122" max="4122" width="10.375" style="4" customWidth="1"/>
    <col min="4123" max="4123" width="8.375" style="4" customWidth="1"/>
    <col min="4124" max="4124" width="9.75" style="4" customWidth="1"/>
    <col min="4125" max="4125" width="9.375" style="4" customWidth="1"/>
    <col min="4126" max="4126" width="7.375" style="4" customWidth="1"/>
    <col min="4127" max="4127" width="8.375" style="4" customWidth="1"/>
    <col min="4128" max="4129" width="8.25" style="4" customWidth="1"/>
    <col min="4130" max="4130" width="11.375" style="4" customWidth="1"/>
    <col min="4131" max="4131" width="9.375" style="4" customWidth="1"/>
    <col min="4132" max="4132" width="7.375" style="4" customWidth="1"/>
    <col min="4133" max="4134" width="8.375" style="4" customWidth="1"/>
    <col min="4135" max="4135" width="8.25" style="4" customWidth="1"/>
    <col min="4136" max="4136" width="11.375" style="4" customWidth="1"/>
    <col min="4137" max="4137" width="9.375" style="4" customWidth="1"/>
    <col min="4138" max="4138" width="6.75" style="4" customWidth="1"/>
    <col min="4139" max="4139" width="8.25" style="4" customWidth="1"/>
    <col min="4140" max="4140" width="10.75" style="4" customWidth="1"/>
    <col min="4141" max="4141" width="8.25" style="4" customWidth="1"/>
    <col min="4142" max="4142" width="10.25" style="4" customWidth="1"/>
    <col min="4143" max="4143" width="8.75" style="4" customWidth="1"/>
    <col min="4144" max="4144" width="9.375" style="4" customWidth="1"/>
    <col min="4145" max="4145" width="6.75" style="4" customWidth="1"/>
    <col min="4146" max="4146" width="8.25" style="4" customWidth="1"/>
    <col min="4147" max="4147" width="10.625" style="4" customWidth="1"/>
    <col min="4148" max="4148" width="8.25" style="4" customWidth="1"/>
    <col min="4149" max="4149" width="10.625" style="4" customWidth="1"/>
    <col min="4150" max="4150" width="8.75" style="4" customWidth="1"/>
    <col min="4151" max="4151" width="9.375" style="4" customWidth="1"/>
    <col min="4152" max="4152" width="7.875" style="4" customWidth="1"/>
    <col min="4153" max="4153" width="8.25" style="4" customWidth="1"/>
    <col min="4154" max="4154" width="10" style="4" customWidth="1"/>
    <col min="4155" max="4155" width="8.75" style="4" customWidth="1"/>
    <col min="4156" max="4156" width="6.75" style="4" customWidth="1"/>
    <col min="4157" max="4361" width="9.125" style="4"/>
    <col min="4362" max="4362" width="5.125" style="4" customWidth="1"/>
    <col min="4363" max="4363" width="24" style="4" customWidth="1"/>
    <col min="4364" max="4364" width="7.75" style="4" customWidth="1"/>
    <col min="4365" max="4365" width="8.75" style="4" customWidth="1"/>
    <col min="4366" max="4366" width="8.375" style="4" customWidth="1"/>
    <col min="4367" max="4367" width="9.375" style="4" customWidth="1"/>
    <col min="4368" max="4368" width="10.125" style="4" customWidth="1"/>
    <col min="4369" max="4369" width="7.75" style="4" customWidth="1"/>
    <col min="4370" max="4371" width="9.375" style="4" customWidth="1"/>
    <col min="4372" max="4373" width="9.75" style="4" customWidth="1"/>
    <col min="4374" max="4374" width="8.75" style="4" customWidth="1"/>
    <col min="4375" max="4375" width="9.375" style="4" customWidth="1"/>
    <col min="4376" max="4376" width="6.75" style="4" customWidth="1"/>
    <col min="4377" max="4377" width="8.125" style="4" customWidth="1"/>
    <col min="4378" max="4378" width="10.375" style="4" customWidth="1"/>
    <col min="4379" max="4379" width="8.375" style="4" customWidth="1"/>
    <col min="4380" max="4380" width="9.75" style="4" customWidth="1"/>
    <col min="4381" max="4381" width="9.375" style="4" customWidth="1"/>
    <col min="4382" max="4382" width="7.375" style="4" customWidth="1"/>
    <col min="4383" max="4383" width="8.375" style="4" customWidth="1"/>
    <col min="4384" max="4385" width="8.25" style="4" customWidth="1"/>
    <col min="4386" max="4386" width="11.375" style="4" customWidth="1"/>
    <col min="4387" max="4387" width="9.375" style="4" customWidth="1"/>
    <col min="4388" max="4388" width="7.375" style="4" customWidth="1"/>
    <col min="4389" max="4390" width="8.375" style="4" customWidth="1"/>
    <col min="4391" max="4391" width="8.25" style="4" customWidth="1"/>
    <col min="4392" max="4392" width="11.375" style="4" customWidth="1"/>
    <col min="4393" max="4393" width="9.375" style="4" customWidth="1"/>
    <col min="4394" max="4394" width="6.75" style="4" customWidth="1"/>
    <col min="4395" max="4395" width="8.25" style="4" customWidth="1"/>
    <col min="4396" max="4396" width="10.75" style="4" customWidth="1"/>
    <col min="4397" max="4397" width="8.25" style="4" customWidth="1"/>
    <col min="4398" max="4398" width="10.25" style="4" customWidth="1"/>
    <col min="4399" max="4399" width="8.75" style="4" customWidth="1"/>
    <col min="4400" max="4400" width="9.375" style="4" customWidth="1"/>
    <col min="4401" max="4401" width="6.75" style="4" customWidth="1"/>
    <col min="4402" max="4402" width="8.25" style="4" customWidth="1"/>
    <col min="4403" max="4403" width="10.625" style="4" customWidth="1"/>
    <col min="4404" max="4404" width="8.25" style="4" customWidth="1"/>
    <col min="4405" max="4405" width="10.625" style="4" customWidth="1"/>
    <col min="4406" max="4406" width="8.75" style="4" customWidth="1"/>
    <col min="4407" max="4407" width="9.375" style="4" customWidth="1"/>
    <col min="4408" max="4408" width="7.875" style="4" customWidth="1"/>
    <col min="4409" max="4409" width="8.25" style="4" customWidth="1"/>
    <col min="4410" max="4410" width="10" style="4" customWidth="1"/>
    <col min="4411" max="4411" width="8.75" style="4" customWidth="1"/>
    <col min="4412" max="4412" width="6.75" style="4" customWidth="1"/>
    <col min="4413" max="4617" width="9.125" style="4"/>
    <col min="4618" max="4618" width="5.125" style="4" customWidth="1"/>
    <col min="4619" max="4619" width="24" style="4" customWidth="1"/>
    <col min="4620" max="4620" width="7.75" style="4" customWidth="1"/>
    <col min="4621" max="4621" width="8.75" style="4" customWidth="1"/>
    <col min="4622" max="4622" width="8.375" style="4" customWidth="1"/>
    <col min="4623" max="4623" width="9.375" style="4" customWidth="1"/>
    <col min="4624" max="4624" width="10.125" style="4" customWidth="1"/>
    <col min="4625" max="4625" width="7.75" style="4" customWidth="1"/>
    <col min="4626" max="4627" width="9.375" style="4" customWidth="1"/>
    <col min="4628" max="4629" width="9.75" style="4" customWidth="1"/>
    <col min="4630" max="4630" width="8.75" style="4" customWidth="1"/>
    <col min="4631" max="4631" width="9.375" style="4" customWidth="1"/>
    <col min="4632" max="4632" width="6.75" style="4" customWidth="1"/>
    <col min="4633" max="4633" width="8.125" style="4" customWidth="1"/>
    <col min="4634" max="4634" width="10.375" style="4" customWidth="1"/>
    <col min="4635" max="4635" width="8.375" style="4" customWidth="1"/>
    <col min="4636" max="4636" width="9.75" style="4" customWidth="1"/>
    <col min="4637" max="4637" width="9.375" style="4" customWidth="1"/>
    <col min="4638" max="4638" width="7.375" style="4" customWidth="1"/>
    <col min="4639" max="4639" width="8.375" style="4" customWidth="1"/>
    <col min="4640" max="4641" width="8.25" style="4" customWidth="1"/>
    <col min="4642" max="4642" width="11.375" style="4" customWidth="1"/>
    <col min="4643" max="4643" width="9.375" style="4" customWidth="1"/>
    <col min="4644" max="4644" width="7.375" style="4" customWidth="1"/>
    <col min="4645" max="4646" width="8.375" style="4" customWidth="1"/>
    <col min="4647" max="4647" width="8.25" style="4" customWidth="1"/>
    <col min="4648" max="4648" width="11.375" style="4" customWidth="1"/>
    <col min="4649" max="4649" width="9.375" style="4" customWidth="1"/>
    <col min="4650" max="4650" width="6.75" style="4" customWidth="1"/>
    <col min="4651" max="4651" width="8.25" style="4" customWidth="1"/>
    <col min="4652" max="4652" width="10.75" style="4" customWidth="1"/>
    <col min="4653" max="4653" width="8.25" style="4" customWidth="1"/>
    <col min="4654" max="4654" width="10.25" style="4" customWidth="1"/>
    <col min="4655" max="4655" width="8.75" style="4" customWidth="1"/>
    <col min="4656" max="4656" width="9.375" style="4" customWidth="1"/>
    <col min="4657" max="4657" width="6.75" style="4" customWidth="1"/>
    <col min="4658" max="4658" width="8.25" style="4" customWidth="1"/>
    <col min="4659" max="4659" width="10.625" style="4" customWidth="1"/>
    <col min="4660" max="4660" width="8.25" style="4" customWidth="1"/>
    <col min="4661" max="4661" width="10.625" style="4" customWidth="1"/>
    <col min="4662" max="4662" width="8.75" style="4" customWidth="1"/>
    <col min="4663" max="4663" width="9.375" style="4" customWidth="1"/>
    <col min="4664" max="4664" width="7.875" style="4" customWidth="1"/>
    <col min="4665" max="4665" width="8.25" style="4" customWidth="1"/>
    <col min="4666" max="4666" width="10" style="4" customWidth="1"/>
    <col min="4667" max="4667" width="8.75" style="4" customWidth="1"/>
    <col min="4668" max="4668" width="6.75" style="4" customWidth="1"/>
    <col min="4669" max="4873" width="9.125" style="4"/>
    <col min="4874" max="4874" width="5.125" style="4" customWidth="1"/>
    <col min="4875" max="4875" width="24" style="4" customWidth="1"/>
    <col min="4876" max="4876" width="7.75" style="4" customWidth="1"/>
    <col min="4877" max="4877" width="8.75" style="4" customWidth="1"/>
    <col min="4878" max="4878" width="8.375" style="4" customWidth="1"/>
    <col min="4879" max="4879" width="9.375" style="4" customWidth="1"/>
    <col min="4880" max="4880" width="10.125" style="4" customWidth="1"/>
    <col min="4881" max="4881" width="7.75" style="4" customWidth="1"/>
    <col min="4882" max="4883" width="9.375" style="4" customWidth="1"/>
    <col min="4884" max="4885" width="9.75" style="4" customWidth="1"/>
    <col min="4886" max="4886" width="8.75" style="4" customWidth="1"/>
    <col min="4887" max="4887" width="9.375" style="4" customWidth="1"/>
    <col min="4888" max="4888" width="6.75" style="4" customWidth="1"/>
    <col min="4889" max="4889" width="8.125" style="4" customWidth="1"/>
    <col min="4890" max="4890" width="10.375" style="4" customWidth="1"/>
    <col min="4891" max="4891" width="8.375" style="4" customWidth="1"/>
    <col min="4892" max="4892" width="9.75" style="4" customWidth="1"/>
    <col min="4893" max="4893" width="9.375" style="4" customWidth="1"/>
    <col min="4894" max="4894" width="7.375" style="4" customWidth="1"/>
    <col min="4895" max="4895" width="8.375" style="4" customWidth="1"/>
    <col min="4896" max="4897" width="8.25" style="4" customWidth="1"/>
    <col min="4898" max="4898" width="11.375" style="4" customWidth="1"/>
    <col min="4899" max="4899" width="9.375" style="4" customWidth="1"/>
    <col min="4900" max="4900" width="7.375" style="4" customWidth="1"/>
    <col min="4901" max="4902" width="8.375" style="4" customWidth="1"/>
    <col min="4903" max="4903" width="8.25" style="4" customWidth="1"/>
    <col min="4904" max="4904" width="11.375" style="4" customWidth="1"/>
    <col min="4905" max="4905" width="9.375" style="4" customWidth="1"/>
    <col min="4906" max="4906" width="6.75" style="4" customWidth="1"/>
    <col min="4907" max="4907" width="8.25" style="4" customWidth="1"/>
    <col min="4908" max="4908" width="10.75" style="4" customWidth="1"/>
    <col min="4909" max="4909" width="8.25" style="4" customWidth="1"/>
    <col min="4910" max="4910" width="10.25" style="4" customWidth="1"/>
    <col min="4911" max="4911" width="8.75" style="4" customWidth="1"/>
    <col min="4912" max="4912" width="9.375" style="4" customWidth="1"/>
    <col min="4913" max="4913" width="6.75" style="4" customWidth="1"/>
    <col min="4914" max="4914" width="8.25" style="4" customWidth="1"/>
    <col min="4915" max="4915" width="10.625" style="4" customWidth="1"/>
    <col min="4916" max="4916" width="8.25" style="4" customWidth="1"/>
    <col min="4917" max="4917" width="10.625" style="4" customWidth="1"/>
    <col min="4918" max="4918" width="8.75" style="4" customWidth="1"/>
    <col min="4919" max="4919" width="9.375" style="4" customWidth="1"/>
    <col min="4920" max="4920" width="7.875" style="4" customWidth="1"/>
    <col min="4921" max="4921" width="8.25" style="4" customWidth="1"/>
    <col min="4922" max="4922" width="10" style="4" customWidth="1"/>
    <col min="4923" max="4923" width="8.75" style="4" customWidth="1"/>
    <col min="4924" max="4924" width="6.75" style="4" customWidth="1"/>
    <col min="4925" max="5129" width="9.125" style="4"/>
    <col min="5130" max="5130" width="5.125" style="4" customWidth="1"/>
    <col min="5131" max="5131" width="24" style="4" customWidth="1"/>
    <col min="5132" max="5132" width="7.75" style="4" customWidth="1"/>
    <col min="5133" max="5133" width="8.75" style="4" customWidth="1"/>
    <col min="5134" max="5134" width="8.375" style="4" customWidth="1"/>
    <col min="5135" max="5135" width="9.375" style="4" customWidth="1"/>
    <col min="5136" max="5136" width="10.125" style="4" customWidth="1"/>
    <col min="5137" max="5137" width="7.75" style="4" customWidth="1"/>
    <col min="5138" max="5139" width="9.375" style="4" customWidth="1"/>
    <col min="5140" max="5141" width="9.75" style="4" customWidth="1"/>
    <col min="5142" max="5142" width="8.75" style="4" customWidth="1"/>
    <col min="5143" max="5143" width="9.375" style="4" customWidth="1"/>
    <col min="5144" max="5144" width="6.75" style="4" customWidth="1"/>
    <col min="5145" max="5145" width="8.125" style="4" customWidth="1"/>
    <col min="5146" max="5146" width="10.375" style="4" customWidth="1"/>
    <col min="5147" max="5147" width="8.375" style="4" customWidth="1"/>
    <col min="5148" max="5148" width="9.75" style="4" customWidth="1"/>
    <col min="5149" max="5149" width="9.375" style="4" customWidth="1"/>
    <col min="5150" max="5150" width="7.375" style="4" customWidth="1"/>
    <col min="5151" max="5151" width="8.375" style="4" customWidth="1"/>
    <col min="5152" max="5153" width="8.25" style="4" customWidth="1"/>
    <col min="5154" max="5154" width="11.375" style="4" customWidth="1"/>
    <col min="5155" max="5155" width="9.375" style="4" customWidth="1"/>
    <col min="5156" max="5156" width="7.375" style="4" customWidth="1"/>
    <col min="5157" max="5158" width="8.375" style="4" customWidth="1"/>
    <col min="5159" max="5159" width="8.25" style="4" customWidth="1"/>
    <col min="5160" max="5160" width="11.375" style="4" customWidth="1"/>
    <col min="5161" max="5161" width="9.375" style="4" customWidth="1"/>
    <col min="5162" max="5162" width="6.75" style="4" customWidth="1"/>
    <col min="5163" max="5163" width="8.25" style="4" customWidth="1"/>
    <col min="5164" max="5164" width="10.75" style="4" customWidth="1"/>
    <col min="5165" max="5165" width="8.25" style="4" customWidth="1"/>
    <col min="5166" max="5166" width="10.25" style="4" customWidth="1"/>
    <col min="5167" max="5167" width="8.75" style="4" customWidth="1"/>
    <col min="5168" max="5168" width="9.375" style="4" customWidth="1"/>
    <col min="5169" max="5169" width="6.75" style="4" customWidth="1"/>
    <col min="5170" max="5170" width="8.25" style="4" customWidth="1"/>
    <col min="5171" max="5171" width="10.625" style="4" customWidth="1"/>
    <col min="5172" max="5172" width="8.25" style="4" customWidth="1"/>
    <col min="5173" max="5173" width="10.625" style="4" customWidth="1"/>
    <col min="5174" max="5174" width="8.75" style="4" customWidth="1"/>
    <col min="5175" max="5175" width="9.375" style="4" customWidth="1"/>
    <col min="5176" max="5176" width="7.875" style="4" customWidth="1"/>
    <col min="5177" max="5177" width="8.25" style="4" customWidth="1"/>
    <col min="5178" max="5178" width="10" style="4" customWidth="1"/>
    <col min="5179" max="5179" width="8.75" style="4" customWidth="1"/>
    <col min="5180" max="5180" width="6.75" style="4" customWidth="1"/>
    <col min="5181" max="5385" width="9.125" style="4"/>
    <col min="5386" max="5386" width="5.125" style="4" customWidth="1"/>
    <col min="5387" max="5387" width="24" style="4" customWidth="1"/>
    <col min="5388" max="5388" width="7.75" style="4" customWidth="1"/>
    <col min="5389" max="5389" width="8.75" style="4" customWidth="1"/>
    <col min="5390" max="5390" width="8.375" style="4" customWidth="1"/>
    <col min="5391" max="5391" width="9.375" style="4" customWidth="1"/>
    <col min="5392" max="5392" width="10.125" style="4" customWidth="1"/>
    <col min="5393" max="5393" width="7.75" style="4" customWidth="1"/>
    <col min="5394" max="5395" width="9.375" style="4" customWidth="1"/>
    <col min="5396" max="5397" width="9.75" style="4" customWidth="1"/>
    <col min="5398" max="5398" width="8.75" style="4" customWidth="1"/>
    <col min="5399" max="5399" width="9.375" style="4" customWidth="1"/>
    <col min="5400" max="5400" width="6.75" style="4" customWidth="1"/>
    <col min="5401" max="5401" width="8.125" style="4" customWidth="1"/>
    <col min="5402" max="5402" width="10.375" style="4" customWidth="1"/>
    <col min="5403" max="5403" width="8.375" style="4" customWidth="1"/>
    <col min="5404" max="5404" width="9.75" style="4" customWidth="1"/>
    <col min="5405" max="5405" width="9.375" style="4" customWidth="1"/>
    <col min="5406" max="5406" width="7.375" style="4" customWidth="1"/>
    <col min="5407" max="5407" width="8.375" style="4" customWidth="1"/>
    <col min="5408" max="5409" width="8.25" style="4" customWidth="1"/>
    <col min="5410" max="5410" width="11.375" style="4" customWidth="1"/>
    <col min="5411" max="5411" width="9.375" style="4" customWidth="1"/>
    <col min="5412" max="5412" width="7.375" style="4" customWidth="1"/>
    <col min="5413" max="5414" width="8.375" style="4" customWidth="1"/>
    <col min="5415" max="5415" width="8.25" style="4" customWidth="1"/>
    <col min="5416" max="5416" width="11.375" style="4" customWidth="1"/>
    <col min="5417" max="5417" width="9.375" style="4" customWidth="1"/>
    <col min="5418" max="5418" width="6.75" style="4" customWidth="1"/>
    <col min="5419" max="5419" width="8.25" style="4" customWidth="1"/>
    <col min="5420" max="5420" width="10.75" style="4" customWidth="1"/>
    <col min="5421" max="5421" width="8.25" style="4" customWidth="1"/>
    <col min="5422" max="5422" width="10.25" style="4" customWidth="1"/>
    <col min="5423" max="5423" width="8.75" style="4" customWidth="1"/>
    <col min="5424" max="5424" width="9.375" style="4" customWidth="1"/>
    <col min="5425" max="5425" width="6.75" style="4" customWidth="1"/>
    <col min="5426" max="5426" width="8.25" style="4" customWidth="1"/>
    <col min="5427" max="5427" width="10.625" style="4" customWidth="1"/>
    <col min="5428" max="5428" width="8.25" style="4" customWidth="1"/>
    <col min="5429" max="5429" width="10.625" style="4" customWidth="1"/>
    <col min="5430" max="5430" width="8.75" style="4" customWidth="1"/>
    <col min="5431" max="5431" width="9.375" style="4" customWidth="1"/>
    <col min="5432" max="5432" width="7.875" style="4" customWidth="1"/>
    <col min="5433" max="5433" width="8.25" style="4" customWidth="1"/>
    <col min="5434" max="5434" width="10" style="4" customWidth="1"/>
    <col min="5435" max="5435" width="8.75" style="4" customWidth="1"/>
    <col min="5436" max="5436" width="6.75" style="4" customWidth="1"/>
    <col min="5437" max="5641" width="9.125" style="4"/>
    <col min="5642" max="5642" width="5.125" style="4" customWidth="1"/>
    <col min="5643" max="5643" width="24" style="4" customWidth="1"/>
    <col min="5644" max="5644" width="7.75" style="4" customWidth="1"/>
    <col min="5645" max="5645" width="8.75" style="4" customWidth="1"/>
    <col min="5646" max="5646" width="8.375" style="4" customWidth="1"/>
    <col min="5647" max="5647" width="9.375" style="4" customWidth="1"/>
    <col min="5648" max="5648" width="10.125" style="4" customWidth="1"/>
    <col min="5649" max="5649" width="7.75" style="4" customWidth="1"/>
    <col min="5650" max="5651" width="9.375" style="4" customWidth="1"/>
    <col min="5652" max="5653" width="9.75" style="4" customWidth="1"/>
    <col min="5654" max="5654" width="8.75" style="4" customWidth="1"/>
    <col min="5655" max="5655" width="9.375" style="4" customWidth="1"/>
    <col min="5656" max="5656" width="6.75" style="4" customWidth="1"/>
    <col min="5657" max="5657" width="8.125" style="4" customWidth="1"/>
    <col min="5658" max="5658" width="10.375" style="4" customWidth="1"/>
    <col min="5659" max="5659" width="8.375" style="4" customWidth="1"/>
    <col min="5660" max="5660" width="9.75" style="4" customWidth="1"/>
    <col min="5661" max="5661" width="9.375" style="4" customWidth="1"/>
    <col min="5662" max="5662" width="7.375" style="4" customWidth="1"/>
    <col min="5663" max="5663" width="8.375" style="4" customWidth="1"/>
    <col min="5664" max="5665" width="8.25" style="4" customWidth="1"/>
    <col min="5666" max="5666" width="11.375" style="4" customWidth="1"/>
    <col min="5667" max="5667" width="9.375" style="4" customWidth="1"/>
    <col min="5668" max="5668" width="7.375" style="4" customWidth="1"/>
    <col min="5669" max="5670" width="8.375" style="4" customWidth="1"/>
    <col min="5671" max="5671" width="8.25" style="4" customWidth="1"/>
    <col min="5672" max="5672" width="11.375" style="4" customWidth="1"/>
    <col min="5673" max="5673" width="9.375" style="4" customWidth="1"/>
    <col min="5674" max="5674" width="6.75" style="4" customWidth="1"/>
    <col min="5675" max="5675" width="8.25" style="4" customWidth="1"/>
    <col min="5676" max="5676" width="10.75" style="4" customWidth="1"/>
    <col min="5677" max="5677" width="8.25" style="4" customWidth="1"/>
    <col min="5678" max="5678" width="10.25" style="4" customWidth="1"/>
    <col min="5679" max="5679" width="8.75" style="4" customWidth="1"/>
    <col min="5680" max="5680" width="9.375" style="4" customWidth="1"/>
    <col min="5681" max="5681" width="6.75" style="4" customWidth="1"/>
    <col min="5682" max="5682" width="8.25" style="4" customWidth="1"/>
    <col min="5683" max="5683" width="10.625" style="4" customWidth="1"/>
    <col min="5684" max="5684" width="8.25" style="4" customWidth="1"/>
    <col min="5685" max="5685" width="10.625" style="4" customWidth="1"/>
    <col min="5686" max="5686" width="8.75" style="4" customWidth="1"/>
    <col min="5687" max="5687" width="9.375" style="4" customWidth="1"/>
    <col min="5688" max="5688" width="7.875" style="4" customWidth="1"/>
    <col min="5689" max="5689" width="8.25" style="4" customWidth="1"/>
    <col min="5690" max="5690" width="10" style="4" customWidth="1"/>
    <col min="5691" max="5691" width="8.75" style="4" customWidth="1"/>
    <col min="5692" max="5692" width="6.75" style="4" customWidth="1"/>
    <col min="5693" max="5897" width="9.125" style="4"/>
    <col min="5898" max="5898" width="5.125" style="4" customWidth="1"/>
    <col min="5899" max="5899" width="24" style="4" customWidth="1"/>
    <col min="5900" max="5900" width="7.75" style="4" customWidth="1"/>
    <col min="5901" max="5901" width="8.75" style="4" customWidth="1"/>
    <col min="5902" max="5902" width="8.375" style="4" customWidth="1"/>
    <col min="5903" max="5903" width="9.375" style="4" customWidth="1"/>
    <col min="5904" max="5904" width="10.125" style="4" customWidth="1"/>
    <col min="5905" max="5905" width="7.75" style="4" customWidth="1"/>
    <col min="5906" max="5907" width="9.375" style="4" customWidth="1"/>
    <col min="5908" max="5909" width="9.75" style="4" customWidth="1"/>
    <col min="5910" max="5910" width="8.75" style="4" customWidth="1"/>
    <col min="5911" max="5911" width="9.375" style="4" customWidth="1"/>
    <col min="5912" max="5912" width="6.75" style="4" customWidth="1"/>
    <col min="5913" max="5913" width="8.125" style="4" customWidth="1"/>
    <col min="5914" max="5914" width="10.375" style="4" customWidth="1"/>
    <col min="5915" max="5915" width="8.375" style="4" customWidth="1"/>
    <col min="5916" max="5916" width="9.75" style="4" customWidth="1"/>
    <col min="5917" max="5917" width="9.375" style="4" customWidth="1"/>
    <col min="5918" max="5918" width="7.375" style="4" customWidth="1"/>
    <col min="5919" max="5919" width="8.375" style="4" customWidth="1"/>
    <col min="5920" max="5921" width="8.25" style="4" customWidth="1"/>
    <col min="5922" max="5922" width="11.375" style="4" customWidth="1"/>
    <col min="5923" max="5923" width="9.375" style="4" customWidth="1"/>
    <col min="5924" max="5924" width="7.375" style="4" customWidth="1"/>
    <col min="5925" max="5926" width="8.375" style="4" customWidth="1"/>
    <col min="5927" max="5927" width="8.25" style="4" customWidth="1"/>
    <col min="5928" max="5928" width="11.375" style="4" customWidth="1"/>
    <col min="5929" max="5929" width="9.375" style="4" customWidth="1"/>
    <col min="5930" max="5930" width="6.75" style="4" customWidth="1"/>
    <col min="5931" max="5931" width="8.25" style="4" customWidth="1"/>
    <col min="5932" max="5932" width="10.75" style="4" customWidth="1"/>
    <col min="5933" max="5933" width="8.25" style="4" customWidth="1"/>
    <col min="5934" max="5934" width="10.25" style="4" customWidth="1"/>
    <col min="5935" max="5935" width="8.75" style="4" customWidth="1"/>
    <col min="5936" max="5936" width="9.375" style="4" customWidth="1"/>
    <col min="5937" max="5937" width="6.75" style="4" customWidth="1"/>
    <col min="5938" max="5938" width="8.25" style="4" customWidth="1"/>
    <col min="5939" max="5939" width="10.625" style="4" customWidth="1"/>
    <col min="5940" max="5940" width="8.25" style="4" customWidth="1"/>
    <col min="5941" max="5941" width="10.625" style="4" customWidth="1"/>
    <col min="5942" max="5942" width="8.75" style="4" customWidth="1"/>
    <col min="5943" max="5943" width="9.375" style="4" customWidth="1"/>
    <col min="5944" max="5944" width="7.875" style="4" customWidth="1"/>
    <col min="5945" max="5945" width="8.25" style="4" customWidth="1"/>
    <col min="5946" max="5946" width="10" style="4" customWidth="1"/>
    <col min="5947" max="5947" width="8.75" style="4" customWidth="1"/>
    <col min="5948" max="5948" width="6.75" style="4" customWidth="1"/>
    <col min="5949" max="6153" width="9.125" style="4"/>
    <col min="6154" max="6154" width="5.125" style="4" customWidth="1"/>
    <col min="6155" max="6155" width="24" style="4" customWidth="1"/>
    <col min="6156" max="6156" width="7.75" style="4" customWidth="1"/>
    <col min="6157" max="6157" width="8.75" style="4" customWidth="1"/>
    <col min="6158" max="6158" width="8.375" style="4" customWidth="1"/>
    <col min="6159" max="6159" width="9.375" style="4" customWidth="1"/>
    <col min="6160" max="6160" width="10.125" style="4" customWidth="1"/>
    <col min="6161" max="6161" width="7.75" style="4" customWidth="1"/>
    <col min="6162" max="6163" width="9.375" style="4" customWidth="1"/>
    <col min="6164" max="6165" width="9.75" style="4" customWidth="1"/>
    <col min="6166" max="6166" width="8.75" style="4" customWidth="1"/>
    <col min="6167" max="6167" width="9.375" style="4" customWidth="1"/>
    <col min="6168" max="6168" width="6.75" style="4" customWidth="1"/>
    <col min="6169" max="6169" width="8.125" style="4" customWidth="1"/>
    <col min="6170" max="6170" width="10.375" style="4" customWidth="1"/>
    <col min="6171" max="6171" width="8.375" style="4" customWidth="1"/>
    <col min="6172" max="6172" width="9.75" style="4" customWidth="1"/>
    <col min="6173" max="6173" width="9.375" style="4" customWidth="1"/>
    <col min="6174" max="6174" width="7.375" style="4" customWidth="1"/>
    <col min="6175" max="6175" width="8.375" style="4" customWidth="1"/>
    <col min="6176" max="6177" width="8.25" style="4" customWidth="1"/>
    <col min="6178" max="6178" width="11.375" style="4" customWidth="1"/>
    <col min="6179" max="6179" width="9.375" style="4" customWidth="1"/>
    <col min="6180" max="6180" width="7.375" style="4" customWidth="1"/>
    <col min="6181" max="6182" width="8.375" style="4" customWidth="1"/>
    <col min="6183" max="6183" width="8.25" style="4" customWidth="1"/>
    <col min="6184" max="6184" width="11.375" style="4" customWidth="1"/>
    <col min="6185" max="6185" width="9.375" style="4" customWidth="1"/>
    <col min="6186" max="6186" width="6.75" style="4" customWidth="1"/>
    <col min="6187" max="6187" width="8.25" style="4" customWidth="1"/>
    <col min="6188" max="6188" width="10.75" style="4" customWidth="1"/>
    <col min="6189" max="6189" width="8.25" style="4" customWidth="1"/>
    <col min="6190" max="6190" width="10.25" style="4" customWidth="1"/>
    <col min="6191" max="6191" width="8.75" style="4" customWidth="1"/>
    <col min="6192" max="6192" width="9.375" style="4" customWidth="1"/>
    <col min="6193" max="6193" width="6.75" style="4" customWidth="1"/>
    <col min="6194" max="6194" width="8.25" style="4" customWidth="1"/>
    <col min="6195" max="6195" width="10.625" style="4" customWidth="1"/>
    <col min="6196" max="6196" width="8.25" style="4" customWidth="1"/>
    <col min="6197" max="6197" width="10.625" style="4" customWidth="1"/>
    <col min="6198" max="6198" width="8.75" style="4" customWidth="1"/>
    <col min="6199" max="6199" width="9.375" style="4" customWidth="1"/>
    <col min="6200" max="6200" width="7.875" style="4" customWidth="1"/>
    <col min="6201" max="6201" width="8.25" style="4" customWidth="1"/>
    <col min="6202" max="6202" width="10" style="4" customWidth="1"/>
    <col min="6203" max="6203" width="8.75" style="4" customWidth="1"/>
    <col min="6204" max="6204" width="6.75" style="4" customWidth="1"/>
    <col min="6205" max="6409" width="9.125" style="4"/>
    <col min="6410" max="6410" width="5.125" style="4" customWidth="1"/>
    <col min="6411" max="6411" width="24" style="4" customWidth="1"/>
    <col min="6412" max="6412" width="7.75" style="4" customWidth="1"/>
    <col min="6413" max="6413" width="8.75" style="4" customWidth="1"/>
    <col min="6414" max="6414" width="8.375" style="4" customWidth="1"/>
    <col min="6415" max="6415" width="9.375" style="4" customWidth="1"/>
    <col min="6416" max="6416" width="10.125" style="4" customWidth="1"/>
    <col min="6417" max="6417" width="7.75" style="4" customWidth="1"/>
    <col min="6418" max="6419" width="9.375" style="4" customWidth="1"/>
    <col min="6420" max="6421" width="9.75" style="4" customWidth="1"/>
    <col min="6422" max="6422" width="8.75" style="4" customWidth="1"/>
    <col min="6423" max="6423" width="9.375" style="4" customWidth="1"/>
    <col min="6424" max="6424" width="6.75" style="4" customWidth="1"/>
    <col min="6425" max="6425" width="8.125" style="4" customWidth="1"/>
    <col min="6426" max="6426" width="10.375" style="4" customWidth="1"/>
    <col min="6427" max="6427" width="8.375" style="4" customWidth="1"/>
    <col min="6428" max="6428" width="9.75" style="4" customWidth="1"/>
    <col min="6429" max="6429" width="9.375" style="4" customWidth="1"/>
    <col min="6430" max="6430" width="7.375" style="4" customWidth="1"/>
    <col min="6431" max="6431" width="8.375" style="4" customWidth="1"/>
    <col min="6432" max="6433" width="8.25" style="4" customWidth="1"/>
    <col min="6434" max="6434" width="11.375" style="4" customWidth="1"/>
    <col min="6435" max="6435" width="9.375" style="4" customWidth="1"/>
    <col min="6436" max="6436" width="7.375" style="4" customWidth="1"/>
    <col min="6437" max="6438" width="8.375" style="4" customWidth="1"/>
    <col min="6439" max="6439" width="8.25" style="4" customWidth="1"/>
    <col min="6440" max="6440" width="11.375" style="4" customWidth="1"/>
    <col min="6441" max="6441" width="9.375" style="4" customWidth="1"/>
    <col min="6442" max="6442" width="6.75" style="4" customWidth="1"/>
    <col min="6443" max="6443" width="8.25" style="4" customWidth="1"/>
    <col min="6444" max="6444" width="10.75" style="4" customWidth="1"/>
    <col min="6445" max="6445" width="8.25" style="4" customWidth="1"/>
    <col min="6446" max="6446" width="10.25" style="4" customWidth="1"/>
    <col min="6447" max="6447" width="8.75" style="4" customWidth="1"/>
    <col min="6448" max="6448" width="9.375" style="4" customWidth="1"/>
    <col min="6449" max="6449" width="6.75" style="4" customWidth="1"/>
    <col min="6450" max="6450" width="8.25" style="4" customWidth="1"/>
    <col min="6451" max="6451" width="10.625" style="4" customWidth="1"/>
    <col min="6452" max="6452" width="8.25" style="4" customWidth="1"/>
    <col min="6453" max="6453" width="10.625" style="4" customWidth="1"/>
    <col min="6454" max="6454" width="8.75" style="4" customWidth="1"/>
    <col min="6455" max="6455" width="9.375" style="4" customWidth="1"/>
    <col min="6456" max="6456" width="7.875" style="4" customWidth="1"/>
    <col min="6457" max="6457" width="8.25" style="4" customWidth="1"/>
    <col min="6458" max="6458" width="10" style="4" customWidth="1"/>
    <col min="6459" max="6459" width="8.75" style="4" customWidth="1"/>
    <col min="6460" max="6460" width="6.75" style="4" customWidth="1"/>
    <col min="6461" max="6665" width="9.125" style="4"/>
    <col min="6666" max="6666" width="5.125" style="4" customWidth="1"/>
    <col min="6667" max="6667" width="24" style="4" customWidth="1"/>
    <col min="6668" max="6668" width="7.75" style="4" customWidth="1"/>
    <col min="6669" max="6669" width="8.75" style="4" customWidth="1"/>
    <col min="6670" max="6670" width="8.375" style="4" customWidth="1"/>
    <col min="6671" max="6671" width="9.375" style="4" customWidth="1"/>
    <col min="6672" max="6672" width="10.125" style="4" customWidth="1"/>
    <col min="6673" max="6673" width="7.75" style="4" customWidth="1"/>
    <col min="6674" max="6675" width="9.375" style="4" customWidth="1"/>
    <col min="6676" max="6677" width="9.75" style="4" customWidth="1"/>
    <col min="6678" max="6678" width="8.75" style="4" customWidth="1"/>
    <col min="6679" max="6679" width="9.375" style="4" customWidth="1"/>
    <col min="6680" max="6680" width="6.75" style="4" customWidth="1"/>
    <col min="6681" max="6681" width="8.125" style="4" customWidth="1"/>
    <col min="6682" max="6682" width="10.375" style="4" customWidth="1"/>
    <col min="6683" max="6683" width="8.375" style="4" customWidth="1"/>
    <col min="6684" max="6684" width="9.75" style="4" customWidth="1"/>
    <col min="6685" max="6685" width="9.375" style="4" customWidth="1"/>
    <col min="6686" max="6686" width="7.375" style="4" customWidth="1"/>
    <col min="6687" max="6687" width="8.375" style="4" customWidth="1"/>
    <col min="6688" max="6689" width="8.25" style="4" customWidth="1"/>
    <col min="6690" max="6690" width="11.375" style="4" customWidth="1"/>
    <col min="6691" max="6691" width="9.375" style="4" customWidth="1"/>
    <col min="6692" max="6692" width="7.375" style="4" customWidth="1"/>
    <col min="6693" max="6694" width="8.375" style="4" customWidth="1"/>
    <col min="6695" max="6695" width="8.25" style="4" customWidth="1"/>
    <col min="6696" max="6696" width="11.375" style="4" customWidth="1"/>
    <col min="6697" max="6697" width="9.375" style="4" customWidth="1"/>
    <col min="6698" max="6698" width="6.75" style="4" customWidth="1"/>
    <col min="6699" max="6699" width="8.25" style="4" customWidth="1"/>
    <col min="6700" max="6700" width="10.75" style="4" customWidth="1"/>
    <col min="6701" max="6701" width="8.25" style="4" customWidth="1"/>
    <col min="6702" max="6702" width="10.25" style="4" customWidth="1"/>
    <col min="6703" max="6703" width="8.75" style="4" customWidth="1"/>
    <col min="6704" max="6704" width="9.375" style="4" customWidth="1"/>
    <col min="6705" max="6705" width="6.75" style="4" customWidth="1"/>
    <col min="6706" max="6706" width="8.25" style="4" customWidth="1"/>
    <col min="6707" max="6707" width="10.625" style="4" customWidth="1"/>
    <col min="6708" max="6708" width="8.25" style="4" customWidth="1"/>
    <col min="6709" max="6709" width="10.625" style="4" customWidth="1"/>
    <col min="6710" max="6710" width="8.75" style="4" customWidth="1"/>
    <col min="6711" max="6711" width="9.375" style="4" customWidth="1"/>
    <col min="6712" max="6712" width="7.875" style="4" customWidth="1"/>
    <col min="6713" max="6713" width="8.25" style="4" customWidth="1"/>
    <col min="6714" max="6714" width="10" style="4" customWidth="1"/>
    <col min="6715" max="6715" width="8.75" style="4" customWidth="1"/>
    <col min="6716" max="6716" width="6.75" style="4" customWidth="1"/>
    <col min="6717" max="6921" width="9.125" style="4"/>
    <col min="6922" max="6922" width="5.125" style="4" customWidth="1"/>
    <col min="6923" max="6923" width="24" style="4" customWidth="1"/>
    <col min="6924" max="6924" width="7.75" style="4" customWidth="1"/>
    <col min="6925" max="6925" width="8.75" style="4" customWidth="1"/>
    <col min="6926" max="6926" width="8.375" style="4" customWidth="1"/>
    <col min="6927" max="6927" width="9.375" style="4" customWidth="1"/>
    <col min="6928" max="6928" width="10.125" style="4" customWidth="1"/>
    <col min="6929" max="6929" width="7.75" style="4" customWidth="1"/>
    <col min="6930" max="6931" width="9.375" style="4" customWidth="1"/>
    <col min="6932" max="6933" width="9.75" style="4" customWidth="1"/>
    <col min="6934" max="6934" width="8.75" style="4" customWidth="1"/>
    <col min="6935" max="6935" width="9.375" style="4" customWidth="1"/>
    <col min="6936" max="6936" width="6.75" style="4" customWidth="1"/>
    <col min="6937" max="6937" width="8.125" style="4" customWidth="1"/>
    <col min="6938" max="6938" width="10.375" style="4" customWidth="1"/>
    <col min="6939" max="6939" width="8.375" style="4" customWidth="1"/>
    <col min="6940" max="6940" width="9.75" style="4" customWidth="1"/>
    <col min="6941" max="6941" width="9.375" style="4" customWidth="1"/>
    <col min="6942" max="6942" width="7.375" style="4" customWidth="1"/>
    <col min="6943" max="6943" width="8.375" style="4" customWidth="1"/>
    <col min="6944" max="6945" width="8.25" style="4" customWidth="1"/>
    <col min="6946" max="6946" width="11.375" style="4" customWidth="1"/>
    <col min="6947" max="6947" width="9.375" style="4" customWidth="1"/>
    <col min="6948" max="6948" width="7.375" style="4" customWidth="1"/>
    <col min="6949" max="6950" width="8.375" style="4" customWidth="1"/>
    <col min="6951" max="6951" width="8.25" style="4" customWidth="1"/>
    <col min="6952" max="6952" width="11.375" style="4" customWidth="1"/>
    <col min="6953" max="6953" width="9.375" style="4" customWidth="1"/>
    <col min="6954" max="6954" width="6.75" style="4" customWidth="1"/>
    <col min="6955" max="6955" width="8.25" style="4" customWidth="1"/>
    <col min="6956" max="6956" width="10.75" style="4" customWidth="1"/>
    <col min="6957" max="6957" width="8.25" style="4" customWidth="1"/>
    <col min="6958" max="6958" width="10.25" style="4" customWidth="1"/>
    <col min="6959" max="6959" width="8.75" style="4" customWidth="1"/>
    <col min="6960" max="6960" width="9.375" style="4" customWidth="1"/>
    <col min="6961" max="6961" width="6.75" style="4" customWidth="1"/>
    <col min="6962" max="6962" width="8.25" style="4" customWidth="1"/>
    <col min="6963" max="6963" width="10.625" style="4" customWidth="1"/>
    <col min="6964" max="6964" width="8.25" style="4" customWidth="1"/>
    <col min="6965" max="6965" width="10.625" style="4" customWidth="1"/>
    <col min="6966" max="6966" width="8.75" style="4" customWidth="1"/>
    <col min="6967" max="6967" width="9.375" style="4" customWidth="1"/>
    <col min="6968" max="6968" width="7.875" style="4" customWidth="1"/>
    <col min="6969" max="6969" width="8.25" style="4" customWidth="1"/>
    <col min="6970" max="6970" width="10" style="4" customWidth="1"/>
    <col min="6971" max="6971" width="8.75" style="4" customWidth="1"/>
    <col min="6972" max="6972" width="6.75" style="4" customWidth="1"/>
    <col min="6973" max="7177" width="9.125" style="4"/>
    <col min="7178" max="7178" width="5.125" style="4" customWidth="1"/>
    <col min="7179" max="7179" width="24" style="4" customWidth="1"/>
    <col min="7180" max="7180" width="7.75" style="4" customWidth="1"/>
    <col min="7181" max="7181" width="8.75" style="4" customWidth="1"/>
    <col min="7182" max="7182" width="8.375" style="4" customWidth="1"/>
    <col min="7183" max="7183" width="9.375" style="4" customWidth="1"/>
    <col min="7184" max="7184" width="10.125" style="4" customWidth="1"/>
    <col min="7185" max="7185" width="7.75" style="4" customWidth="1"/>
    <col min="7186" max="7187" width="9.375" style="4" customWidth="1"/>
    <col min="7188" max="7189" width="9.75" style="4" customWidth="1"/>
    <col min="7190" max="7190" width="8.75" style="4" customWidth="1"/>
    <col min="7191" max="7191" width="9.375" style="4" customWidth="1"/>
    <col min="7192" max="7192" width="6.75" style="4" customWidth="1"/>
    <col min="7193" max="7193" width="8.125" style="4" customWidth="1"/>
    <col min="7194" max="7194" width="10.375" style="4" customWidth="1"/>
    <col min="7195" max="7195" width="8.375" style="4" customWidth="1"/>
    <col min="7196" max="7196" width="9.75" style="4" customWidth="1"/>
    <col min="7197" max="7197" width="9.375" style="4" customWidth="1"/>
    <col min="7198" max="7198" width="7.375" style="4" customWidth="1"/>
    <col min="7199" max="7199" width="8.375" style="4" customWidth="1"/>
    <col min="7200" max="7201" width="8.25" style="4" customWidth="1"/>
    <col min="7202" max="7202" width="11.375" style="4" customWidth="1"/>
    <col min="7203" max="7203" width="9.375" style="4" customWidth="1"/>
    <col min="7204" max="7204" width="7.375" style="4" customWidth="1"/>
    <col min="7205" max="7206" width="8.375" style="4" customWidth="1"/>
    <col min="7207" max="7207" width="8.25" style="4" customWidth="1"/>
    <col min="7208" max="7208" width="11.375" style="4" customWidth="1"/>
    <col min="7209" max="7209" width="9.375" style="4" customWidth="1"/>
    <col min="7210" max="7210" width="6.75" style="4" customWidth="1"/>
    <col min="7211" max="7211" width="8.25" style="4" customWidth="1"/>
    <col min="7212" max="7212" width="10.75" style="4" customWidth="1"/>
    <col min="7213" max="7213" width="8.25" style="4" customWidth="1"/>
    <col min="7214" max="7214" width="10.25" style="4" customWidth="1"/>
    <col min="7215" max="7215" width="8.75" style="4" customWidth="1"/>
    <col min="7216" max="7216" width="9.375" style="4" customWidth="1"/>
    <col min="7217" max="7217" width="6.75" style="4" customWidth="1"/>
    <col min="7218" max="7218" width="8.25" style="4" customWidth="1"/>
    <col min="7219" max="7219" width="10.625" style="4" customWidth="1"/>
    <col min="7220" max="7220" width="8.25" style="4" customWidth="1"/>
    <col min="7221" max="7221" width="10.625" style="4" customWidth="1"/>
    <col min="7222" max="7222" width="8.75" style="4" customWidth="1"/>
    <col min="7223" max="7223" width="9.375" style="4" customWidth="1"/>
    <col min="7224" max="7224" width="7.875" style="4" customWidth="1"/>
    <col min="7225" max="7225" width="8.25" style="4" customWidth="1"/>
    <col min="7226" max="7226" width="10" style="4" customWidth="1"/>
    <col min="7227" max="7227" width="8.75" style="4" customWidth="1"/>
    <col min="7228" max="7228" width="6.75" style="4" customWidth="1"/>
    <col min="7229" max="7433" width="9.125" style="4"/>
    <col min="7434" max="7434" width="5.125" style="4" customWidth="1"/>
    <col min="7435" max="7435" width="24" style="4" customWidth="1"/>
    <col min="7436" max="7436" width="7.75" style="4" customWidth="1"/>
    <col min="7437" max="7437" width="8.75" style="4" customWidth="1"/>
    <col min="7438" max="7438" width="8.375" style="4" customWidth="1"/>
    <col min="7439" max="7439" width="9.375" style="4" customWidth="1"/>
    <col min="7440" max="7440" width="10.125" style="4" customWidth="1"/>
    <col min="7441" max="7441" width="7.75" style="4" customWidth="1"/>
    <col min="7442" max="7443" width="9.375" style="4" customWidth="1"/>
    <col min="7444" max="7445" width="9.75" style="4" customWidth="1"/>
    <col min="7446" max="7446" width="8.75" style="4" customWidth="1"/>
    <col min="7447" max="7447" width="9.375" style="4" customWidth="1"/>
    <col min="7448" max="7448" width="6.75" style="4" customWidth="1"/>
    <col min="7449" max="7449" width="8.125" style="4" customWidth="1"/>
    <col min="7450" max="7450" width="10.375" style="4" customWidth="1"/>
    <col min="7451" max="7451" width="8.375" style="4" customWidth="1"/>
    <col min="7452" max="7452" width="9.75" style="4" customWidth="1"/>
    <col min="7453" max="7453" width="9.375" style="4" customWidth="1"/>
    <col min="7454" max="7454" width="7.375" style="4" customWidth="1"/>
    <col min="7455" max="7455" width="8.375" style="4" customWidth="1"/>
    <col min="7456" max="7457" width="8.25" style="4" customWidth="1"/>
    <col min="7458" max="7458" width="11.375" style="4" customWidth="1"/>
    <col min="7459" max="7459" width="9.375" style="4" customWidth="1"/>
    <col min="7460" max="7460" width="7.375" style="4" customWidth="1"/>
    <col min="7461" max="7462" width="8.375" style="4" customWidth="1"/>
    <col min="7463" max="7463" width="8.25" style="4" customWidth="1"/>
    <col min="7464" max="7464" width="11.375" style="4" customWidth="1"/>
    <col min="7465" max="7465" width="9.375" style="4" customWidth="1"/>
    <col min="7466" max="7466" width="6.75" style="4" customWidth="1"/>
    <col min="7467" max="7467" width="8.25" style="4" customWidth="1"/>
    <col min="7468" max="7468" width="10.75" style="4" customWidth="1"/>
    <col min="7469" max="7469" width="8.25" style="4" customWidth="1"/>
    <col min="7470" max="7470" width="10.25" style="4" customWidth="1"/>
    <col min="7471" max="7471" width="8.75" style="4" customWidth="1"/>
    <col min="7472" max="7472" width="9.375" style="4" customWidth="1"/>
    <col min="7473" max="7473" width="6.75" style="4" customWidth="1"/>
    <col min="7474" max="7474" width="8.25" style="4" customWidth="1"/>
    <col min="7475" max="7475" width="10.625" style="4" customWidth="1"/>
    <col min="7476" max="7476" width="8.25" style="4" customWidth="1"/>
    <col min="7477" max="7477" width="10.625" style="4" customWidth="1"/>
    <col min="7478" max="7478" width="8.75" style="4" customWidth="1"/>
    <col min="7479" max="7479" width="9.375" style="4" customWidth="1"/>
    <col min="7480" max="7480" width="7.875" style="4" customWidth="1"/>
    <col min="7481" max="7481" width="8.25" style="4" customWidth="1"/>
    <col min="7482" max="7482" width="10" style="4" customWidth="1"/>
    <col min="7483" max="7483" width="8.75" style="4" customWidth="1"/>
    <col min="7484" max="7484" width="6.75" style="4" customWidth="1"/>
    <col min="7485" max="7689" width="9.125" style="4"/>
    <col min="7690" max="7690" width="5.125" style="4" customWidth="1"/>
    <col min="7691" max="7691" width="24" style="4" customWidth="1"/>
    <col min="7692" max="7692" width="7.75" style="4" customWidth="1"/>
    <col min="7693" max="7693" width="8.75" style="4" customWidth="1"/>
    <col min="7694" max="7694" width="8.375" style="4" customWidth="1"/>
    <col min="7695" max="7695" width="9.375" style="4" customWidth="1"/>
    <col min="7696" max="7696" width="10.125" style="4" customWidth="1"/>
    <col min="7697" max="7697" width="7.75" style="4" customWidth="1"/>
    <col min="7698" max="7699" width="9.375" style="4" customWidth="1"/>
    <col min="7700" max="7701" width="9.75" style="4" customWidth="1"/>
    <col min="7702" max="7702" width="8.75" style="4" customWidth="1"/>
    <col min="7703" max="7703" width="9.375" style="4" customWidth="1"/>
    <col min="7704" max="7704" width="6.75" style="4" customWidth="1"/>
    <col min="7705" max="7705" width="8.125" style="4" customWidth="1"/>
    <col min="7706" max="7706" width="10.375" style="4" customWidth="1"/>
    <col min="7707" max="7707" width="8.375" style="4" customWidth="1"/>
    <col min="7708" max="7708" width="9.75" style="4" customWidth="1"/>
    <col min="7709" max="7709" width="9.375" style="4" customWidth="1"/>
    <col min="7710" max="7710" width="7.375" style="4" customWidth="1"/>
    <col min="7711" max="7711" width="8.375" style="4" customWidth="1"/>
    <col min="7712" max="7713" width="8.25" style="4" customWidth="1"/>
    <col min="7714" max="7714" width="11.375" style="4" customWidth="1"/>
    <col min="7715" max="7715" width="9.375" style="4" customWidth="1"/>
    <col min="7716" max="7716" width="7.375" style="4" customWidth="1"/>
    <col min="7717" max="7718" width="8.375" style="4" customWidth="1"/>
    <col min="7719" max="7719" width="8.25" style="4" customWidth="1"/>
    <col min="7720" max="7720" width="11.375" style="4" customWidth="1"/>
    <col min="7721" max="7721" width="9.375" style="4" customWidth="1"/>
    <col min="7722" max="7722" width="6.75" style="4" customWidth="1"/>
    <col min="7723" max="7723" width="8.25" style="4" customWidth="1"/>
    <col min="7724" max="7724" width="10.75" style="4" customWidth="1"/>
    <col min="7725" max="7725" width="8.25" style="4" customWidth="1"/>
    <col min="7726" max="7726" width="10.25" style="4" customWidth="1"/>
    <col min="7727" max="7727" width="8.75" style="4" customWidth="1"/>
    <col min="7728" max="7728" width="9.375" style="4" customWidth="1"/>
    <col min="7729" max="7729" width="6.75" style="4" customWidth="1"/>
    <col min="7730" max="7730" width="8.25" style="4" customWidth="1"/>
    <col min="7731" max="7731" width="10.625" style="4" customWidth="1"/>
    <col min="7732" max="7732" width="8.25" style="4" customWidth="1"/>
    <col min="7733" max="7733" width="10.625" style="4" customWidth="1"/>
    <col min="7734" max="7734" width="8.75" style="4" customWidth="1"/>
    <col min="7735" max="7735" width="9.375" style="4" customWidth="1"/>
    <col min="7736" max="7736" width="7.875" style="4" customWidth="1"/>
    <col min="7737" max="7737" width="8.25" style="4" customWidth="1"/>
    <col min="7738" max="7738" width="10" style="4" customWidth="1"/>
    <col min="7739" max="7739" width="8.75" style="4" customWidth="1"/>
    <col min="7740" max="7740" width="6.75" style="4" customWidth="1"/>
    <col min="7741" max="7945" width="9.125" style="4"/>
    <col min="7946" max="7946" width="5.125" style="4" customWidth="1"/>
    <col min="7947" max="7947" width="24" style="4" customWidth="1"/>
    <col min="7948" max="7948" width="7.75" style="4" customWidth="1"/>
    <col min="7949" max="7949" width="8.75" style="4" customWidth="1"/>
    <col min="7950" max="7950" width="8.375" style="4" customWidth="1"/>
    <col min="7951" max="7951" width="9.375" style="4" customWidth="1"/>
    <col min="7952" max="7952" width="10.125" style="4" customWidth="1"/>
    <col min="7953" max="7953" width="7.75" style="4" customWidth="1"/>
    <col min="7954" max="7955" width="9.375" style="4" customWidth="1"/>
    <col min="7956" max="7957" width="9.75" style="4" customWidth="1"/>
    <col min="7958" max="7958" width="8.75" style="4" customWidth="1"/>
    <col min="7959" max="7959" width="9.375" style="4" customWidth="1"/>
    <col min="7960" max="7960" width="6.75" style="4" customWidth="1"/>
    <col min="7961" max="7961" width="8.125" style="4" customWidth="1"/>
    <col min="7962" max="7962" width="10.375" style="4" customWidth="1"/>
    <col min="7963" max="7963" width="8.375" style="4" customWidth="1"/>
    <col min="7964" max="7964" width="9.75" style="4" customWidth="1"/>
    <col min="7965" max="7965" width="9.375" style="4" customWidth="1"/>
    <col min="7966" max="7966" width="7.375" style="4" customWidth="1"/>
    <col min="7967" max="7967" width="8.375" style="4" customWidth="1"/>
    <col min="7968" max="7969" width="8.25" style="4" customWidth="1"/>
    <col min="7970" max="7970" width="11.375" style="4" customWidth="1"/>
    <col min="7971" max="7971" width="9.375" style="4" customWidth="1"/>
    <col min="7972" max="7972" width="7.375" style="4" customWidth="1"/>
    <col min="7973" max="7974" width="8.375" style="4" customWidth="1"/>
    <col min="7975" max="7975" width="8.25" style="4" customWidth="1"/>
    <col min="7976" max="7976" width="11.375" style="4" customWidth="1"/>
    <col min="7977" max="7977" width="9.375" style="4" customWidth="1"/>
    <col min="7978" max="7978" width="6.75" style="4" customWidth="1"/>
    <col min="7979" max="7979" width="8.25" style="4" customWidth="1"/>
    <col min="7980" max="7980" width="10.75" style="4" customWidth="1"/>
    <col min="7981" max="7981" width="8.25" style="4" customWidth="1"/>
    <col min="7982" max="7982" width="10.25" style="4" customWidth="1"/>
    <col min="7983" max="7983" width="8.75" style="4" customWidth="1"/>
    <col min="7984" max="7984" width="9.375" style="4" customWidth="1"/>
    <col min="7985" max="7985" width="6.75" style="4" customWidth="1"/>
    <col min="7986" max="7986" width="8.25" style="4" customWidth="1"/>
    <col min="7987" max="7987" width="10.625" style="4" customWidth="1"/>
    <col min="7988" max="7988" width="8.25" style="4" customWidth="1"/>
    <col min="7989" max="7989" width="10.625" style="4" customWidth="1"/>
    <col min="7990" max="7990" width="8.75" style="4" customWidth="1"/>
    <col min="7991" max="7991" width="9.375" style="4" customWidth="1"/>
    <col min="7992" max="7992" width="7.875" style="4" customWidth="1"/>
    <col min="7993" max="7993" width="8.25" style="4" customWidth="1"/>
    <col min="7994" max="7994" width="10" style="4" customWidth="1"/>
    <col min="7995" max="7995" width="8.75" style="4" customWidth="1"/>
    <col min="7996" max="7996" width="6.75" style="4" customWidth="1"/>
    <col min="7997" max="8201" width="9.125" style="4"/>
    <col min="8202" max="8202" width="5.125" style="4" customWidth="1"/>
    <col min="8203" max="8203" width="24" style="4" customWidth="1"/>
    <col min="8204" max="8204" width="7.75" style="4" customWidth="1"/>
    <col min="8205" max="8205" width="8.75" style="4" customWidth="1"/>
    <col min="8206" max="8206" width="8.375" style="4" customWidth="1"/>
    <col min="8207" max="8207" width="9.375" style="4" customWidth="1"/>
    <col min="8208" max="8208" width="10.125" style="4" customWidth="1"/>
    <col min="8209" max="8209" width="7.75" style="4" customWidth="1"/>
    <col min="8210" max="8211" width="9.375" style="4" customWidth="1"/>
    <col min="8212" max="8213" width="9.75" style="4" customWidth="1"/>
    <col min="8214" max="8214" width="8.75" style="4" customWidth="1"/>
    <col min="8215" max="8215" width="9.375" style="4" customWidth="1"/>
    <col min="8216" max="8216" width="6.75" style="4" customWidth="1"/>
    <col min="8217" max="8217" width="8.125" style="4" customWidth="1"/>
    <col min="8218" max="8218" width="10.375" style="4" customWidth="1"/>
    <col min="8219" max="8219" width="8.375" style="4" customWidth="1"/>
    <col min="8220" max="8220" width="9.75" style="4" customWidth="1"/>
    <col min="8221" max="8221" width="9.375" style="4" customWidth="1"/>
    <col min="8222" max="8222" width="7.375" style="4" customWidth="1"/>
    <col min="8223" max="8223" width="8.375" style="4" customWidth="1"/>
    <col min="8224" max="8225" width="8.25" style="4" customWidth="1"/>
    <col min="8226" max="8226" width="11.375" style="4" customWidth="1"/>
    <col min="8227" max="8227" width="9.375" style="4" customWidth="1"/>
    <col min="8228" max="8228" width="7.375" style="4" customWidth="1"/>
    <col min="8229" max="8230" width="8.375" style="4" customWidth="1"/>
    <col min="8231" max="8231" width="8.25" style="4" customWidth="1"/>
    <col min="8232" max="8232" width="11.375" style="4" customWidth="1"/>
    <col min="8233" max="8233" width="9.375" style="4" customWidth="1"/>
    <col min="8234" max="8234" width="6.75" style="4" customWidth="1"/>
    <col min="8235" max="8235" width="8.25" style="4" customWidth="1"/>
    <col min="8236" max="8236" width="10.75" style="4" customWidth="1"/>
    <col min="8237" max="8237" width="8.25" style="4" customWidth="1"/>
    <col min="8238" max="8238" width="10.25" style="4" customWidth="1"/>
    <col min="8239" max="8239" width="8.75" style="4" customWidth="1"/>
    <col min="8240" max="8240" width="9.375" style="4" customWidth="1"/>
    <col min="8241" max="8241" width="6.75" style="4" customWidth="1"/>
    <col min="8242" max="8242" width="8.25" style="4" customWidth="1"/>
    <col min="8243" max="8243" width="10.625" style="4" customWidth="1"/>
    <col min="8244" max="8244" width="8.25" style="4" customWidth="1"/>
    <col min="8245" max="8245" width="10.625" style="4" customWidth="1"/>
    <col min="8246" max="8246" width="8.75" style="4" customWidth="1"/>
    <col min="8247" max="8247" width="9.375" style="4" customWidth="1"/>
    <col min="8248" max="8248" width="7.875" style="4" customWidth="1"/>
    <col min="8249" max="8249" width="8.25" style="4" customWidth="1"/>
    <col min="8250" max="8250" width="10" style="4" customWidth="1"/>
    <col min="8251" max="8251" width="8.75" style="4" customWidth="1"/>
    <col min="8252" max="8252" width="6.75" style="4" customWidth="1"/>
    <col min="8253" max="8457" width="9.125" style="4"/>
    <col min="8458" max="8458" width="5.125" style="4" customWidth="1"/>
    <col min="8459" max="8459" width="24" style="4" customWidth="1"/>
    <col min="8460" max="8460" width="7.75" style="4" customWidth="1"/>
    <col min="8461" max="8461" width="8.75" style="4" customWidth="1"/>
    <col min="8462" max="8462" width="8.375" style="4" customWidth="1"/>
    <col min="8463" max="8463" width="9.375" style="4" customWidth="1"/>
    <col min="8464" max="8464" width="10.125" style="4" customWidth="1"/>
    <col min="8465" max="8465" width="7.75" style="4" customWidth="1"/>
    <col min="8466" max="8467" width="9.375" style="4" customWidth="1"/>
    <col min="8468" max="8469" width="9.75" style="4" customWidth="1"/>
    <col min="8470" max="8470" width="8.75" style="4" customWidth="1"/>
    <col min="8471" max="8471" width="9.375" style="4" customWidth="1"/>
    <col min="8472" max="8472" width="6.75" style="4" customWidth="1"/>
    <col min="8473" max="8473" width="8.125" style="4" customWidth="1"/>
    <col min="8474" max="8474" width="10.375" style="4" customWidth="1"/>
    <col min="8475" max="8475" width="8.375" style="4" customWidth="1"/>
    <col min="8476" max="8476" width="9.75" style="4" customWidth="1"/>
    <col min="8477" max="8477" width="9.375" style="4" customWidth="1"/>
    <col min="8478" max="8478" width="7.375" style="4" customWidth="1"/>
    <col min="8479" max="8479" width="8.375" style="4" customWidth="1"/>
    <col min="8480" max="8481" width="8.25" style="4" customWidth="1"/>
    <col min="8482" max="8482" width="11.375" style="4" customWidth="1"/>
    <col min="8483" max="8483" width="9.375" style="4" customWidth="1"/>
    <col min="8484" max="8484" width="7.375" style="4" customWidth="1"/>
    <col min="8485" max="8486" width="8.375" style="4" customWidth="1"/>
    <col min="8487" max="8487" width="8.25" style="4" customWidth="1"/>
    <col min="8488" max="8488" width="11.375" style="4" customWidth="1"/>
    <col min="8489" max="8489" width="9.375" style="4" customWidth="1"/>
    <col min="8490" max="8490" width="6.75" style="4" customWidth="1"/>
    <col min="8491" max="8491" width="8.25" style="4" customWidth="1"/>
    <col min="8492" max="8492" width="10.75" style="4" customWidth="1"/>
    <col min="8493" max="8493" width="8.25" style="4" customWidth="1"/>
    <col min="8494" max="8494" width="10.25" style="4" customWidth="1"/>
    <col min="8495" max="8495" width="8.75" style="4" customWidth="1"/>
    <col min="8496" max="8496" width="9.375" style="4" customWidth="1"/>
    <col min="8497" max="8497" width="6.75" style="4" customWidth="1"/>
    <col min="8498" max="8498" width="8.25" style="4" customWidth="1"/>
    <col min="8499" max="8499" width="10.625" style="4" customWidth="1"/>
    <col min="8500" max="8500" width="8.25" style="4" customWidth="1"/>
    <col min="8501" max="8501" width="10.625" style="4" customWidth="1"/>
    <col min="8502" max="8502" width="8.75" style="4" customWidth="1"/>
    <col min="8503" max="8503" width="9.375" style="4" customWidth="1"/>
    <col min="8504" max="8504" width="7.875" style="4" customWidth="1"/>
    <col min="8505" max="8505" width="8.25" style="4" customWidth="1"/>
    <col min="8506" max="8506" width="10" style="4" customWidth="1"/>
    <col min="8507" max="8507" width="8.75" style="4" customWidth="1"/>
    <col min="8508" max="8508" width="6.75" style="4" customWidth="1"/>
    <col min="8509" max="8713" width="9.125" style="4"/>
    <col min="8714" max="8714" width="5.125" style="4" customWidth="1"/>
    <col min="8715" max="8715" width="24" style="4" customWidth="1"/>
    <col min="8716" max="8716" width="7.75" style="4" customWidth="1"/>
    <col min="8717" max="8717" width="8.75" style="4" customWidth="1"/>
    <col min="8718" max="8718" width="8.375" style="4" customWidth="1"/>
    <col min="8719" max="8719" width="9.375" style="4" customWidth="1"/>
    <col min="8720" max="8720" width="10.125" style="4" customWidth="1"/>
    <col min="8721" max="8721" width="7.75" style="4" customWidth="1"/>
    <col min="8722" max="8723" width="9.375" style="4" customWidth="1"/>
    <col min="8724" max="8725" width="9.75" style="4" customWidth="1"/>
    <col min="8726" max="8726" width="8.75" style="4" customWidth="1"/>
    <col min="8727" max="8727" width="9.375" style="4" customWidth="1"/>
    <col min="8728" max="8728" width="6.75" style="4" customWidth="1"/>
    <col min="8729" max="8729" width="8.125" style="4" customWidth="1"/>
    <col min="8730" max="8730" width="10.375" style="4" customWidth="1"/>
    <col min="8731" max="8731" width="8.375" style="4" customWidth="1"/>
    <col min="8732" max="8732" width="9.75" style="4" customWidth="1"/>
    <col min="8733" max="8733" width="9.375" style="4" customWidth="1"/>
    <col min="8734" max="8734" width="7.375" style="4" customWidth="1"/>
    <col min="8735" max="8735" width="8.375" style="4" customWidth="1"/>
    <col min="8736" max="8737" width="8.25" style="4" customWidth="1"/>
    <col min="8738" max="8738" width="11.375" style="4" customWidth="1"/>
    <col min="8739" max="8739" width="9.375" style="4" customWidth="1"/>
    <col min="8740" max="8740" width="7.375" style="4" customWidth="1"/>
    <col min="8741" max="8742" width="8.375" style="4" customWidth="1"/>
    <col min="8743" max="8743" width="8.25" style="4" customWidth="1"/>
    <col min="8744" max="8744" width="11.375" style="4" customWidth="1"/>
    <col min="8745" max="8745" width="9.375" style="4" customWidth="1"/>
    <col min="8746" max="8746" width="6.75" style="4" customWidth="1"/>
    <col min="8747" max="8747" width="8.25" style="4" customWidth="1"/>
    <col min="8748" max="8748" width="10.75" style="4" customWidth="1"/>
    <col min="8749" max="8749" width="8.25" style="4" customWidth="1"/>
    <col min="8750" max="8750" width="10.25" style="4" customWidth="1"/>
    <col min="8751" max="8751" width="8.75" style="4" customWidth="1"/>
    <col min="8752" max="8752" width="9.375" style="4" customWidth="1"/>
    <col min="8753" max="8753" width="6.75" style="4" customWidth="1"/>
    <col min="8754" max="8754" width="8.25" style="4" customWidth="1"/>
    <col min="8755" max="8755" width="10.625" style="4" customWidth="1"/>
    <col min="8756" max="8756" width="8.25" style="4" customWidth="1"/>
    <col min="8757" max="8757" width="10.625" style="4" customWidth="1"/>
    <col min="8758" max="8758" width="8.75" style="4" customWidth="1"/>
    <col min="8759" max="8759" width="9.375" style="4" customWidth="1"/>
    <col min="8760" max="8760" width="7.875" style="4" customWidth="1"/>
    <col min="8761" max="8761" width="8.25" style="4" customWidth="1"/>
    <col min="8762" max="8762" width="10" style="4" customWidth="1"/>
    <col min="8763" max="8763" width="8.75" style="4" customWidth="1"/>
    <col min="8764" max="8764" width="6.75" style="4" customWidth="1"/>
    <col min="8765" max="8969" width="9.125" style="4"/>
    <col min="8970" max="8970" width="5.125" style="4" customWidth="1"/>
    <col min="8971" max="8971" width="24" style="4" customWidth="1"/>
    <col min="8972" max="8972" width="7.75" style="4" customWidth="1"/>
    <col min="8973" max="8973" width="8.75" style="4" customWidth="1"/>
    <col min="8974" max="8974" width="8.375" style="4" customWidth="1"/>
    <col min="8975" max="8975" width="9.375" style="4" customWidth="1"/>
    <col min="8976" max="8976" width="10.125" style="4" customWidth="1"/>
    <col min="8977" max="8977" width="7.75" style="4" customWidth="1"/>
    <col min="8978" max="8979" width="9.375" style="4" customWidth="1"/>
    <col min="8980" max="8981" width="9.75" style="4" customWidth="1"/>
    <col min="8982" max="8982" width="8.75" style="4" customWidth="1"/>
    <col min="8983" max="8983" width="9.375" style="4" customWidth="1"/>
    <col min="8984" max="8984" width="6.75" style="4" customWidth="1"/>
    <col min="8985" max="8985" width="8.125" style="4" customWidth="1"/>
    <col min="8986" max="8986" width="10.375" style="4" customWidth="1"/>
    <col min="8987" max="8987" width="8.375" style="4" customWidth="1"/>
    <col min="8988" max="8988" width="9.75" style="4" customWidth="1"/>
    <col min="8989" max="8989" width="9.375" style="4" customWidth="1"/>
    <col min="8990" max="8990" width="7.375" style="4" customWidth="1"/>
    <col min="8991" max="8991" width="8.375" style="4" customWidth="1"/>
    <col min="8992" max="8993" width="8.25" style="4" customWidth="1"/>
    <col min="8994" max="8994" width="11.375" style="4" customWidth="1"/>
    <col min="8995" max="8995" width="9.375" style="4" customWidth="1"/>
    <col min="8996" max="8996" width="7.375" style="4" customWidth="1"/>
    <col min="8997" max="8998" width="8.375" style="4" customWidth="1"/>
    <col min="8999" max="8999" width="8.25" style="4" customWidth="1"/>
    <col min="9000" max="9000" width="11.375" style="4" customWidth="1"/>
    <col min="9001" max="9001" width="9.375" style="4" customWidth="1"/>
    <col min="9002" max="9002" width="6.75" style="4" customWidth="1"/>
    <col min="9003" max="9003" width="8.25" style="4" customWidth="1"/>
    <col min="9004" max="9004" width="10.75" style="4" customWidth="1"/>
    <col min="9005" max="9005" width="8.25" style="4" customWidth="1"/>
    <col min="9006" max="9006" width="10.25" style="4" customWidth="1"/>
    <col min="9007" max="9007" width="8.75" style="4" customWidth="1"/>
    <col min="9008" max="9008" width="9.375" style="4" customWidth="1"/>
    <col min="9009" max="9009" width="6.75" style="4" customWidth="1"/>
    <col min="9010" max="9010" width="8.25" style="4" customWidth="1"/>
    <col min="9011" max="9011" width="10.625" style="4" customWidth="1"/>
    <col min="9012" max="9012" width="8.25" style="4" customWidth="1"/>
    <col min="9013" max="9013" width="10.625" style="4" customWidth="1"/>
    <col min="9014" max="9014" width="8.75" style="4" customWidth="1"/>
    <col min="9015" max="9015" width="9.375" style="4" customWidth="1"/>
    <col min="9016" max="9016" width="7.875" style="4" customWidth="1"/>
    <col min="9017" max="9017" width="8.25" style="4" customWidth="1"/>
    <col min="9018" max="9018" width="10" style="4" customWidth="1"/>
    <col min="9019" max="9019" width="8.75" style="4" customWidth="1"/>
    <col min="9020" max="9020" width="6.75" style="4" customWidth="1"/>
    <col min="9021" max="9225" width="9.125" style="4"/>
    <col min="9226" max="9226" width="5.125" style="4" customWidth="1"/>
    <col min="9227" max="9227" width="24" style="4" customWidth="1"/>
    <col min="9228" max="9228" width="7.75" style="4" customWidth="1"/>
    <col min="9229" max="9229" width="8.75" style="4" customWidth="1"/>
    <col min="9230" max="9230" width="8.375" style="4" customWidth="1"/>
    <col min="9231" max="9231" width="9.375" style="4" customWidth="1"/>
    <col min="9232" max="9232" width="10.125" style="4" customWidth="1"/>
    <col min="9233" max="9233" width="7.75" style="4" customWidth="1"/>
    <col min="9234" max="9235" width="9.375" style="4" customWidth="1"/>
    <col min="9236" max="9237" width="9.75" style="4" customWidth="1"/>
    <col min="9238" max="9238" width="8.75" style="4" customWidth="1"/>
    <col min="9239" max="9239" width="9.375" style="4" customWidth="1"/>
    <col min="9240" max="9240" width="6.75" style="4" customWidth="1"/>
    <col min="9241" max="9241" width="8.125" style="4" customWidth="1"/>
    <col min="9242" max="9242" width="10.375" style="4" customWidth="1"/>
    <col min="9243" max="9243" width="8.375" style="4" customWidth="1"/>
    <col min="9244" max="9244" width="9.75" style="4" customWidth="1"/>
    <col min="9245" max="9245" width="9.375" style="4" customWidth="1"/>
    <col min="9246" max="9246" width="7.375" style="4" customWidth="1"/>
    <col min="9247" max="9247" width="8.375" style="4" customWidth="1"/>
    <col min="9248" max="9249" width="8.25" style="4" customWidth="1"/>
    <col min="9250" max="9250" width="11.375" style="4" customWidth="1"/>
    <col min="9251" max="9251" width="9.375" style="4" customWidth="1"/>
    <col min="9252" max="9252" width="7.375" style="4" customWidth="1"/>
    <col min="9253" max="9254" width="8.375" style="4" customWidth="1"/>
    <col min="9255" max="9255" width="8.25" style="4" customWidth="1"/>
    <col min="9256" max="9256" width="11.375" style="4" customWidth="1"/>
    <col min="9257" max="9257" width="9.375" style="4" customWidth="1"/>
    <col min="9258" max="9258" width="6.75" style="4" customWidth="1"/>
    <col min="9259" max="9259" width="8.25" style="4" customWidth="1"/>
    <col min="9260" max="9260" width="10.75" style="4" customWidth="1"/>
    <col min="9261" max="9261" width="8.25" style="4" customWidth="1"/>
    <col min="9262" max="9262" width="10.25" style="4" customWidth="1"/>
    <col min="9263" max="9263" width="8.75" style="4" customWidth="1"/>
    <col min="9264" max="9264" width="9.375" style="4" customWidth="1"/>
    <col min="9265" max="9265" width="6.75" style="4" customWidth="1"/>
    <col min="9266" max="9266" width="8.25" style="4" customWidth="1"/>
    <col min="9267" max="9267" width="10.625" style="4" customWidth="1"/>
    <col min="9268" max="9268" width="8.25" style="4" customWidth="1"/>
    <col min="9269" max="9269" width="10.625" style="4" customWidth="1"/>
    <col min="9270" max="9270" width="8.75" style="4" customWidth="1"/>
    <col min="9271" max="9271" width="9.375" style="4" customWidth="1"/>
    <col min="9272" max="9272" width="7.875" style="4" customWidth="1"/>
    <col min="9273" max="9273" width="8.25" style="4" customWidth="1"/>
    <col min="9274" max="9274" width="10" style="4" customWidth="1"/>
    <col min="9275" max="9275" width="8.75" style="4" customWidth="1"/>
    <col min="9276" max="9276" width="6.75" style="4" customWidth="1"/>
    <col min="9277" max="9481" width="9.125" style="4"/>
    <col min="9482" max="9482" width="5.125" style="4" customWidth="1"/>
    <col min="9483" max="9483" width="24" style="4" customWidth="1"/>
    <col min="9484" max="9484" width="7.75" style="4" customWidth="1"/>
    <col min="9485" max="9485" width="8.75" style="4" customWidth="1"/>
    <col min="9486" max="9486" width="8.375" style="4" customWidth="1"/>
    <col min="9487" max="9487" width="9.375" style="4" customWidth="1"/>
    <col min="9488" max="9488" width="10.125" style="4" customWidth="1"/>
    <col min="9489" max="9489" width="7.75" style="4" customWidth="1"/>
    <col min="9490" max="9491" width="9.375" style="4" customWidth="1"/>
    <col min="9492" max="9493" width="9.75" style="4" customWidth="1"/>
    <col min="9494" max="9494" width="8.75" style="4" customWidth="1"/>
    <col min="9495" max="9495" width="9.375" style="4" customWidth="1"/>
    <col min="9496" max="9496" width="6.75" style="4" customWidth="1"/>
    <col min="9497" max="9497" width="8.125" style="4" customWidth="1"/>
    <col min="9498" max="9498" width="10.375" style="4" customWidth="1"/>
    <col min="9499" max="9499" width="8.375" style="4" customWidth="1"/>
    <col min="9500" max="9500" width="9.75" style="4" customWidth="1"/>
    <col min="9501" max="9501" width="9.375" style="4" customWidth="1"/>
    <col min="9502" max="9502" width="7.375" style="4" customWidth="1"/>
    <col min="9503" max="9503" width="8.375" style="4" customWidth="1"/>
    <col min="9504" max="9505" width="8.25" style="4" customWidth="1"/>
    <col min="9506" max="9506" width="11.375" style="4" customWidth="1"/>
    <col min="9507" max="9507" width="9.375" style="4" customWidth="1"/>
    <col min="9508" max="9508" width="7.375" style="4" customWidth="1"/>
    <col min="9509" max="9510" width="8.375" style="4" customWidth="1"/>
    <col min="9511" max="9511" width="8.25" style="4" customWidth="1"/>
    <col min="9512" max="9512" width="11.375" style="4" customWidth="1"/>
    <col min="9513" max="9513" width="9.375" style="4" customWidth="1"/>
    <col min="9514" max="9514" width="6.75" style="4" customWidth="1"/>
    <col min="9515" max="9515" width="8.25" style="4" customWidth="1"/>
    <col min="9516" max="9516" width="10.75" style="4" customWidth="1"/>
    <col min="9517" max="9517" width="8.25" style="4" customWidth="1"/>
    <col min="9518" max="9518" width="10.25" style="4" customWidth="1"/>
    <col min="9519" max="9519" width="8.75" style="4" customWidth="1"/>
    <col min="9520" max="9520" width="9.375" style="4" customWidth="1"/>
    <col min="9521" max="9521" width="6.75" style="4" customWidth="1"/>
    <col min="9522" max="9522" width="8.25" style="4" customWidth="1"/>
    <col min="9523" max="9523" width="10.625" style="4" customWidth="1"/>
    <col min="9524" max="9524" width="8.25" style="4" customWidth="1"/>
    <col min="9525" max="9525" width="10.625" style="4" customWidth="1"/>
    <col min="9526" max="9526" width="8.75" style="4" customWidth="1"/>
    <col min="9527" max="9527" width="9.375" style="4" customWidth="1"/>
    <col min="9528" max="9528" width="7.875" style="4" customWidth="1"/>
    <col min="9529" max="9529" width="8.25" style="4" customWidth="1"/>
    <col min="9530" max="9530" width="10" style="4" customWidth="1"/>
    <col min="9531" max="9531" width="8.75" style="4" customWidth="1"/>
    <col min="9532" max="9532" width="6.75" style="4" customWidth="1"/>
    <col min="9533" max="9737" width="9.125" style="4"/>
    <col min="9738" max="9738" width="5.125" style="4" customWidth="1"/>
    <col min="9739" max="9739" width="24" style="4" customWidth="1"/>
    <col min="9740" max="9740" width="7.75" style="4" customWidth="1"/>
    <col min="9741" max="9741" width="8.75" style="4" customWidth="1"/>
    <col min="9742" max="9742" width="8.375" style="4" customWidth="1"/>
    <col min="9743" max="9743" width="9.375" style="4" customWidth="1"/>
    <col min="9744" max="9744" width="10.125" style="4" customWidth="1"/>
    <col min="9745" max="9745" width="7.75" style="4" customWidth="1"/>
    <col min="9746" max="9747" width="9.375" style="4" customWidth="1"/>
    <col min="9748" max="9749" width="9.75" style="4" customWidth="1"/>
    <col min="9750" max="9750" width="8.75" style="4" customWidth="1"/>
    <col min="9751" max="9751" width="9.375" style="4" customWidth="1"/>
    <col min="9752" max="9752" width="6.75" style="4" customWidth="1"/>
    <col min="9753" max="9753" width="8.125" style="4" customWidth="1"/>
    <col min="9754" max="9754" width="10.375" style="4" customWidth="1"/>
    <col min="9755" max="9755" width="8.375" style="4" customWidth="1"/>
    <col min="9756" max="9756" width="9.75" style="4" customWidth="1"/>
    <col min="9757" max="9757" width="9.375" style="4" customWidth="1"/>
    <col min="9758" max="9758" width="7.375" style="4" customWidth="1"/>
    <col min="9759" max="9759" width="8.375" style="4" customWidth="1"/>
    <col min="9760" max="9761" width="8.25" style="4" customWidth="1"/>
    <col min="9762" max="9762" width="11.375" style="4" customWidth="1"/>
    <col min="9763" max="9763" width="9.375" style="4" customWidth="1"/>
    <col min="9764" max="9764" width="7.375" style="4" customWidth="1"/>
    <col min="9765" max="9766" width="8.375" style="4" customWidth="1"/>
    <col min="9767" max="9767" width="8.25" style="4" customWidth="1"/>
    <col min="9768" max="9768" width="11.375" style="4" customWidth="1"/>
    <col min="9769" max="9769" width="9.375" style="4" customWidth="1"/>
    <col min="9770" max="9770" width="6.75" style="4" customWidth="1"/>
    <col min="9771" max="9771" width="8.25" style="4" customWidth="1"/>
    <col min="9772" max="9772" width="10.75" style="4" customWidth="1"/>
    <col min="9773" max="9773" width="8.25" style="4" customWidth="1"/>
    <col min="9774" max="9774" width="10.25" style="4" customWidth="1"/>
    <col min="9775" max="9775" width="8.75" style="4" customWidth="1"/>
    <col min="9776" max="9776" width="9.375" style="4" customWidth="1"/>
    <col min="9777" max="9777" width="6.75" style="4" customWidth="1"/>
    <col min="9778" max="9778" width="8.25" style="4" customWidth="1"/>
    <col min="9779" max="9779" width="10.625" style="4" customWidth="1"/>
    <col min="9780" max="9780" width="8.25" style="4" customWidth="1"/>
    <col min="9781" max="9781" width="10.625" style="4" customWidth="1"/>
    <col min="9782" max="9782" width="8.75" style="4" customWidth="1"/>
    <col min="9783" max="9783" width="9.375" style="4" customWidth="1"/>
    <col min="9784" max="9784" width="7.875" style="4" customWidth="1"/>
    <col min="9785" max="9785" width="8.25" style="4" customWidth="1"/>
    <col min="9786" max="9786" width="10" style="4" customWidth="1"/>
    <col min="9787" max="9787" width="8.75" style="4" customWidth="1"/>
    <col min="9788" max="9788" width="6.75" style="4" customWidth="1"/>
    <col min="9789" max="9993" width="9.125" style="4"/>
    <col min="9994" max="9994" width="5.125" style="4" customWidth="1"/>
    <col min="9995" max="9995" width="24" style="4" customWidth="1"/>
    <col min="9996" max="9996" width="7.75" style="4" customWidth="1"/>
    <col min="9997" max="9997" width="8.75" style="4" customWidth="1"/>
    <col min="9998" max="9998" width="8.375" style="4" customWidth="1"/>
    <col min="9999" max="9999" width="9.375" style="4" customWidth="1"/>
    <col min="10000" max="10000" width="10.125" style="4" customWidth="1"/>
    <col min="10001" max="10001" width="7.75" style="4" customWidth="1"/>
    <col min="10002" max="10003" width="9.375" style="4" customWidth="1"/>
    <col min="10004" max="10005" width="9.75" style="4" customWidth="1"/>
    <col min="10006" max="10006" width="8.75" style="4" customWidth="1"/>
    <col min="10007" max="10007" width="9.375" style="4" customWidth="1"/>
    <col min="10008" max="10008" width="6.75" style="4" customWidth="1"/>
    <col min="10009" max="10009" width="8.125" style="4" customWidth="1"/>
    <col min="10010" max="10010" width="10.375" style="4" customWidth="1"/>
    <col min="10011" max="10011" width="8.375" style="4" customWidth="1"/>
    <col min="10012" max="10012" width="9.75" style="4" customWidth="1"/>
    <col min="10013" max="10013" width="9.375" style="4" customWidth="1"/>
    <col min="10014" max="10014" width="7.375" style="4" customWidth="1"/>
    <col min="10015" max="10015" width="8.375" style="4" customWidth="1"/>
    <col min="10016" max="10017" width="8.25" style="4" customWidth="1"/>
    <col min="10018" max="10018" width="11.375" style="4" customWidth="1"/>
    <col min="10019" max="10019" width="9.375" style="4" customWidth="1"/>
    <col min="10020" max="10020" width="7.375" style="4" customWidth="1"/>
    <col min="10021" max="10022" width="8.375" style="4" customWidth="1"/>
    <col min="10023" max="10023" width="8.25" style="4" customWidth="1"/>
    <col min="10024" max="10024" width="11.375" style="4" customWidth="1"/>
    <col min="10025" max="10025" width="9.375" style="4" customWidth="1"/>
    <col min="10026" max="10026" width="6.75" style="4" customWidth="1"/>
    <col min="10027" max="10027" width="8.25" style="4" customWidth="1"/>
    <col min="10028" max="10028" width="10.75" style="4" customWidth="1"/>
    <col min="10029" max="10029" width="8.25" style="4" customWidth="1"/>
    <col min="10030" max="10030" width="10.25" style="4" customWidth="1"/>
    <col min="10031" max="10031" width="8.75" style="4" customWidth="1"/>
    <col min="10032" max="10032" width="9.375" style="4" customWidth="1"/>
    <col min="10033" max="10033" width="6.75" style="4" customWidth="1"/>
    <col min="10034" max="10034" width="8.25" style="4" customWidth="1"/>
    <col min="10035" max="10035" width="10.625" style="4" customWidth="1"/>
    <col min="10036" max="10036" width="8.25" style="4" customWidth="1"/>
    <col min="10037" max="10037" width="10.625" style="4" customWidth="1"/>
    <col min="10038" max="10038" width="8.75" style="4" customWidth="1"/>
    <col min="10039" max="10039" width="9.375" style="4" customWidth="1"/>
    <col min="10040" max="10040" width="7.875" style="4" customWidth="1"/>
    <col min="10041" max="10041" width="8.25" style="4" customWidth="1"/>
    <col min="10042" max="10042" width="10" style="4" customWidth="1"/>
    <col min="10043" max="10043" width="8.75" style="4" customWidth="1"/>
    <col min="10044" max="10044" width="6.75" style="4" customWidth="1"/>
    <col min="10045" max="10249" width="9.125" style="4"/>
    <col min="10250" max="10250" width="5.125" style="4" customWidth="1"/>
    <col min="10251" max="10251" width="24" style="4" customWidth="1"/>
    <col min="10252" max="10252" width="7.75" style="4" customWidth="1"/>
    <col min="10253" max="10253" width="8.75" style="4" customWidth="1"/>
    <col min="10254" max="10254" width="8.375" style="4" customWidth="1"/>
    <col min="10255" max="10255" width="9.375" style="4" customWidth="1"/>
    <col min="10256" max="10256" width="10.125" style="4" customWidth="1"/>
    <col min="10257" max="10257" width="7.75" style="4" customWidth="1"/>
    <col min="10258" max="10259" width="9.375" style="4" customWidth="1"/>
    <col min="10260" max="10261" width="9.75" style="4" customWidth="1"/>
    <col min="10262" max="10262" width="8.75" style="4" customWidth="1"/>
    <col min="10263" max="10263" width="9.375" style="4" customWidth="1"/>
    <col min="10264" max="10264" width="6.75" style="4" customWidth="1"/>
    <col min="10265" max="10265" width="8.125" style="4" customWidth="1"/>
    <col min="10266" max="10266" width="10.375" style="4" customWidth="1"/>
    <col min="10267" max="10267" width="8.375" style="4" customWidth="1"/>
    <col min="10268" max="10268" width="9.75" style="4" customWidth="1"/>
    <col min="10269" max="10269" width="9.375" style="4" customWidth="1"/>
    <col min="10270" max="10270" width="7.375" style="4" customWidth="1"/>
    <col min="10271" max="10271" width="8.375" style="4" customWidth="1"/>
    <col min="10272" max="10273" width="8.25" style="4" customWidth="1"/>
    <col min="10274" max="10274" width="11.375" style="4" customWidth="1"/>
    <col min="10275" max="10275" width="9.375" style="4" customWidth="1"/>
    <col min="10276" max="10276" width="7.375" style="4" customWidth="1"/>
    <col min="10277" max="10278" width="8.375" style="4" customWidth="1"/>
    <col min="10279" max="10279" width="8.25" style="4" customWidth="1"/>
    <col min="10280" max="10280" width="11.375" style="4" customWidth="1"/>
    <col min="10281" max="10281" width="9.375" style="4" customWidth="1"/>
    <col min="10282" max="10282" width="6.75" style="4" customWidth="1"/>
    <col min="10283" max="10283" width="8.25" style="4" customWidth="1"/>
    <col min="10284" max="10284" width="10.75" style="4" customWidth="1"/>
    <col min="10285" max="10285" width="8.25" style="4" customWidth="1"/>
    <col min="10286" max="10286" width="10.25" style="4" customWidth="1"/>
    <col min="10287" max="10287" width="8.75" style="4" customWidth="1"/>
    <col min="10288" max="10288" width="9.375" style="4" customWidth="1"/>
    <col min="10289" max="10289" width="6.75" style="4" customWidth="1"/>
    <col min="10290" max="10290" width="8.25" style="4" customWidth="1"/>
    <col min="10291" max="10291" width="10.625" style="4" customWidth="1"/>
    <col min="10292" max="10292" width="8.25" style="4" customWidth="1"/>
    <col min="10293" max="10293" width="10.625" style="4" customWidth="1"/>
    <col min="10294" max="10294" width="8.75" style="4" customWidth="1"/>
    <col min="10295" max="10295" width="9.375" style="4" customWidth="1"/>
    <col min="10296" max="10296" width="7.875" style="4" customWidth="1"/>
    <col min="10297" max="10297" width="8.25" style="4" customWidth="1"/>
    <col min="10298" max="10298" width="10" style="4" customWidth="1"/>
    <col min="10299" max="10299" width="8.75" style="4" customWidth="1"/>
    <col min="10300" max="10300" width="6.75" style="4" customWidth="1"/>
    <col min="10301" max="10505" width="9.125" style="4"/>
    <col min="10506" max="10506" width="5.125" style="4" customWidth="1"/>
    <col min="10507" max="10507" width="24" style="4" customWidth="1"/>
    <col min="10508" max="10508" width="7.75" style="4" customWidth="1"/>
    <col min="10509" max="10509" width="8.75" style="4" customWidth="1"/>
    <col min="10510" max="10510" width="8.375" style="4" customWidth="1"/>
    <col min="10511" max="10511" width="9.375" style="4" customWidth="1"/>
    <col min="10512" max="10512" width="10.125" style="4" customWidth="1"/>
    <col min="10513" max="10513" width="7.75" style="4" customWidth="1"/>
    <col min="10514" max="10515" width="9.375" style="4" customWidth="1"/>
    <col min="10516" max="10517" width="9.75" style="4" customWidth="1"/>
    <col min="10518" max="10518" width="8.75" style="4" customWidth="1"/>
    <col min="10519" max="10519" width="9.375" style="4" customWidth="1"/>
    <col min="10520" max="10520" width="6.75" style="4" customWidth="1"/>
    <col min="10521" max="10521" width="8.125" style="4" customWidth="1"/>
    <col min="10522" max="10522" width="10.375" style="4" customWidth="1"/>
    <col min="10523" max="10523" width="8.375" style="4" customWidth="1"/>
    <col min="10524" max="10524" width="9.75" style="4" customWidth="1"/>
    <col min="10525" max="10525" width="9.375" style="4" customWidth="1"/>
    <col min="10526" max="10526" width="7.375" style="4" customWidth="1"/>
    <col min="10527" max="10527" width="8.375" style="4" customWidth="1"/>
    <col min="10528" max="10529" width="8.25" style="4" customWidth="1"/>
    <col min="10530" max="10530" width="11.375" style="4" customWidth="1"/>
    <col min="10531" max="10531" width="9.375" style="4" customWidth="1"/>
    <col min="10532" max="10532" width="7.375" style="4" customWidth="1"/>
    <col min="10533" max="10534" width="8.375" style="4" customWidth="1"/>
    <col min="10535" max="10535" width="8.25" style="4" customWidth="1"/>
    <col min="10536" max="10536" width="11.375" style="4" customWidth="1"/>
    <col min="10537" max="10537" width="9.375" style="4" customWidth="1"/>
    <col min="10538" max="10538" width="6.75" style="4" customWidth="1"/>
    <col min="10539" max="10539" width="8.25" style="4" customWidth="1"/>
    <col min="10540" max="10540" width="10.75" style="4" customWidth="1"/>
    <col min="10541" max="10541" width="8.25" style="4" customWidth="1"/>
    <col min="10542" max="10542" width="10.25" style="4" customWidth="1"/>
    <col min="10543" max="10543" width="8.75" style="4" customWidth="1"/>
    <col min="10544" max="10544" width="9.375" style="4" customWidth="1"/>
    <col min="10545" max="10545" width="6.75" style="4" customWidth="1"/>
    <col min="10546" max="10546" width="8.25" style="4" customWidth="1"/>
    <col min="10547" max="10547" width="10.625" style="4" customWidth="1"/>
    <col min="10548" max="10548" width="8.25" style="4" customWidth="1"/>
    <col min="10549" max="10549" width="10.625" style="4" customWidth="1"/>
    <col min="10550" max="10550" width="8.75" style="4" customWidth="1"/>
    <col min="10551" max="10551" width="9.375" style="4" customWidth="1"/>
    <col min="10552" max="10552" width="7.875" style="4" customWidth="1"/>
    <col min="10553" max="10553" width="8.25" style="4" customWidth="1"/>
    <col min="10554" max="10554" width="10" style="4" customWidth="1"/>
    <col min="10555" max="10555" width="8.75" style="4" customWidth="1"/>
    <col min="10556" max="10556" width="6.75" style="4" customWidth="1"/>
    <col min="10557" max="10761" width="9.125" style="4"/>
    <col min="10762" max="10762" width="5.125" style="4" customWidth="1"/>
    <col min="10763" max="10763" width="24" style="4" customWidth="1"/>
    <col min="10764" max="10764" width="7.75" style="4" customWidth="1"/>
    <col min="10765" max="10765" width="8.75" style="4" customWidth="1"/>
    <col min="10766" max="10766" width="8.375" style="4" customWidth="1"/>
    <col min="10767" max="10767" width="9.375" style="4" customWidth="1"/>
    <col min="10768" max="10768" width="10.125" style="4" customWidth="1"/>
    <col min="10769" max="10769" width="7.75" style="4" customWidth="1"/>
    <col min="10770" max="10771" width="9.375" style="4" customWidth="1"/>
    <col min="10772" max="10773" width="9.75" style="4" customWidth="1"/>
    <col min="10774" max="10774" width="8.75" style="4" customWidth="1"/>
    <col min="10775" max="10775" width="9.375" style="4" customWidth="1"/>
    <col min="10776" max="10776" width="6.75" style="4" customWidth="1"/>
    <col min="10777" max="10777" width="8.125" style="4" customWidth="1"/>
    <col min="10778" max="10778" width="10.375" style="4" customWidth="1"/>
    <col min="10779" max="10779" width="8.375" style="4" customWidth="1"/>
    <col min="10780" max="10780" width="9.75" style="4" customWidth="1"/>
    <col min="10781" max="10781" width="9.375" style="4" customWidth="1"/>
    <col min="10782" max="10782" width="7.375" style="4" customWidth="1"/>
    <col min="10783" max="10783" width="8.375" style="4" customWidth="1"/>
    <col min="10784" max="10785" width="8.25" style="4" customWidth="1"/>
    <col min="10786" max="10786" width="11.375" style="4" customWidth="1"/>
    <col min="10787" max="10787" width="9.375" style="4" customWidth="1"/>
    <col min="10788" max="10788" width="7.375" style="4" customWidth="1"/>
    <col min="10789" max="10790" width="8.375" style="4" customWidth="1"/>
    <col min="10791" max="10791" width="8.25" style="4" customWidth="1"/>
    <col min="10792" max="10792" width="11.375" style="4" customWidth="1"/>
    <col min="10793" max="10793" width="9.375" style="4" customWidth="1"/>
    <col min="10794" max="10794" width="6.75" style="4" customWidth="1"/>
    <col min="10795" max="10795" width="8.25" style="4" customWidth="1"/>
    <col min="10796" max="10796" width="10.75" style="4" customWidth="1"/>
    <col min="10797" max="10797" width="8.25" style="4" customWidth="1"/>
    <col min="10798" max="10798" width="10.25" style="4" customWidth="1"/>
    <col min="10799" max="10799" width="8.75" style="4" customWidth="1"/>
    <col min="10800" max="10800" width="9.375" style="4" customWidth="1"/>
    <col min="10801" max="10801" width="6.75" style="4" customWidth="1"/>
    <col min="10802" max="10802" width="8.25" style="4" customWidth="1"/>
    <col min="10803" max="10803" width="10.625" style="4" customWidth="1"/>
    <col min="10804" max="10804" width="8.25" style="4" customWidth="1"/>
    <col min="10805" max="10805" width="10.625" style="4" customWidth="1"/>
    <col min="10806" max="10806" width="8.75" style="4" customWidth="1"/>
    <col min="10807" max="10807" width="9.375" style="4" customWidth="1"/>
    <col min="10808" max="10808" width="7.875" style="4" customWidth="1"/>
    <col min="10809" max="10809" width="8.25" style="4" customWidth="1"/>
    <col min="10810" max="10810" width="10" style="4" customWidth="1"/>
    <col min="10811" max="10811" width="8.75" style="4" customWidth="1"/>
    <col min="10812" max="10812" width="6.75" style="4" customWidth="1"/>
    <col min="10813" max="11017" width="9.125" style="4"/>
    <col min="11018" max="11018" width="5.125" style="4" customWidth="1"/>
    <col min="11019" max="11019" width="24" style="4" customWidth="1"/>
    <col min="11020" max="11020" width="7.75" style="4" customWidth="1"/>
    <col min="11021" max="11021" width="8.75" style="4" customWidth="1"/>
    <col min="11022" max="11022" width="8.375" style="4" customWidth="1"/>
    <col min="11023" max="11023" width="9.375" style="4" customWidth="1"/>
    <col min="11024" max="11024" width="10.125" style="4" customWidth="1"/>
    <col min="11025" max="11025" width="7.75" style="4" customWidth="1"/>
    <col min="11026" max="11027" width="9.375" style="4" customWidth="1"/>
    <col min="11028" max="11029" width="9.75" style="4" customWidth="1"/>
    <col min="11030" max="11030" width="8.75" style="4" customWidth="1"/>
    <col min="11031" max="11031" width="9.375" style="4" customWidth="1"/>
    <col min="11032" max="11032" width="6.75" style="4" customWidth="1"/>
    <col min="11033" max="11033" width="8.125" style="4" customWidth="1"/>
    <col min="11034" max="11034" width="10.375" style="4" customWidth="1"/>
    <col min="11035" max="11035" width="8.375" style="4" customWidth="1"/>
    <col min="11036" max="11036" width="9.75" style="4" customWidth="1"/>
    <col min="11037" max="11037" width="9.375" style="4" customWidth="1"/>
    <col min="11038" max="11038" width="7.375" style="4" customWidth="1"/>
    <col min="11039" max="11039" width="8.375" style="4" customWidth="1"/>
    <col min="11040" max="11041" width="8.25" style="4" customWidth="1"/>
    <col min="11042" max="11042" width="11.375" style="4" customWidth="1"/>
    <col min="11043" max="11043" width="9.375" style="4" customWidth="1"/>
    <col min="11044" max="11044" width="7.375" style="4" customWidth="1"/>
    <col min="11045" max="11046" width="8.375" style="4" customWidth="1"/>
    <col min="11047" max="11047" width="8.25" style="4" customWidth="1"/>
    <col min="11048" max="11048" width="11.375" style="4" customWidth="1"/>
    <col min="11049" max="11049" width="9.375" style="4" customWidth="1"/>
    <col min="11050" max="11050" width="6.75" style="4" customWidth="1"/>
    <col min="11051" max="11051" width="8.25" style="4" customWidth="1"/>
    <col min="11052" max="11052" width="10.75" style="4" customWidth="1"/>
    <col min="11053" max="11053" width="8.25" style="4" customWidth="1"/>
    <col min="11054" max="11054" width="10.25" style="4" customWidth="1"/>
    <col min="11055" max="11055" width="8.75" style="4" customWidth="1"/>
    <col min="11056" max="11056" width="9.375" style="4" customWidth="1"/>
    <col min="11057" max="11057" width="6.75" style="4" customWidth="1"/>
    <col min="11058" max="11058" width="8.25" style="4" customWidth="1"/>
    <col min="11059" max="11059" width="10.625" style="4" customWidth="1"/>
    <col min="11060" max="11060" width="8.25" style="4" customWidth="1"/>
    <col min="11061" max="11061" width="10.625" style="4" customWidth="1"/>
    <col min="11062" max="11062" width="8.75" style="4" customWidth="1"/>
    <col min="11063" max="11063" width="9.375" style="4" customWidth="1"/>
    <col min="11064" max="11064" width="7.875" style="4" customWidth="1"/>
    <col min="11065" max="11065" width="8.25" style="4" customWidth="1"/>
    <col min="11066" max="11066" width="10" style="4" customWidth="1"/>
    <col min="11067" max="11067" width="8.75" style="4" customWidth="1"/>
    <col min="11068" max="11068" width="6.75" style="4" customWidth="1"/>
    <col min="11069" max="11273" width="9.125" style="4"/>
    <col min="11274" max="11274" width="5.125" style="4" customWidth="1"/>
    <col min="11275" max="11275" width="24" style="4" customWidth="1"/>
    <col min="11276" max="11276" width="7.75" style="4" customWidth="1"/>
    <col min="11277" max="11277" width="8.75" style="4" customWidth="1"/>
    <col min="11278" max="11278" width="8.375" style="4" customWidth="1"/>
    <col min="11279" max="11279" width="9.375" style="4" customWidth="1"/>
    <col min="11280" max="11280" width="10.125" style="4" customWidth="1"/>
    <col min="11281" max="11281" width="7.75" style="4" customWidth="1"/>
    <col min="11282" max="11283" width="9.375" style="4" customWidth="1"/>
    <col min="11284" max="11285" width="9.75" style="4" customWidth="1"/>
    <col min="11286" max="11286" width="8.75" style="4" customWidth="1"/>
    <col min="11287" max="11287" width="9.375" style="4" customWidth="1"/>
    <col min="11288" max="11288" width="6.75" style="4" customWidth="1"/>
    <col min="11289" max="11289" width="8.125" style="4" customWidth="1"/>
    <col min="11290" max="11290" width="10.375" style="4" customWidth="1"/>
    <col min="11291" max="11291" width="8.375" style="4" customWidth="1"/>
    <col min="11292" max="11292" width="9.75" style="4" customWidth="1"/>
    <col min="11293" max="11293" width="9.375" style="4" customWidth="1"/>
    <col min="11294" max="11294" width="7.375" style="4" customWidth="1"/>
    <col min="11295" max="11295" width="8.375" style="4" customWidth="1"/>
    <col min="11296" max="11297" width="8.25" style="4" customWidth="1"/>
    <col min="11298" max="11298" width="11.375" style="4" customWidth="1"/>
    <col min="11299" max="11299" width="9.375" style="4" customWidth="1"/>
    <col min="11300" max="11300" width="7.375" style="4" customWidth="1"/>
    <col min="11301" max="11302" width="8.375" style="4" customWidth="1"/>
    <col min="11303" max="11303" width="8.25" style="4" customWidth="1"/>
    <col min="11304" max="11304" width="11.375" style="4" customWidth="1"/>
    <col min="11305" max="11305" width="9.375" style="4" customWidth="1"/>
    <col min="11306" max="11306" width="6.75" style="4" customWidth="1"/>
    <col min="11307" max="11307" width="8.25" style="4" customWidth="1"/>
    <col min="11308" max="11308" width="10.75" style="4" customWidth="1"/>
    <col min="11309" max="11309" width="8.25" style="4" customWidth="1"/>
    <col min="11310" max="11310" width="10.25" style="4" customWidth="1"/>
    <col min="11311" max="11311" width="8.75" style="4" customWidth="1"/>
    <col min="11312" max="11312" width="9.375" style="4" customWidth="1"/>
    <col min="11313" max="11313" width="6.75" style="4" customWidth="1"/>
    <col min="11314" max="11314" width="8.25" style="4" customWidth="1"/>
    <col min="11315" max="11315" width="10.625" style="4" customWidth="1"/>
    <col min="11316" max="11316" width="8.25" style="4" customWidth="1"/>
    <col min="11317" max="11317" width="10.625" style="4" customWidth="1"/>
    <col min="11318" max="11318" width="8.75" style="4" customWidth="1"/>
    <col min="11319" max="11319" width="9.375" style="4" customWidth="1"/>
    <col min="11320" max="11320" width="7.875" style="4" customWidth="1"/>
    <col min="11321" max="11321" width="8.25" style="4" customWidth="1"/>
    <col min="11322" max="11322" width="10" style="4" customWidth="1"/>
    <col min="11323" max="11323" width="8.75" style="4" customWidth="1"/>
    <col min="11324" max="11324" width="6.75" style="4" customWidth="1"/>
    <col min="11325" max="11529" width="9.125" style="4"/>
    <col min="11530" max="11530" width="5.125" style="4" customWidth="1"/>
    <col min="11531" max="11531" width="24" style="4" customWidth="1"/>
    <col min="11532" max="11532" width="7.75" style="4" customWidth="1"/>
    <col min="11533" max="11533" width="8.75" style="4" customWidth="1"/>
    <col min="11534" max="11534" width="8.375" style="4" customWidth="1"/>
    <col min="11535" max="11535" width="9.375" style="4" customWidth="1"/>
    <col min="11536" max="11536" width="10.125" style="4" customWidth="1"/>
    <col min="11537" max="11537" width="7.75" style="4" customWidth="1"/>
    <col min="11538" max="11539" width="9.375" style="4" customWidth="1"/>
    <col min="11540" max="11541" width="9.75" style="4" customWidth="1"/>
    <col min="11542" max="11542" width="8.75" style="4" customWidth="1"/>
    <col min="11543" max="11543" width="9.375" style="4" customWidth="1"/>
    <col min="11544" max="11544" width="6.75" style="4" customWidth="1"/>
    <col min="11545" max="11545" width="8.125" style="4" customWidth="1"/>
    <col min="11546" max="11546" width="10.375" style="4" customWidth="1"/>
    <col min="11547" max="11547" width="8.375" style="4" customWidth="1"/>
    <col min="11548" max="11548" width="9.75" style="4" customWidth="1"/>
    <col min="11549" max="11549" width="9.375" style="4" customWidth="1"/>
    <col min="11550" max="11550" width="7.375" style="4" customWidth="1"/>
    <col min="11551" max="11551" width="8.375" style="4" customWidth="1"/>
    <col min="11552" max="11553" width="8.25" style="4" customWidth="1"/>
    <col min="11554" max="11554" width="11.375" style="4" customWidth="1"/>
    <col min="11555" max="11555" width="9.375" style="4" customWidth="1"/>
    <col min="11556" max="11556" width="7.375" style="4" customWidth="1"/>
    <col min="11557" max="11558" width="8.375" style="4" customWidth="1"/>
    <col min="11559" max="11559" width="8.25" style="4" customWidth="1"/>
    <col min="11560" max="11560" width="11.375" style="4" customWidth="1"/>
    <col min="11561" max="11561" width="9.375" style="4" customWidth="1"/>
    <col min="11562" max="11562" width="6.75" style="4" customWidth="1"/>
    <col min="11563" max="11563" width="8.25" style="4" customWidth="1"/>
    <col min="11564" max="11564" width="10.75" style="4" customWidth="1"/>
    <col min="11565" max="11565" width="8.25" style="4" customWidth="1"/>
    <col min="11566" max="11566" width="10.25" style="4" customWidth="1"/>
    <col min="11567" max="11567" width="8.75" style="4" customWidth="1"/>
    <col min="11568" max="11568" width="9.375" style="4" customWidth="1"/>
    <col min="11569" max="11569" width="6.75" style="4" customWidth="1"/>
    <col min="11570" max="11570" width="8.25" style="4" customWidth="1"/>
    <col min="11571" max="11571" width="10.625" style="4" customWidth="1"/>
    <col min="11572" max="11572" width="8.25" style="4" customWidth="1"/>
    <col min="11573" max="11573" width="10.625" style="4" customWidth="1"/>
    <col min="11574" max="11574" width="8.75" style="4" customWidth="1"/>
    <col min="11575" max="11575" width="9.375" style="4" customWidth="1"/>
    <col min="11576" max="11576" width="7.875" style="4" customWidth="1"/>
    <col min="11577" max="11577" width="8.25" style="4" customWidth="1"/>
    <col min="11578" max="11578" width="10" style="4" customWidth="1"/>
    <col min="11579" max="11579" width="8.75" style="4" customWidth="1"/>
    <col min="11580" max="11580" width="6.75" style="4" customWidth="1"/>
    <col min="11581" max="11785" width="9.125" style="4"/>
    <col min="11786" max="11786" width="5.125" style="4" customWidth="1"/>
    <col min="11787" max="11787" width="24" style="4" customWidth="1"/>
    <col min="11788" max="11788" width="7.75" style="4" customWidth="1"/>
    <col min="11789" max="11789" width="8.75" style="4" customWidth="1"/>
    <col min="11790" max="11790" width="8.375" style="4" customWidth="1"/>
    <col min="11791" max="11791" width="9.375" style="4" customWidth="1"/>
    <col min="11792" max="11792" width="10.125" style="4" customWidth="1"/>
    <col min="11793" max="11793" width="7.75" style="4" customWidth="1"/>
    <col min="11794" max="11795" width="9.375" style="4" customWidth="1"/>
    <col min="11796" max="11797" width="9.75" style="4" customWidth="1"/>
    <col min="11798" max="11798" width="8.75" style="4" customWidth="1"/>
    <col min="11799" max="11799" width="9.375" style="4" customWidth="1"/>
    <col min="11800" max="11800" width="6.75" style="4" customWidth="1"/>
    <col min="11801" max="11801" width="8.125" style="4" customWidth="1"/>
    <col min="11802" max="11802" width="10.375" style="4" customWidth="1"/>
    <col min="11803" max="11803" width="8.375" style="4" customWidth="1"/>
    <col min="11804" max="11804" width="9.75" style="4" customWidth="1"/>
    <col min="11805" max="11805" width="9.375" style="4" customWidth="1"/>
    <col min="11806" max="11806" width="7.375" style="4" customWidth="1"/>
    <col min="11807" max="11807" width="8.375" style="4" customWidth="1"/>
    <col min="11808" max="11809" width="8.25" style="4" customWidth="1"/>
    <col min="11810" max="11810" width="11.375" style="4" customWidth="1"/>
    <col min="11811" max="11811" width="9.375" style="4" customWidth="1"/>
    <col min="11812" max="11812" width="7.375" style="4" customWidth="1"/>
    <col min="11813" max="11814" width="8.375" style="4" customWidth="1"/>
    <col min="11815" max="11815" width="8.25" style="4" customWidth="1"/>
    <col min="11816" max="11816" width="11.375" style="4" customWidth="1"/>
    <col min="11817" max="11817" width="9.375" style="4" customWidth="1"/>
    <col min="11818" max="11818" width="6.75" style="4" customWidth="1"/>
    <col min="11819" max="11819" width="8.25" style="4" customWidth="1"/>
    <col min="11820" max="11820" width="10.75" style="4" customWidth="1"/>
    <col min="11821" max="11821" width="8.25" style="4" customWidth="1"/>
    <col min="11822" max="11822" width="10.25" style="4" customWidth="1"/>
    <col min="11823" max="11823" width="8.75" style="4" customWidth="1"/>
    <col min="11824" max="11824" width="9.375" style="4" customWidth="1"/>
    <col min="11825" max="11825" width="6.75" style="4" customWidth="1"/>
    <col min="11826" max="11826" width="8.25" style="4" customWidth="1"/>
    <col min="11827" max="11827" width="10.625" style="4" customWidth="1"/>
    <col min="11828" max="11828" width="8.25" style="4" customWidth="1"/>
    <col min="11829" max="11829" width="10.625" style="4" customWidth="1"/>
    <col min="11830" max="11830" width="8.75" style="4" customWidth="1"/>
    <col min="11831" max="11831" width="9.375" style="4" customWidth="1"/>
    <col min="11832" max="11832" width="7.875" style="4" customWidth="1"/>
    <col min="11833" max="11833" width="8.25" style="4" customWidth="1"/>
    <col min="11834" max="11834" width="10" style="4" customWidth="1"/>
    <col min="11835" max="11835" width="8.75" style="4" customWidth="1"/>
    <col min="11836" max="11836" width="6.75" style="4" customWidth="1"/>
    <col min="11837" max="12041" width="9.125" style="4"/>
    <col min="12042" max="12042" width="5.125" style="4" customWidth="1"/>
    <col min="12043" max="12043" width="24" style="4" customWidth="1"/>
    <col min="12044" max="12044" width="7.75" style="4" customWidth="1"/>
    <col min="12045" max="12045" width="8.75" style="4" customWidth="1"/>
    <col min="12046" max="12046" width="8.375" style="4" customWidth="1"/>
    <col min="12047" max="12047" width="9.375" style="4" customWidth="1"/>
    <col min="12048" max="12048" width="10.125" style="4" customWidth="1"/>
    <col min="12049" max="12049" width="7.75" style="4" customWidth="1"/>
    <col min="12050" max="12051" width="9.375" style="4" customWidth="1"/>
    <col min="12052" max="12053" width="9.75" style="4" customWidth="1"/>
    <col min="12054" max="12054" width="8.75" style="4" customWidth="1"/>
    <col min="12055" max="12055" width="9.375" style="4" customWidth="1"/>
    <col min="12056" max="12056" width="6.75" style="4" customWidth="1"/>
    <col min="12057" max="12057" width="8.125" style="4" customWidth="1"/>
    <col min="12058" max="12058" width="10.375" style="4" customWidth="1"/>
    <col min="12059" max="12059" width="8.375" style="4" customWidth="1"/>
    <col min="12060" max="12060" width="9.75" style="4" customWidth="1"/>
    <col min="12061" max="12061" width="9.375" style="4" customWidth="1"/>
    <col min="12062" max="12062" width="7.375" style="4" customWidth="1"/>
    <col min="12063" max="12063" width="8.375" style="4" customWidth="1"/>
    <col min="12064" max="12065" width="8.25" style="4" customWidth="1"/>
    <col min="12066" max="12066" width="11.375" style="4" customWidth="1"/>
    <col min="12067" max="12067" width="9.375" style="4" customWidth="1"/>
    <col min="12068" max="12068" width="7.375" style="4" customWidth="1"/>
    <col min="12069" max="12070" width="8.375" style="4" customWidth="1"/>
    <col min="12071" max="12071" width="8.25" style="4" customWidth="1"/>
    <col min="12072" max="12072" width="11.375" style="4" customWidth="1"/>
    <col min="12073" max="12073" width="9.375" style="4" customWidth="1"/>
    <col min="12074" max="12074" width="6.75" style="4" customWidth="1"/>
    <col min="12075" max="12075" width="8.25" style="4" customWidth="1"/>
    <col min="12076" max="12076" width="10.75" style="4" customWidth="1"/>
    <col min="12077" max="12077" width="8.25" style="4" customWidth="1"/>
    <col min="12078" max="12078" width="10.25" style="4" customWidth="1"/>
    <col min="12079" max="12079" width="8.75" style="4" customWidth="1"/>
    <col min="12080" max="12080" width="9.375" style="4" customWidth="1"/>
    <col min="12081" max="12081" width="6.75" style="4" customWidth="1"/>
    <col min="12082" max="12082" width="8.25" style="4" customWidth="1"/>
    <col min="12083" max="12083" width="10.625" style="4" customWidth="1"/>
    <col min="12084" max="12084" width="8.25" style="4" customWidth="1"/>
    <col min="12085" max="12085" width="10.625" style="4" customWidth="1"/>
    <col min="12086" max="12086" width="8.75" style="4" customWidth="1"/>
    <col min="12087" max="12087" width="9.375" style="4" customWidth="1"/>
    <col min="12088" max="12088" width="7.875" style="4" customWidth="1"/>
    <col min="12089" max="12089" width="8.25" style="4" customWidth="1"/>
    <col min="12090" max="12090" width="10" style="4" customWidth="1"/>
    <col min="12091" max="12091" width="8.75" style="4" customWidth="1"/>
    <col min="12092" max="12092" width="6.75" style="4" customWidth="1"/>
    <col min="12093" max="12297" width="9.125" style="4"/>
    <col min="12298" max="12298" width="5.125" style="4" customWidth="1"/>
    <col min="12299" max="12299" width="24" style="4" customWidth="1"/>
    <col min="12300" max="12300" width="7.75" style="4" customWidth="1"/>
    <col min="12301" max="12301" width="8.75" style="4" customWidth="1"/>
    <col min="12302" max="12302" width="8.375" style="4" customWidth="1"/>
    <col min="12303" max="12303" width="9.375" style="4" customWidth="1"/>
    <col min="12304" max="12304" width="10.125" style="4" customWidth="1"/>
    <col min="12305" max="12305" width="7.75" style="4" customWidth="1"/>
    <col min="12306" max="12307" width="9.375" style="4" customWidth="1"/>
    <col min="12308" max="12309" width="9.75" style="4" customWidth="1"/>
    <col min="12310" max="12310" width="8.75" style="4" customWidth="1"/>
    <col min="12311" max="12311" width="9.375" style="4" customWidth="1"/>
    <col min="12312" max="12312" width="6.75" style="4" customWidth="1"/>
    <col min="12313" max="12313" width="8.125" style="4" customWidth="1"/>
    <col min="12314" max="12314" width="10.375" style="4" customWidth="1"/>
    <col min="12315" max="12315" width="8.375" style="4" customWidth="1"/>
    <col min="12316" max="12316" width="9.75" style="4" customWidth="1"/>
    <col min="12317" max="12317" width="9.375" style="4" customWidth="1"/>
    <col min="12318" max="12318" width="7.375" style="4" customWidth="1"/>
    <col min="12319" max="12319" width="8.375" style="4" customWidth="1"/>
    <col min="12320" max="12321" width="8.25" style="4" customWidth="1"/>
    <col min="12322" max="12322" width="11.375" style="4" customWidth="1"/>
    <col min="12323" max="12323" width="9.375" style="4" customWidth="1"/>
    <col min="12324" max="12324" width="7.375" style="4" customWidth="1"/>
    <col min="12325" max="12326" width="8.375" style="4" customWidth="1"/>
    <col min="12327" max="12327" width="8.25" style="4" customWidth="1"/>
    <col min="12328" max="12328" width="11.375" style="4" customWidth="1"/>
    <col min="12329" max="12329" width="9.375" style="4" customWidth="1"/>
    <col min="12330" max="12330" width="6.75" style="4" customWidth="1"/>
    <col min="12331" max="12331" width="8.25" style="4" customWidth="1"/>
    <col min="12332" max="12332" width="10.75" style="4" customWidth="1"/>
    <col min="12333" max="12333" width="8.25" style="4" customWidth="1"/>
    <col min="12334" max="12334" width="10.25" style="4" customWidth="1"/>
    <col min="12335" max="12335" width="8.75" style="4" customWidth="1"/>
    <col min="12336" max="12336" width="9.375" style="4" customWidth="1"/>
    <col min="12337" max="12337" width="6.75" style="4" customWidth="1"/>
    <col min="12338" max="12338" width="8.25" style="4" customWidth="1"/>
    <col min="12339" max="12339" width="10.625" style="4" customWidth="1"/>
    <col min="12340" max="12340" width="8.25" style="4" customWidth="1"/>
    <col min="12341" max="12341" width="10.625" style="4" customWidth="1"/>
    <col min="12342" max="12342" width="8.75" style="4" customWidth="1"/>
    <col min="12343" max="12343" width="9.375" style="4" customWidth="1"/>
    <col min="12344" max="12344" width="7.875" style="4" customWidth="1"/>
    <col min="12345" max="12345" width="8.25" style="4" customWidth="1"/>
    <col min="12346" max="12346" width="10" style="4" customWidth="1"/>
    <col min="12347" max="12347" width="8.75" style="4" customWidth="1"/>
    <col min="12348" max="12348" width="6.75" style="4" customWidth="1"/>
    <col min="12349" max="12553" width="9.125" style="4"/>
    <col min="12554" max="12554" width="5.125" style="4" customWidth="1"/>
    <col min="12555" max="12555" width="24" style="4" customWidth="1"/>
    <col min="12556" max="12556" width="7.75" style="4" customWidth="1"/>
    <col min="12557" max="12557" width="8.75" style="4" customWidth="1"/>
    <col min="12558" max="12558" width="8.375" style="4" customWidth="1"/>
    <col min="12559" max="12559" width="9.375" style="4" customWidth="1"/>
    <col min="12560" max="12560" width="10.125" style="4" customWidth="1"/>
    <col min="12561" max="12561" width="7.75" style="4" customWidth="1"/>
    <col min="12562" max="12563" width="9.375" style="4" customWidth="1"/>
    <col min="12564" max="12565" width="9.75" style="4" customWidth="1"/>
    <col min="12566" max="12566" width="8.75" style="4" customWidth="1"/>
    <col min="12567" max="12567" width="9.375" style="4" customWidth="1"/>
    <col min="12568" max="12568" width="6.75" style="4" customWidth="1"/>
    <col min="12569" max="12569" width="8.125" style="4" customWidth="1"/>
    <col min="12570" max="12570" width="10.375" style="4" customWidth="1"/>
    <col min="12571" max="12571" width="8.375" style="4" customWidth="1"/>
    <col min="12572" max="12572" width="9.75" style="4" customWidth="1"/>
    <col min="12573" max="12573" width="9.375" style="4" customWidth="1"/>
    <col min="12574" max="12574" width="7.375" style="4" customWidth="1"/>
    <col min="12575" max="12575" width="8.375" style="4" customWidth="1"/>
    <col min="12576" max="12577" width="8.25" style="4" customWidth="1"/>
    <col min="12578" max="12578" width="11.375" style="4" customWidth="1"/>
    <col min="12579" max="12579" width="9.375" style="4" customWidth="1"/>
    <col min="12580" max="12580" width="7.375" style="4" customWidth="1"/>
    <col min="12581" max="12582" width="8.375" style="4" customWidth="1"/>
    <col min="12583" max="12583" width="8.25" style="4" customWidth="1"/>
    <col min="12584" max="12584" width="11.375" style="4" customWidth="1"/>
    <col min="12585" max="12585" width="9.375" style="4" customWidth="1"/>
    <col min="12586" max="12586" width="6.75" style="4" customWidth="1"/>
    <col min="12587" max="12587" width="8.25" style="4" customWidth="1"/>
    <col min="12588" max="12588" width="10.75" style="4" customWidth="1"/>
    <col min="12589" max="12589" width="8.25" style="4" customWidth="1"/>
    <col min="12590" max="12590" width="10.25" style="4" customWidth="1"/>
    <col min="12591" max="12591" width="8.75" style="4" customWidth="1"/>
    <col min="12592" max="12592" width="9.375" style="4" customWidth="1"/>
    <col min="12593" max="12593" width="6.75" style="4" customWidth="1"/>
    <col min="12594" max="12594" width="8.25" style="4" customWidth="1"/>
    <col min="12595" max="12595" width="10.625" style="4" customWidth="1"/>
    <col min="12596" max="12596" width="8.25" style="4" customWidth="1"/>
    <col min="12597" max="12597" width="10.625" style="4" customWidth="1"/>
    <col min="12598" max="12598" width="8.75" style="4" customWidth="1"/>
    <col min="12599" max="12599" width="9.375" style="4" customWidth="1"/>
    <col min="12600" max="12600" width="7.875" style="4" customWidth="1"/>
    <col min="12601" max="12601" width="8.25" style="4" customWidth="1"/>
    <col min="12602" max="12602" width="10" style="4" customWidth="1"/>
    <col min="12603" max="12603" width="8.75" style="4" customWidth="1"/>
    <col min="12604" max="12604" width="6.75" style="4" customWidth="1"/>
    <col min="12605" max="12809" width="9.125" style="4"/>
    <col min="12810" max="12810" width="5.125" style="4" customWidth="1"/>
    <col min="12811" max="12811" width="24" style="4" customWidth="1"/>
    <col min="12812" max="12812" width="7.75" style="4" customWidth="1"/>
    <col min="12813" max="12813" width="8.75" style="4" customWidth="1"/>
    <col min="12814" max="12814" width="8.375" style="4" customWidth="1"/>
    <col min="12815" max="12815" width="9.375" style="4" customWidth="1"/>
    <col min="12816" max="12816" width="10.125" style="4" customWidth="1"/>
    <col min="12817" max="12817" width="7.75" style="4" customWidth="1"/>
    <col min="12818" max="12819" width="9.375" style="4" customWidth="1"/>
    <col min="12820" max="12821" width="9.75" style="4" customWidth="1"/>
    <col min="12822" max="12822" width="8.75" style="4" customWidth="1"/>
    <col min="12823" max="12823" width="9.375" style="4" customWidth="1"/>
    <col min="12824" max="12824" width="6.75" style="4" customWidth="1"/>
    <col min="12825" max="12825" width="8.125" style="4" customWidth="1"/>
    <col min="12826" max="12826" width="10.375" style="4" customWidth="1"/>
    <col min="12827" max="12827" width="8.375" style="4" customWidth="1"/>
    <col min="12828" max="12828" width="9.75" style="4" customWidth="1"/>
    <col min="12829" max="12829" width="9.375" style="4" customWidth="1"/>
    <col min="12830" max="12830" width="7.375" style="4" customWidth="1"/>
    <col min="12831" max="12831" width="8.375" style="4" customWidth="1"/>
    <col min="12832" max="12833" width="8.25" style="4" customWidth="1"/>
    <col min="12834" max="12834" width="11.375" style="4" customWidth="1"/>
    <col min="12835" max="12835" width="9.375" style="4" customWidth="1"/>
    <col min="12836" max="12836" width="7.375" style="4" customWidth="1"/>
    <col min="12837" max="12838" width="8.375" style="4" customWidth="1"/>
    <col min="12839" max="12839" width="8.25" style="4" customWidth="1"/>
    <col min="12840" max="12840" width="11.375" style="4" customWidth="1"/>
    <col min="12841" max="12841" width="9.375" style="4" customWidth="1"/>
    <col min="12842" max="12842" width="6.75" style="4" customWidth="1"/>
    <col min="12843" max="12843" width="8.25" style="4" customWidth="1"/>
    <col min="12844" max="12844" width="10.75" style="4" customWidth="1"/>
    <col min="12845" max="12845" width="8.25" style="4" customWidth="1"/>
    <col min="12846" max="12846" width="10.25" style="4" customWidth="1"/>
    <col min="12847" max="12847" width="8.75" style="4" customWidth="1"/>
    <col min="12848" max="12848" width="9.375" style="4" customWidth="1"/>
    <col min="12849" max="12849" width="6.75" style="4" customWidth="1"/>
    <col min="12850" max="12850" width="8.25" style="4" customWidth="1"/>
    <col min="12851" max="12851" width="10.625" style="4" customWidth="1"/>
    <col min="12852" max="12852" width="8.25" style="4" customWidth="1"/>
    <col min="12853" max="12853" width="10.625" style="4" customWidth="1"/>
    <col min="12854" max="12854" width="8.75" style="4" customWidth="1"/>
    <col min="12855" max="12855" width="9.375" style="4" customWidth="1"/>
    <col min="12856" max="12856" width="7.875" style="4" customWidth="1"/>
    <col min="12857" max="12857" width="8.25" style="4" customWidth="1"/>
    <col min="12858" max="12858" width="10" style="4" customWidth="1"/>
    <col min="12859" max="12859" width="8.75" style="4" customWidth="1"/>
    <col min="12860" max="12860" width="6.75" style="4" customWidth="1"/>
    <col min="12861" max="13065" width="9.125" style="4"/>
    <col min="13066" max="13066" width="5.125" style="4" customWidth="1"/>
    <col min="13067" max="13067" width="24" style="4" customWidth="1"/>
    <col min="13068" max="13068" width="7.75" style="4" customWidth="1"/>
    <col min="13069" max="13069" width="8.75" style="4" customWidth="1"/>
    <col min="13070" max="13070" width="8.375" style="4" customWidth="1"/>
    <col min="13071" max="13071" width="9.375" style="4" customWidth="1"/>
    <col min="13072" max="13072" width="10.125" style="4" customWidth="1"/>
    <col min="13073" max="13073" width="7.75" style="4" customWidth="1"/>
    <col min="13074" max="13075" width="9.375" style="4" customWidth="1"/>
    <col min="13076" max="13077" width="9.75" style="4" customWidth="1"/>
    <col min="13078" max="13078" width="8.75" style="4" customWidth="1"/>
    <col min="13079" max="13079" width="9.375" style="4" customWidth="1"/>
    <col min="13080" max="13080" width="6.75" style="4" customWidth="1"/>
    <col min="13081" max="13081" width="8.125" style="4" customWidth="1"/>
    <col min="13082" max="13082" width="10.375" style="4" customWidth="1"/>
    <col min="13083" max="13083" width="8.375" style="4" customWidth="1"/>
    <col min="13084" max="13084" width="9.75" style="4" customWidth="1"/>
    <col min="13085" max="13085" width="9.375" style="4" customWidth="1"/>
    <col min="13086" max="13086" width="7.375" style="4" customWidth="1"/>
    <col min="13087" max="13087" width="8.375" style="4" customWidth="1"/>
    <col min="13088" max="13089" width="8.25" style="4" customWidth="1"/>
    <col min="13090" max="13090" width="11.375" style="4" customWidth="1"/>
    <col min="13091" max="13091" width="9.375" style="4" customWidth="1"/>
    <col min="13092" max="13092" width="7.375" style="4" customWidth="1"/>
    <col min="13093" max="13094" width="8.375" style="4" customWidth="1"/>
    <col min="13095" max="13095" width="8.25" style="4" customWidth="1"/>
    <col min="13096" max="13096" width="11.375" style="4" customWidth="1"/>
    <col min="13097" max="13097" width="9.375" style="4" customWidth="1"/>
    <col min="13098" max="13098" width="6.75" style="4" customWidth="1"/>
    <col min="13099" max="13099" width="8.25" style="4" customWidth="1"/>
    <col min="13100" max="13100" width="10.75" style="4" customWidth="1"/>
    <col min="13101" max="13101" width="8.25" style="4" customWidth="1"/>
    <col min="13102" max="13102" width="10.25" style="4" customWidth="1"/>
    <col min="13103" max="13103" width="8.75" style="4" customWidth="1"/>
    <col min="13104" max="13104" width="9.375" style="4" customWidth="1"/>
    <col min="13105" max="13105" width="6.75" style="4" customWidth="1"/>
    <col min="13106" max="13106" width="8.25" style="4" customWidth="1"/>
    <col min="13107" max="13107" width="10.625" style="4" customWidth="1"/>
    <col min="13108" max="13108" width="8.25" style="4" customWidth="1"/>
    <col min="13109" max="13109" width="10.625" style="4" customWidth="1"/>
    <col min="13110" max="13110" width="8.75" style="4" customWidth="1"/>
    <col min="13111" max="13111" width="9.375" style="4" customWidth="1"/>
    <col min="13112" max="13112" width="7.875" style="4" customWidth="1"/>
    <col min="13113" max="13113" width="8.25" style="4" customWidth="1"/>
    <col min="13114" max="13114" width="10" style="4" customWidth="1"/>
    <col min="13115" max="13115" width="8.75" style="4" customWidth="1"/>
    <col min="13116" max="13116" width="6.75" style="4" customWidth="1"/>
    <col min="13117" max="13321" width="9.125" style="4"/>
    <col min="13322" max="13322" width="5.125" style="4" customWidth="1"/>
    <col min="13323" max="13323" width="24" style="4" customWidth="1"/>
    <col min="13324" max="13324" width="7.75" style="4" customWidth="1"/>
    <col min="13325" max="13325" width="8.75" style="4" customWidth="1"/>
    <col min="13326" max="13326" width="8.375" style="4" customWidth="1"/>
    <col min="13327" max="13327" width="9.375" style="4" customWidth="1"/>
    <col min="13328" max="13328" width="10.125" style="4" customWidth="1"/>
    <col min="13329" max="13329" width="7.75" style="4" customWidth="1"/>
    <col min="13330" max="13331" width="9.375" style="4" customWidth="1"/>
    <col min="13332" max="13333" width="9.75" style="4" customWidth="1"/>
    <col min="13334" max="13334" width="8.75" style="4" customWidth="1"/>
    <col min="13335" max="13335" width="9.375" style="4" customWidth="1"/>
    <col min="13336" max="13336" width="6.75" style="4" customWidth="1"/>
    <col min="13337" max="13337" width="8.125" style="4" customWidth="1"/>
    <col min="13338" max="13338" width="10.375" style="4" customWidth="1"/>
    <col min="13339" max="13339" width="8.375" style="4" customWidth="1"/>
    <col min="13340" max="13340" width="9.75" style="4" customWidth="1"/>
    <col min="13341" max="13341" width="9.375" style="4" customWidth="1"/>
    <col min="13342" max="13342" width="7.375" style="4" customWidth="1"/>
    <col min="13343" max="13343" width="8.375" style="4" customWidth="1"/>
    <col min="13344" max="13345" width="8.25" style="4" customWidth="1"/>
    <col min="13346" max="13346" width="11.375" style="4" customWidth="1"/>
    <col min="13347" max="13347" width="9.375" style="4" customWidth="1"/>
    <col min="13348" max="13348" width="7.375" style="4" customWidth="1"/>
    <col min="13349" max="13350" width="8.375" style="4" customWidth="1"/>
    <col min="13351" max="13351" width="8.25" style="4" customWidth="1"/>
    <col min="13352" max="13352" width="11.375" style="4" customWidth="1"/>
    <col min="13353" max="13353" width="9.375" style="4" customWidth="1"/>
    <col min="13354" max="13354" width="6.75" style="4" customWidth="1"/>
    <col min="13355" max="13355" width="8.25" style="4" customWidth="1"/>
    <col min="13356" max="13356" width="10.75" style="4" customWidth="1"/>
    <col min="13357" max="13357" width="8.25" style="4" customWidth="1"/>
    <col min="13358" max="13358" width="10.25" style="4" customWidth="1"/>
    <col min="13359" max="13359" width="8.75" style="4" customWidth="1"/>
    <col min="13360" max="13360" width="9.375" style="4" customWidth="1"/>
    <col min="13361" max="13361" width="6.75" style="4" customWidth="1"/>
    <col min="13362" max="13362" width="8.25" style="4" customWidth="1"/>
    <col min="13363" max="13363" width="10.625" style="4" customWidth="1"/>
    <col min="13364" max="13364" width="8.25" style="4" customWidth="1"/>
    <col min="13365" max="13365" width="10.625" style="4" customWidth="1"/>
    <col min="13366" max="13366" width="8.75" style="4" customWidth="1"/>
    <col min="13367" max="13367" width="9.375" style="4" customWidth="1"/>
    <col min="13368" max="13368" width="7.875" style="4" customWidth="1"/>
    <col min="13369" max="13369" width="8.25" style="4" customWidth="1"/>
    <col min="13370" max="13370" width="10" style="4" customWidth="1"/>
    <col min="13371" max="13371" width="8.75" style="4" customWidth="1"/>
    <col min="13372" max="13372" width="6.75" style="4" customWidth="1"/>
    <col min="13373" max="13577" width="9.125" style="4"/>
    <col min="13578" max="13578" width="5.125" style="4" customWidth="1"/>
    <col min="13579" max="13579" width="24" style="4" customWidth="1"/>
    <col min="13580" max="13580" width="7.75" style="4" customWidth="1"/>
    <col min="13581" max="13581" width="8.75" style="4" customWidth="1"/>
    <col min="13582" max="13582" width="8.375" style="4" customWidth="1"/>
    <col min="13583" max="13583" width="9.375" style="4" customWidth="1"/>
    <col min="13584" max="13584" width="10.125" style="4" customWidth="1"/>
    <col min="13585" max="13585" width="7.75" style="4" customWidth="1"/>
    <col min="13586" max="13587" width="9.375" style="4" customWidth="1"/>
    <col min="13588" max="13589" width="9.75" style="4" customWidth="1"/>
    <col min="13590" max="13590" width="8.75" style="4" customWidth="1"/>
    <col min="13591" max="13591" width="9.375" style="4" customWidth="1"/>
    <col min="13592" max="13592" width="6.75" style="4" customWidth="1"/>
    <col min="13593" max="13593" width="8.125" style="4" customWidth="1"/>
    <col min="13594" max="13594" width="10.375" style="4" customWidth="1"/>
    <col min="13595" max="13595" width="8.375" style="4" customWidth="1"/>
    <col min="13596" max="13596" width="9.75" style="4" customWidth="1"/>
    <col min="13597" max="13597" width="9.375" style="4" customWidth="1"/>
    <col min="13598" max="13598" width="7.375" style="4" customWidth="1"/>
    <col min="13599" max="13599" width="8.375" style="4" customWidth="1"/>
    <col min="13600" max="13601" width="8.25" style="4" customWidth="1"/>
    <col min="13602" max="13602" width="11.375" style="4" customWidth="1"/>
    <col min="13603" max="13603" width="9.375" style="4" customWidth="1"/>
    <col min="13604" max="13604" width="7.375" style="4" customWidth="1"/>
    <col min="13605" max="13606" width="8.375" style="4" customWidth="1"/>
    <col min="13607" max="13607" width="8.25" style="4" customWidth="1"/>
    <col min="13608" max="13608" width="11.375" style="4" customWidth="1"/>
    <col min="13609" max="13609" width="9.375" style="4" customWidth="1"/>
    <col min="13610" max="13610" width="6.75" style="4" customWidth="1"/>
    <col min="13611" max="13611" width="8.25" style="4" customWidth="1"/>
    <col min="13612" max="13612" width="10.75" style="4" customWidth="1"/>
    <col min="13613" max="13613" width="8.25" style="4" customWidth="1"/>
    <col min="13614" max="13614" width="10.25" style="4" customWidth="1"/>
    <col min="13615" max="13615" width="8.75" style="4" customWidth="1"/>
    <col min="13616" max="13616" width="9.375" style="4" customWidth="1"/>
    <col min="13617" max="13617" width="6.75" style="4" customWidth="1"/>
    <col min="13618" max="13618" width="8.25" style="4" customWidth="1"/>
    <col min="13619" max="13619" width="10.625" style="4" customWidth="1"/>
    <col min="13620" max="13620" width="8.25" style="4" customWidth="1"/>
    <col min="13621" max="13621" width="10.625" style="4" customWidth="1"/>
    <col min="13622" max="13622" width="8.75" style="4" customWidth="1"/>
    <col min="13623" max="13623" width="9.375" style="4" customWidth="1"/>
    <col min="13624" max="13624" width="7.875" style="4" customWidth="1"/>
    <col min="13625" max="13625" width="8.25" style="4" customWidth="1"/>
    <col min="13626" max="13626" width="10" style="4" customWidth="1"/>
    <col min="13627" max="13627" width="8.75" style="4" customWidth="1"/>
    <col min="13628" max="13628" width="6.75" style="4" customWidth="1"/>
    <col min="13629" max="13833" width="9.125" style="4"/>
    <col min="13834" max="13834" width="5.125" style="4" customWidth="1"/>
    <col min="13835" max="13835" width="24" style="4" customWidth="1"/>
    <col min="13836" max="13836" width="7.75" style="4" customWidth="1"/>
    <col min="13837" max="13837" width="8.75" style="4" customWidth="1"/>
    <col min="13838" max="13838" width="8.375" style="4" customWidth="1"/>
    <col min="13839" max="13839" width="9.375" style="4" customWidth="1"/>
    <col min="13840" max="13840" width="10.125" style="4" customWidth="1"/>
    <col min="13841" max="13841" width="7.75" style="4" customWidth="1"/>
    <col min="13842" max="13843" width="9.375" style="4" customWidth="1"/>
    <col min="13844" max="13845" width="9.75" style="4" customWidth="1"/>
    <col min="13846" max="13846" width="8.75" style="4" customWidth="1"/>
    <col min="13847" max="13847" width="9.375" style="4" customWidth="1"/>
    <col min="13848" max="13848" width="6.75" style="4" customWidth="1"/>
    <col min="13849" max="13849" width="8.125" style="4" customWidth="1"/>
    <col min="13850" max="13850" width="10.375" style="4" customWidth="1"/>
    <col min="13851" max="13851" width="8.375" style="4" customWidth="1"/>
    <col min="13852" max="13852" width="9.75" style="4" customWidth="1"/>
    <col min="13853" max="13853" width="9.375" style="4" customWidth="1"/>
    <col min="13854" max="13854" width="7.375" style="4" customWidth="1"/>
    <col min="13855" max="13855" width="8.375" style="4" customWidth="1"/>
    <col min="13856" max="13857" width="8.25" style="4" customWidth="1"/>
    <col min="13858" max="13858" width="11.375" style="4" customWidth="1"/>
    <col min="13859" max="13859" width="9.375" style="4" customWidth="1"/>
    <col min="13860" max="13860" width="7.375" style="4" customWidth="1"/>
    <col min="13861" max="13862" width="8.375" style="4" customWidth="1"/>
    <col min="13863" max="13863" width="8.25" style="4" customWidth="1"/>
    <col min="13864" max="13864" width="11.375" style="4" customWidth="1"/>
    <col min="13865" max="13865" width="9.375" style="4" customWidth="1"/>
    <col min="13866" max="13866" width="6.75" style="4" customWidth="1"/>
    <col min="13867" max="13867" width="8.25" style="4" customWidth="1"/>
    <col min="13868" max="13868" width="10.75" style="4" customWidth="1"/>
    <col min="13869" max="13869" width="8.25" style="4" customWidth="1"/>
    <col min="13870" max="13870" width="10.25" style="4" customWidth="1"/>
    <col min="13871" max="13871" width="8.75" style="4" customWidth="1"/>
    <col min="13872" max="13872" width="9.375" style="4" customWidth="1"/>
    <col min="13873" max="13873" width="6.75" style="4" customWidth="1"/>
    <col min="13874" max="13874" width="8.25" style="4" customWidth="1"/>
    <col min="13875" max="13875" width="10.625" style="4" customWidth="1"/>
    <col min="13876" max="13876" width="8.25" style="4" customWidth="1"/>
    <col min="13877" max="13877" width="10.625" style="4" customWidth="1"/>
    <col min="13878" max="13878" width="8.75" style="4" customWidth="1"/>
    <col min="13879" max="13879" width="9.375" style="4" customWidth="1"/>
    <col min="13880" max="13880" width="7.875" style="4" customWidth="1"/>
    <col min="13881" max="13881" width="8.25" style="4" customWidth="1"/>
    <col min="13882" max="13882" width="10" style="4" customWidth="1"/>
    <col min="13883" max="13883" width="8.75" style="4" customWidth="1"/>
    <col min="13884" max="13884" width="6.75" style="4" customWidth="1"/>
    <col min="13885" max="14089" width="9.125" style="4"/>
    <col min="14090" max="14090" width="5.125" style="4" customWidth="1"/>
    <col min="14091" max="14091" width="24" style="4" customWidth="1"/>
    <col min="14092" max="14092" width="7.75" style="4" customWidth="1"/>
    <col min="14093" max="14093" width="8.75" style="4" customWidth="1"/>
    <col min="14094" max="14094" width="8.375" style="4" customWidth="1"/>
    <col min="14095" max="14095" width="9.375" style="4" customWidth="1"/>
    <col min="14096" max="14096" width="10.125" style="4" customWidth="1"/>
    <col min="14097" max="14097" width="7.75" style="4" customWidth="1"/>
    <col min="14098" max="14099" width="9.375" style="4" customWidth="1"/>
    <col min="14100" max="14101" width="9.75" style="4" customWidth="1"/>
    <col min="14102" max="14102" width="8.75" style="4" customWidth="1"/>
    <col min="14103" max="14103" width="9.375" style="4" customWidth="1"/>
    <col min="14104" max="14104" width="6.75" style="4" customWidth="1"/>
    <col min="14105" max="14105" width="8.125" style="4" customWidth="1"/>
    <col min="14106" max="14106" width="10.375" style="4" customWidth="1"/>
    <col min="14107" max="14107" width="8.375" style="4" customWidth="1"/>
    <col min="14108" max="14108" width="9.75" style="4" customWidth="1"/>
    <col min="14109" max="14109" width="9.375" style="4" customWidth="1"/>
    <col min="14110" max="14110" width="7.375" style="4" customWidth="1"/>
    <col min="14111" max="14111" width="8.375" style="4" customWidth="1"/>
    <col min="14112" max="14113" width="8.25" style="4" customWidth="1"/>
    <col min="14114" max="14114" width="11.375" style="4" customWidth="1"/>
    <col min="14115" max="14115" width="9.375" style="4" customWidth="1"/>
    <col min="14116" max="14116" width="7.375" style="4" customWidth="1"/>
    <col min="14117" max="14118" width="8.375" style="4" customWidth="1"/>
    <col min="14119" max="14119" width="8.25" style="4" customWidth="1"/>
    <col min="14120" max="14120" width="11.375" style="4" customWidth="1"/>
    <col min="14121" max="14121" width="9.375" style="4" customWidth="1"/>
    <col min="14122" max="14122" width="6.75" style="4" customWidth="1"/>
    <col min="14123" max="14123" width="8.25" style="4" customWidth="1"/>
    <col min="14124" max="14124" width="10.75" style="4" customWidth="1"/>
    <col min="14125" max="14125" width="8.25" style="4" customWidth="1"/>
    <col min="14126" max="14126" width="10.25" style="4" customWidth="1"/>
    <col min="14127" max="14127" width="8.75" style="4" customWidth="1"/>
    <col min="14128" max="14128" width="9.375" style="4" customWidth="1"/>
    <col min="14129" max="14129" width="6.75" style="4" customWidth="1"/>
    <col min="14130" max="14130" width="8.25" style="4" customWidth="1"/>
    <col min="14131" max="14131" width="10.625" style="4" customWidth="1"/>
    <col min="14132" max="14132" width="8.25" style="4" customWidth="1"/>
    <col min="14133" max="14133" width="10.625" style="4" customWidth="1"/>
    <col min="14134" max="14134" width="8.75" style="4" customWidth="1"/>
    <col min="14135" max="14135" width="9.375" style="4" customWidth="1"/>
    <col min="14136" max="14136" width="7.875" style="4" customWidth="1"/>
    <col min="14137" max="14137" width="8.25" style="4" customWidth="1"/>
    <col min="14138" max="14138" width="10" style="4" customWidth="1"/>
    <col min="14139" max="14139" width="8.75" style="4" customWidth="1"/>
    <col min="14140" max="14140" width="6.75" style="4" customWidth="1"/>
    <col min="14141" max="14345" width="9.125" style="4"/>
    <col min="14346" max="14346" width="5.125" style="4" customWidth="1"/>
    <col min="14347" max="14347" width="24" style="4" customWidth="1"/>
    <col min="14348" max="14348" width="7.75" style="4" customWidth="1"/>
    <col min="14349" max="14349" width="8.75" style="4" customWidth="1"/>
    <col min="14350" max="14350" width="8.375" style="4" customWidth="1"/>
    <col min="14351" max="14351" width="9.375" style="4" customWidth="1"/>
    <col min="14352" max="14352" width="10.125" style="4" customWidth="1"/>
    <col min="14353" max="14353" width="7.75" style="4" customWidth="1"/>
    <col min="14354" max="14355" width="9.375" style="4" customWidth="1"/>
    <col min="14356" max="14357" width="9.75" style="4" customWidth="1"/>
    <col min="14358" max="14358" width="8.75" style="4" customWidth="1"/>
    <col min="14359" max="14359" width="9.375" style="4" customWidth="1"/>
    <col min="14360" max="14360" width="6.75" style="4" customWidth="1"/>
    <col min="14361" max="14361" width="8.125" style="4" customWidth="1"/>
    <col min="14362" max="14362" width="10.375" style="4" customWidth="1"/>
    <col min="14363" max="14363" width="8.375" style="4" customWidth="1"/>
    <col min="14364" max="14364" width="9.75" style="4" customWidth="1"/>
    <col min="14365" max="14365" width="9.375" style="4" customWidth="1"/>
    <col min="14366" max="14366" width="7.375" style="4" customWidth="1"/>
    <col min="14367" max="14367" width="8.375" style="4" customWidth="1"/>
    <col min="14368" max="14369" width="8.25" style="4" customWidth="1"/>
    <col min="14370" max="14370" width="11.375" style="4" customWidth="1"/>
    <col min="14371" max="14371" width="9.375" style="4" customWidth="1"/>
    <col min="14372" max="14372" width="7.375" style="4" customWidth="1"/>
    <col min="14373" max="14374" width="8.375" style="4" customWidth="1"/>
    <col min="14375" max="14375" width="8.25" style="4" customWidth="1"/>
    <col min="14376" max="14376" width="11.375" style="4" customWidth="1"/>
    <col min="14377" max="14377" width="9.375" style="4" customWidth="1"/>
    <col min="14378" max="14378" width="6.75" style="4" customWidth="1"/>
    <col min="14379" max="14379" width="8.25" style="4" customWidth="1"/>
    <col min="14380" max="14380" width="10.75" style="4" customWidth="1"/>
    <col min="14381" max="14381" width="8.25" style="4" customWidth="1"/>
    <col min="14382" max="14382" width="10.25" style="4" customWidth="1"/>
    <col min="14383" max="14383" width="8.75" style="4" customWidth="1"/>
    <col min="14384" max="14384" width="9.375" style="4" customWidth="1"/>
    <col min="14385" max="14385" width="6.75" style="4" customWidth="1"/>
    <col min="14386" max="14386" width="8.25" style="4" customWidth="1"/>
    <col min="14387" max="14387" width="10.625" style="4" customWidth="1"/>
    <col min="14388" max="14388" width="8.25" style="4" customWidth="1"/>
    <col min="14389" max="14389" width="10.625" style="4" customWidth="1"/>
    <col min="14390" max="14390" width="8.75" style="4" customWidth="1"/>
    <col min="14391" max="14391" width="9.375" style="4" customWidth="1"/>
    <col min="14392" max="14392" width="7.875" style="4" customWidth="1"/>
    <col min="14393" max="14393" width="8.25" style="4" customWidth="1"/>
    <col min="14394" max="14394" width="10" style="4" customWidth="1"/>
    <col min="14395" max="14395" width="8.75" style="4" customWidth="1"/>
    <col min="14396" max="14396" width="6.75" style="4" customWidth="1"/>
    <col min="14397" max="14601" width="9.125" style="4"/>
    <col min="14602" max="14602" width="5.125" style="4" customWidth="1"/>
    <col min="14603" max="14603" width="24" style="4" customWidth="1"/>
    <col min="14604" max="14604" width="7.75" style="4" customWidth="1"/>
    <col min="14605" max="14605" width="8.75" style="4" customWidth="1"/>
    <col min="14606" max="14606" width="8.375" style="4" customWidth="1"/>
    <col min="14607" max="14607" width="9.375" style="4" customWidth="1"/>
    <col min="14608" max="14608" width="10.125" style="4" customWidth="1"/>
    <col min="14609" max="14609" width="7.75" style="4" customWidth="1"/>
    <col min="14610" max="14611" width="9.375" style="4" customWidth="1"/>
    <col min="14612" max="14613" width="9.75" style="4" customWidth="1"/>
    <col min="14614" max="14614" width="8.75" style="4" customWidth="1"/>
    <col min="14615" max="14615" width="9.375" style="4" customWidth="1"/>
    <col min="14616" max="14616" width="6.75" style="4" customWidth="1"/>
    <col min="14617" max="14617" width="8.125" style="4" customWidth="1"/>
    <col min="14618" max="14618" width="10.375" style="4" customWidth="1"/>
    <col min="14619" max="14619" width="8.375" style="4" customWidth="1"/>
    <col min="14620" max="14620" width="9.75" style="4" customWidth="1"/>
    <col min="14621" max="14621" width="9.375" style="4" customWidth="1"/>
    <col min="14622" max="14622" width="7.375" style="4" customWidth="1"/>
    <col min="14623" max="14623" width="8.375" style="4" customWidth="1"/>
    <col min="14624" max="14625" width="8.25" style="4" customWidth="1"/>
    <col min="14626" max="14626" width="11.375" style="4" customWidth="1"/>
    <col min="14627" max="14627" width="9.375" style="4" customWidth="1"/>
    <col min="14628" max="14628" width="7.375" style="4" customWidth="1"/>
    <col min="14629" max="14630" width="8.375" style="4" customWidth="1"/>
    <col min="14631" max="14631" width="8.25" style="4" customWidth="1"/>
    <col min="14632" max="14632" width="11.375" style="4" customWidth="1"/>
    <col min="14633" max="14633" width="9.375" style="4" customWidth="1"/>
    <col min="14634" max="14634" width="6.75" style="4" customWidth="1"/>
    <col min="14635" max="14635" width="8.25" style="4" customWidth="1"/>
    <col min="14636" max="14636" width="10.75" style="4" customWidth="1"/>
    <col min="14637" max="14637" width="8.25" style="4" customWidth="1"/>
    <col min="14638" max="14638" width="10.25" style="4" customWidth="1"/>
    <col min="14639" max="14639" width="8.75" style="4" customWidth="1"/>
    <col min="14640" max="14640" width="9.375" style="4" customWidth="1"/>
    <col min="14641" max="14641" width="6.75" style="4" customWidth="1"/>
    <col min="14642" max="14642" width="8.25" style="4" customWidth="1"/>
    <col min="14643" max="14643" width="10.625" style="4" customWidth="1"/>
    <col min="14644" max="14644" width="8.25" style="4" customWidth="1"/>
    <col min="14645" max="14645" width="10.625" style="4" customWidth="1"/>
    <col min="14646" max="14646" width="8.75" style="4" customWidth="1"/>
    <col min="14647" max="14647" width="9.375" style="4" customWidth="1"/>
    <col min="14648" max="14648" width="7.875" style="4" customWidth="1"/>
    <col min="14649" max="14649" width="8.25" style="4" customWidth="1"/>
    <col min="14650" max="14650" width="10" style="4" customWidth="1"/>
    <col min="14651" max="14651" width="8.75" style="4" customWidth="1"/>
    <col min="14652" max="14652" width="6.75" style="4" customWidth="1"/>
    <col min="14653" max="14857" width="9.125" style="4"/>
    <col min="14858" max="14858" width="5.125" style="4" customWidth="1"/>
    <col min="14859" max="14859" width="24" style="4" customWidth="1"/>
    <col min="14860" max="14860" width="7.75" style="4" customWidth="1"/>
    <col min="14861" max="14861" width="8.75" style="4" customWidth="1"/>
    <col min="14862" max="14862" width="8.375" style="4" customWidth="1"/>
    <col min="14863" max="14863" width="9.375" style="4" customWidth="1"/>
    <col min="14864" max="14864" width="10.125" style="4" customWidth="1"/>
    <col min="14865" max="14865" width="7.75" style="4" customWidth="1"/>
    <col min="14866" max="14867" width="9.375" style="4" customWidth="1"/>
    <col min="14868" max="14869" width="9.75" style="4" customWidth="1"/>
    <col min="14870" max="14870" width="8.75" style="4" customWidth="1"/>
    <col min="14871" max="14871" width="9.375" style="4" customWidth="1"/>
    <col min="14872" max="14872" width="6.75" style="4" customWidth="1"/>
    <col min="14873" max="14873" width="8.125" style="4" customWidth="1"/>
    <col min="14874" max="14874" width="10.375" style="4" customWidth="1"/>
    <col min="14875" max="14875" width="8.375" style="4" customWidth="1"/>
    <col min="14876" max="14876" width="9.75" style="4" customWidth="1"/>
    <col min="14877" max="14877" width="9.375" style="4" customWidth="1"/>
    <col min="14878" max="14878" width="7.375" style="4" customWidth="1"/>
    <col min="14879" max="14879" width="8.375" style="4" customWidth="1"/>
    <col min="14880" max="14881" width="8.25" style="4" customWidth="1"/>
    <col min="14882" max="14882" width="11.375" style="4" customWidth="1"/>
    <col min="14883" max="14883" width="9.375" style="4" customWidth="1"/>
    <col min="14884" max="14884" width="7.375" style="4" customWidth="1"/>
    <col min="14885" max="14886" width="8.375" style="4" customWidth="1"/>
    <col min="14887" max="14887" width="8.25" style="4" customWidth="1"/>
    <col min="14888" max="14888" width="11.375" style="4" customWidth="1"/>
    <col min="14889" max="14889" width="9.375" style="4" customWidth="1"/>
    <col min="14890" max="14890" width="6.75" style="4" customWidth="1"/>
    <col min="14891" max="14891" width="8.25" style="4" customWidth="1"/>
    <col min="14892" max="14892" width="10.75" style="4" customWidth="1"/>
    <col min="14893" max="14893" width="8.25" style="4" customWidth="1"/>
    <col min="14894" max="14894" width="10.25" style="4" customWidth="1"/>
    <col min="14895" max="14895" width="8.75" style="4" customWidth="1"/>
    <col min="14896" max="14896" width="9.375" style="4" customWidth="1"/>
    <col min="14897" max="14897" width="6.75" style="4" customWidth="1"/>
    <col min="14898" max="14898" width="8.25" style="4" customWidth="1"/>
    <col min="14899" max="14899" width="10.625" style="4" customWidth="1"/>
    <col min="14900" max="14900" width="8.25" style="4" customWidth="1"/>
    <col min="14901" max="14901" width="10.625" style="4" customWidth="1"/>
    <col min="14902" max="14902" width="8.75" style="4" customWidth="1"/>
    <col min="14903" max="14903" width="9.375" style="4" customWidth="1"/>
    <col min="14904" max="14904" width="7.875" style="4" customWidth="1"/>
    <col min="14905" max="14905" width="8.25" style="4" customWidth="1"/>
    <col min="14906" max="14906" width="10" style="4" customWidth="1"/>
    <col min="14907" max="14907" width="8.75" style="4" customWidth="1"/>
    <col min="14908" max="14908" width="6.75" style="4" customWidth="1"/>
    <col min="14909" max="15113" width="9.125" style="4"/>
    <col min="15114" max="15114" width="5.125" style="4" customWidth="1"/>
    <col min="15115" max="15115" width="24" style="4" customWidth="1"/>
    <col min="15116" max="15116" width="7.75" style="4" customWidth="1"/>
    <col min="15117" max="15117" width="8.75" style="4" customWidth="1"/>
    <col min="15118" max="15118" width="8.375" style="4" customWidth="1"/>
    <col min="15119" max="15119" width="9.375" style="4" customWidth="1"/>
    <col min="15120" max="15120" width="10.125" style="4" customWidth="1"/>
    <col min="15121" max="15121" width="7.75" style="4" customWidth="1"/>
    <col min="15122" max="15123" width="9.375" style="4" customWidth="1"/>
    <col min="15124" max="15125" width="9.75" style="4" customWidth="1"/>
    <col min="15126" max="15126" width="8.75" style="4" customWidth="1"/>
    <col min="15127" max="15127" width="9.375" style="4" customWidth="1"/>
    <col min="15128" max="15128" width="6.75" style="4" customWidth="1"/>
    <col min="15129" max="15129" width="8.125" style="4" customWidth="1"/>
    <col min="15130" max="15130" width="10.375" style="4" customWidth="1"/>
    <col min="15131" max="15131" width="8.375" style="4" customWidth="1"/>
    <col min="15132" max="15132" width="9.75" style="4" customWidth="1"/>
    <col min="15133" max="15133" width="9.375" style="4" customWidth="1"/>
    <col min="15134" max="15134" width="7.375" style="4" customWidth="1"/>
    <col min="15135" max="15135" width="8.375" style="4" customWidth="1"/>
    <col min="15136" max="15137" width="8.25" style="4" customWidth="1"/>
    <col min="15138" max="15138" width="11.375" style="4" customWidth="1"/>
    <col min="15139" max="15139" width="9.375" style="4" customWidth="1"/>
    <col min="15140" max="15140" width="7.375" style="4" customWidth="1"/>
    <col min="15141" max="15142" width="8.375" style="4" customWidth="1"/>
    <col min="15143" max="15143" width="8.25" style="4" customWidth="1"/>
    <col min="15144" max="15144" width="11.375" style="4" customWidth="1"/>
    <col min="15145" max="15145" width="9.375" style="4" customWidth="1"/>
    <col min="15146" max="15146" width="6.75" style="4" customWidth="1"/>
    <col min="15147" max="15147" width="8.25" style="4" customWidth="1"/>
    <col min="15148" max="15148" width="10.75" style="4" customWidth="1"/>
    <col min="15149" max="15149" width="8.25" style="4" customWidth="1"/>
    <col min="15150" max="15150" width="10.25" style="4" customWidth="1"/>
    <col min="15151" max="15151" width="8.75" style="4" customWidth="1"/>
    <col min="15152" max="15152" width="9.375" style="4" customWidth="1"/>
    <col min="15153" max="15153" width="6.75" style="4" customWidth="1"/>
    <col min="15154" max="15154" width="8.25" style="4" customWidth="1"/>
    <col min="15155" max="15155" width="10.625" style="4" customWidth="1"/>
    <col min="15156" max="15156" width="8.25" style="4" customWidth="1"/>
    <col min="15157" max="15157" width="10.625" style="4" customWidth="1"/>
    <col min="15158" max="15158" width="8.75" style="4" customWidth="1"/>
    <col min="15159" max="15159" width="9.375" style="4" customWidth="1"/>
    <col min="15160" max="15160" width="7.875" style="4" customWidth="1"/>
    <col min="15161" max="15161" width="8.25" style="4" customWidth="1"/>
    <col min="15162" max="15162" width="10" style="4" customWidth="1"/>
    <col min="15163" max="15163" width="8.75" style="4" customWidth="1"/>
    <col min="15164" max="15164" width="6.75" style="4" customWidth="1"/>
    <col min="15165" max="15369" width="9.125" style="4"/>
    <col min="15370" max="15370" width="5.125" style="4" customWidth="1"/>
    <col min="15371" max="15371" width="24" style="4" customWidth="1"/>
    <col min="15372" max="15372" width="7.75" style="4" customWidth="1"/>
    <col min="15373" max="15373" width="8.75" style="4" customWidth="1"/>
    <col min="15374" max="15374" width="8.375" style="4" customWidth="1"/>
    <col min="15375" max="15375" width="9.375" style="4" customWidth="1"/>
    <col min="15376" max="15376" width="10.125" style="4" customWidth="1"/>
    <col min="15377" max="15377" width="7.75" style="4" customWidth="1"/>
    <col min="15378" max="15379" width="9.375" style="4" customWidth="1"/>
    <col min="15380" max="15381" width="9.75" style="4" customWidth="1"/>
    <col min="15382" max="15382" width="8.75" style="4" customWidth="1"/>
    <col min="15383" max="15383" width="9.375" style="4" customWidth="1"/>
    <col min="15384" max="15384" width="6.75" style="4" customWidth="1"/>
    <col min="15385" max="15385" width="8.125" style="4" customWidth="1"/>
    <col min="15386" max="15386" width="10.375" style="4" customWidth="1"/>
    <col min="15387" max="15387" width="8.375" style="4" customWidth="1"/>
    <col min="15388" max="15388" width="9.75" style="4" customWidth="1"/>
    <col min="15389" max="15389" width="9.375" style="4" customWidth="1"/>
    <col min="15390" max="15390" width="7.375" style="4" customWidth="1"/>
    <col min="15391" max="15391" width="8.375" style="4" customWidth="1"/>
    <col min="15392" max="15393" width="8.25" style="4" customWidth="1"/>
    <col min="15394" max="15394" width="11.375" style="4" customWidth="1"/>
    <col min="15395" max="15395" width="9.375" style="4" customWidth="1"/>
    <col min="15396" max="15396" width="7.375" style="4" customWidth="1"/>
    <col min="15397" max="15398" width="8.375" style="4" customWidth="1"/>
    <col min="15399" max="15399" width="8.25" style="4" customWidth="1"/>
    <col min="15400" max="15400" width="11.375" style="4" customWidth="1"/>
    <col min="15401" max="15401" width="9.375" style="4" customWidth="1"/>
    <col min="15402" max="15402" width="6.75" style="4" customWidth="1"/>
    <col min="15403" max="15403" width="8.25" style="4" customWidth="1"/>
    <col min="15404" max="15404" width="10.75" style="4" customWidth="1"/>
    <col min="15405" max="15405" width="8.25" style="4" customWidth="1"/>
    <col min="15406" max="15406" width="10.25" style="4" customWidth="1"/>
    <col min="15407" max="15407" width="8.75" style="4" customWidth="1"/>
    <col min="15408" max="15408" width="9.375" style="4" customWidth="1"/>
    <col min="15409" max="15409" width="6.75" style="4" customWidth="1"/>
    <col min="15410" max="15410" width="8.25" style="4" customWidth="1"/>
    <col min="15411" max="15411" width="10.625" style="4" customWidth="1"/>
    <col min="15412" max="15412" width="8.25" style="4" customWidth="1"/>
    <col min="15413" max="15413" width="10.625" style="4" customWidth="1"/>
    <col min="15414" max="15414" width="8.75" style="4" customWidth="1"/>
    <col min="15415" max="15415" width="9.375" style="4" customWidth="1"/>
    <col min="15416" max="15416" width="7.875" style="4" customWidth="1"/>
    <col min="15417" max="15417" width="8.25" style="4" customWidth="1"/>
    <col min="15418" max="15418" width="10" style="4" customWidth="1"/>
    <col min="15419" max="15419" width="8.75" style="4" customWidth="1"/>
    <col min="15420" max="15420" width="6.75" style="4" customWidth="1"/>
    <col min="15421" max="15625" width="9.125" style="4"/>
    <col min="15626" max="15626" width="5.125" style="4" customWidth="1"/>
    <col min="15627" max="15627" width="24" style="4" customWidth="1"/>
    <col min="15628" max="15628" width="7.75" style="4" customWidth="1"/>
    <col min="15629" max="15629" width="8.75" style="4" customWidth="1"/>
    <col min="15630" max="15630" width="8.375" style="4" customWidth="1"/>
    <col min="15631" max="15631" width="9.375" style="4" customWidth="1"/>
    <col min="15632" max="15632" width="10.125" style="4" customWidth="1"/>
    <col min="15633" max="15633" width="7.75" style="4" customWidth="1"/>
    <col min="15634" max="15635" width="9.375" style="4" customWidth="1"/>
    <col min="15636" max="15637" width="9.75" style="4" customWidth="1"/>
    <col min="15638" max="15638" width="8.75" style="4" customWidth="1"/>
    <col min="15639" max="15639" width="9.375" style="4" customWidth="1"/>
    <col min="15640" max="15640" width="6.75" style="4" customWidth="1"/>
    <col min="15641" max="15641" width="8.125" style="4" customWidth="1"/>
    <col min="15642" max="15642" width="10.375" style="4" customWidth="1"/>
    <col min="15643" max="15643" width="8.375" style="4" customWidth="1"/>
    <col min="15644" max="15644" width="9.75" style="4" customWidth="1"/>
    <col min="15645" max="15645" width="9.375" style="4" customWidth="1"/>
    <col min="15646" max="15646" width="7.375" style="4" customWidth="1"/>
    <col min="15647" max="15647" width="8.375" style="4" customWidth="1"/>
    <col min="15648" max="15649" width="8.25" style="4" customWidth="1"/>
    <col min="15650" max="15650" width="11.375" style="4" customWidth="1"/>
    <col min="15651" max="15651" width="9.375" style="4" customWidth="1"/>
    <col min="15652" max="15652" width="7.375" style="4" customWidth="1"/>
    <col min="15653" max="15654" width="8.375" style="4" customWidth="1"/>
    <col min="15655" max="15655" width="8.25" style="4" customWidth="1"/>
    <col min="15656" max="15656" width="11.375" style="4" customWidth="1"/>
    <col min="15657" max="15657" width="9.375" style="4" customWidth="1"/>
    <col min="15658" max="15658" width="6.75" style="4" customWidth="1"/>
    <col min="15659" max="15659" width="8.25" style="4" customWidth="1"/>
    <col min="15660" max="15660" width="10.75" style="4" customWidth="1"/>
    <col min="15661" max="15661" width="8.25" style="4" customWidth="1"/>
    <col min="15662" max="15662" width="10.25" style="4" customWidth="1"/>
    <col min="15663" max="15663" width="8.75" style="4" customWidth="1"/>
    <col min="15664" max="15664" width="9.375" style="4" customWidth="1"/>
    <col min="15665" max="15665" width="6.75" style="4" customWidth="1"/>
    <col min="15666" max="15666" width="8.25" style="4" customWidth="1"/>
    <col min="15667" max="15667" width="10.625" style="4" customWidth="1"/>
    <col min="15668" max="15668" width="8.25" style="4" customWidth="1"/>
    <col min="15669" max="15669" width="10.625" style="4" customWidth="1"/>
    <col min="15670" max="15670" width="8.75" style="4" customWidth="1"/>
    <col min="15671" max="15671" width="9.375" style="4" customWidth="1"/>
    <col min="15672" max="15672" width="7.875" style="4" customWidth="1"/>
    <col min="15673" max="15673" width="8.25" style="4" customWidth="1"/>
    <col min="15674" max="15674" width="10" style="4" customWidth="1"/>
    <col min="15675" max="15675" width="8.75" style="4" customWidth="1"/>
    <col min="15676" max="15676" width="6.75" style="4" customWidth="1"/>
    <col min="15677" max="15881" width="9.125" style="4"/>
    <col min="15882" max="15882" width="5.125" style="4" customWidth="1"/>
    <col min="15883" max="15883" width="24" style="4" customWidth="1"/>
    <col min="15884" max="15884" width="7.75" style="4" customWidth="1"/>
    <col min="15885" max="15885" width="8.75" style="4" customWidth="1"/>
    <col min="15886" max="15886" width="8.375" style="4" customWidth="1"/>
    <col min="15887" max="15887" width="9.375" style="4" customWidth="1"/>
    <col min="15888" max="15888" width="10.125" style="4" customWidth="1"/>
    <col min="15889" max="15889" width="7.75" style="4" customWidth="1"/>
    <col min="15890" max="15891" width="9.375" style="4" customWidth="1"/>
    <col min="15892" max="15893" width="9.75" style="4" customWidth="1"/>
    <col min="15894" max="15894" width="8.75" style="4" customWidth="1"/>
    <col min="15895" max="15895" width="9.375" style="4" customWidth="1"/>
    <col min="15896" max="15896" width="6.75" style="4" customWidth="1"/>
    <col min="15897" max="15897" width="8.125" style="4" customWidth="1"/>
    <col min="15898" max="15898" width="10.375" style="4" customWidth="1"/>
    <col min="15899" max="15899" width="8.375" style="4" customWidth="1"/>
    <col min="15900" max="15900" width="9.75" style="4" customWidth="1"/>
    <col min="15901" max="15901" width="9.375" style="4" customWidth="1"/>
    <col min="15902" max="15902" width="7.375" style="4" customWidth="1"/>
    <col min="15903" max="15903" width="8.375" style="4" customWidth="1"/>
    <col min="15904" max="15905" width="8.25" style="4" customWidth="1"/>
    <col min="15906" max="15906" width="11.375" style="4" customWidth="1"/>
    <col min="15907" max="15907" width="9.375" style="4" customWidth="1"/>
    <col min="15908" max="15908" width="7.375" style="4" customWidth="1"/>
    <col min="15909" max="15910" width="8.375" style="4" customWidth="1"/>
    <col min="15911" max="15911" width="8.25" style="4" customWidth="1"/>
    <col min="15912" max="15912" width="11.375" style="4" customWidth="1"/>
    <col min="15913" max="15913" width="9.375" style="4" customWidth="1"/>
    <col min="15914" max="15914" width="6.75" style="4" customWidth="1"/>
    <col min="15915" max="15915" width="8.25" style="4" customWidth="1"/>
    <col min="15916" max="15916" width="10.75" style="4" customWidth="1"/>
    <col min="15917" max="15917" width="8.25" style="4" customWidth="1"/>
    <col min="15918" max="15918" width="10.25" style="4" customWidth="1"/>
    <col min="15919" max="15919" width="8.75" style="4" customWidth="1"/>
    <col min="15920" max="15920" width="9.375" style="4" customWidth="1"/>
    <col min="15921" max="15921" width="6.75" style="4" customWidth="1"/>
    <col min="15922" max="15922" width="8.25" style="4" customWidth="1"/>
    <col min="15923" max="15923" width="10.625" style="4" customWidth="1"/>
    <col min="15924" max="15924" width="8.25" style="4" customWidth="1"/>
    <col min="15925" max="15925" width="10.625" style="4" customWidth="1"/>
    <col min="15926" max="15926" width="8.75" style="4" customWidth="1"/>
    <col min="15927" max="15927" width="9.375" style="4" customWidth="1"/>
    <col min="15928" max="15928" width="7.875" style="4" customWidth="1"/>
    <col min="15929" max="15929" width="8.25" style="4" customWidth="1"/>
    <col min="15930" max="15930" width="10" style="4" customWidth="1"/>
    <col min="15931" max="15931" width="8.75" style="4" customWidth="1"/>
    <col min="15932" max="15932" width="6.75" style="4" customWidth="1"/>
    <col min="15933" max="16137" width="9.125" style="4"/>
    <col min="16138" max="16138" width="5.125" style="4" customWidth="1"/>
    <col min="16139" max="16139" width="24" style="4" customWidth="1"/>
    <col min="16140" max="16140" width="7.75" style="4" customWidth="1"/>
    <col min="16141" max="16141" width="8.75" style="4" customWidth="1"/>
    <col min="16142" max="16142" width="8.375" style="4" customWidth="1"/>
    <col min="16143" max="16143" width="9.375" style="4" customWidth="1"/>
    <col min="16144" max="16144" width="10.125" style="4" customWidth="1"/>
    <col min="16145" max="16145" width="7.75" style="4" customWidth="1"/>
    <col min="16146" max="16147" width="9.375" style="4" customWidth="1"/>
    <col min="16148" max="16149" width="9.75" style="4" customWidth="1"/>
    <col min="16150" max="16150" width="8.75" style="4" customWidth="1"/>
    <col min="16151" max="16151" width="9.375" style="4" customWidth="1"/>
    <col min="16152" max="16152" width="6.75" style="4" customWidth="1"/>
    <col min="16153" max="16153" width="8.125" style="4" customWidth="1"/>
    <col min="16154" max="16154" width="10.375" style="4" customWidth="1"/>
    <col min="16155" max="16155" width="8.375" style="4" customWidth="1"/>
    <col min="16156" max="16156" width="9.75" style="4" customWidth="1"/>
    <col min="16157" max="16157" width="9.375" style="4" customWidth="1"/>
    <col min="16158" max="16158" width="7.375" style="4" customWidth="1"/>
    <col min="16159" max="16159" width="8.375" style="4" customWidth="1"/>
    <col min="16160" max="16161" width="8.25" style="4" customWidth="1"/>
    <col min="16162" max="16162" width="11.375" style="4" customWidth="1"/>
    <col min="16163" max="16163" width="9.375" style="4" customWidth="1"/>
    <col min="16164" max="16164" width="7.375" style="4" customWidth="1"/>
    <col min="16165" max="16166" width="8.375" style="4" customWidth="1"/>
    <col min="16167" max="16167" width="8.25" style="4" customWidth="1"/>
    <col min="16168" max="16168" width="11.375" style="4" customWidth="1"/>
    <col min="16169" max="16169" width="9.375" style="4" customWidth="1"/>
    <col min="16170" max="16170" width="6.75" style="4" customWidth="1"/>
    <col min="16171" max="16171" width="8.25" style="4" customWidth="1"/>
    <col min="16172" max="16172" width="10.75" style="4" customWidth="1"/>
    <col min="16173" max="16173" width="8.25" style="4" customWidth="1"/>
    <col min="16174" max="16174" width="10.25" style="4" customWidth="1"/>
    <col min="16175" max="16175" width="8.75" style="4" customWidth="1"/>
    <col min="16176" max="16176" width="9.375" style="4" customWidth="1"/>
    <col min="16177" max="16177" width="6.75" style="4" customWidth="1"/>
    <col min="16178" max="16178" width="8.25" style="4" customWidth="1"/>
    <col min="16179" max="16179" width="10.625" style="4" customWidth="1"/>
    <col min="16180" max="16180" width="8.25" style="4" customWidth="1"/>
    <col min="16181" max="16181" width="10.625" style="4" customWidth="1"/>
    <col min="16182" max="16182" width="8.75" style="4" customWidth="1"/>
    <col min="16183" max="16183" width="9.375" style="4" customWidth="1"/>
    <col min="16184" max="16184" width="7.875" style="4" customWidth="1"/>
    <col min="16185" max="16185" width="8.25" style="4" customWidth="1"/>
    <col min="16186" max="16186" width="10" style="4" customWidth="1"/>
    <col min="16187" max="16187" width="8.75" style="4" customWidth="1"/>
    <col min="16188" max="16188" width="6.75" style="4" customWidth="1"/>
    <col min="16189" max="16384" width="9.125" style="4"/>
  </cols>
  <sheetData>
    <row r="1" spans="1:61" s="121" customFormat="1" ht="36" customHeight="1">
      <c r="A1" s="661" t="s">
        <v>105</v>
      </c>
      <c r="B1" s="661"/>
      <c r="C1" s="661"/>
      <c r="D1" s="661"/>
      <c r="E1" s="661"/>
      <c r="F1" s="661"/>
      <c r="G1" s="661"/>
      <c r="H1" s="661"/>
      <c r="I1" s="661"/>
      <c r="J1" s="661"/>
      <c r="K1" s="661"/>
      <c r="L1" s="661"/>
      <c r="M1" s="661"/>
      <c r="N1" s="661"/>
      <c r="O1" s="661"/>
      <c r="P1" s="661"/>
      <c r="Q1" s="661"/>
      <c r="R1" s="661"/>
      <c r="S1" s="661"/>
      <c r="T1" s="661"/>
      <c r="U1" s="661"/>
      <c r="V1" s="661"/>
      <c r="W1" s="661"/>
      <c r="X1" s="661"/>
      <c r="Y1" s="661"/>
      <c r="Z1" s="661"/>
      <c r="AA1" s="661"/>
      <c r="AB1" s="661"/>
      <c r="AC1" s="661"/>
      <c r="AD1" s="661"/>
      <c r="AE1" s="661"/>
      <c r="AF1" s="661"/>
      <c r="AG1" s="661"/>
      <c r="AH1" s="661"/>
      <c r="AI1" s="661"/>
      <c r="AJ1" s="661"/>
      <c r="AK1" s="661"/>
      <c r="AL1" s="661"/>
      <c r="AM1" s="661"/>
      <c r="AN1" s="661"/>
      <c r="AO1" s="661"/>
      <c r="AP1" s="661"/>
      <c r="AQ1" s="661"/>
      <c r="AR1" s="661"/>
      <c r="AS1" s="661"/>
      <c r="AT1" s="661"/>
      <c r="AU1" s="661"/>
      <c r="AV1" s="661"/>
      <c r="AW1" s="661"/>
      <c r="AX1" s="661"/>
      <c r="AY1" s="661"/>
      <c r="AZ1" s="661"/>
      <c r="BA1" s="661"/>
      <c r="BB1" s="661"/>
      <c r="BC1" s="661"/>
      <c r="BD1" s="661"/>
      <c r="BE1" s="661"/>
      <c r="BF1" s="661"/>
      <c r="BG1" s="661"/>
      <c r="BH1" s="661"/>
      <c r="BI1" s="661"/>
    </row>
    <row r="2" spans="1:61" s="121" customFormat="1" ht="36" customHeight="1">
      <c r="A2" s="662" t="s">
        <v>178</v>
      </c>
      <c r="B2" s="662"/>
      <c r="C2" s="662"/>
      <c r="D2" s="662"/>
      <c r="E2" s="662"/>
      <c r="F2" s="662"/>
      <c r="G2" s="662"/>
      <c r="H2" s="662"/>
      <c r="I2" s="662"/>
      <c r="J2" s="662"/>
      <c r="K2" s="662"/>
      <c r="L2" s="662"/>
      <c r="M2" s="662"/>
      <c r="N2" s="662"/>
      <c r="O2" s="662"/>
      <c r="P2" s="662"/>
      <c r="Q2" s="662"/>
      <c r="R2" s="662"/>
      <c r="S2" s="662"/>
      <c r="T2" s="662"/>
      <c r="U2" s="662"/>
      <c r="V2" s="662"/>
      <c r="W2" s="662"/>
      <c r="X2" s="662"/>
      <c r="Y2" s="662"/>
      <c r="Z2" s="662"/>
      <c r="AA2" s="662"/>
      <c r="AB2" s="662"/>
      <c r="AC2" s="662"/>
      <c r="AD2" s="662"/>
      <c r="AE2" s="662"/>
      <c r="AF2" s="662"/>
      <c r="AG2" s="662"/>
      <c r="AH2" s="662"/>
      <c r="AI2" s="662"/>
      <c r="AJ2" s="662"/>
      <c r="AK2" s="662"/>
      <c r="AL2" s="662"/>
      <c r="AM2" s="662"/>
      <c r="AN2" s="662"/>
      <c r="AO2" s="662"/>
      <c r="AP2" s="662"/>
      <c r="AQ2" s="662"/>
      <c r="AR2" s="662"/>
      <c r="AS2" s="662"/>
      <c r="AT2" s="662"/>
      <c r="AU2" s="662"/>
      <c r="AV2" s="662"/>
      <c r="AW2" s="662"/>
      <c r="AX2" s="662"/>
      <c r="AY2" s="662"/>
      <c r="AZ2" s="662"/>
      <c r="BA2" s="662"/>
      <c r="BB2" s="662"/>
      <c r="BC2" s="662"/>
      <c r="BD2" s="662"/>
      <c r="BE2" s="662"/>
      <c r="BF2" s="662"/>
      <c r="BG2" s="662"/>
      <c r="BH2" s="662"/>
      <c r="BI2" s="662"/>
    </row>
    <row r="3" spans="1:61" s="121" customFormat="1" ht="36" customHeight="1">
      <c r="A3" s="663" t="s">
        <v>107</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3"/>
      <c r="AQ3" s="663"/>
      <c r="AR3" s="663"/>
      <c r="AS3" s="663"/>
      <c r="AT3" s="663"/>
      <c r="AU3" s="663"/>
      <c r="AV3" s="663"/>
      <c r="AW3" s="663"/>
      <c r="AX3" s="663"/>
      <c r="AY3" s="663"/>
      <c r="AZ3" s="663"/>
      <c r="BA3" s="663"/>
      <c r="BB3" s="663"/>
      <c r="BC3" s="663"/>
      <c r="BD3" s="663"/>
      <c r="BE3" s="663"/>
      <c r="BF3" s="663"/>
      <c r="BG3" s="663"/>
      <c r="BH3" s="663"/>
      <c r="BI3" s="663"/>
    </row>
    <row r="4" spans="1:61" s="122" customFormat="1" ht="46.35" customHeight="1">
      <c r="A4" s="664" t="s">
        <v>179</v>
      </c>
      <c r="B4" s="664"/>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4"/>
    </row>
    <row r="5" spans="1:61" s="122" customFormat="1" ht="39" customHeight="1">
      <c r="A5" s="665" t="s">
        <v>118</v>
      </c>
      <c r="B5" s="665"/>
      <c r="C5" s="665"/>
      <c r="D5" s="665"/>
      <c r="E5" s="665"/>
      <c r="F5" s="665"/>
      <c r="G5" s="665"/>
      <c r="H5" s="665"/>
      <c r="I5" s="665"/>
      <c r="J5" s="665"/>
      <c r="K5" s="665"/>
      <c r="L5" s="665"/>
      <c r="M5" s="665"/>
      <c r="N5" s="665"/>
      <c r="O5" s="665"/>
      <c r="P5" s="665"/>
      <c r="Q5" s="665"/>
      <c r="R5" s="665"/>
      <c r="S5" s="665"/>
      <c r="T5" s="665"/>
      <c r="U5" s="665"/>
      <c r="V5" s="665"/>
      <c r="W5" s="665"/>
      <c r="X5" s="665"/>
      <c r="Y5" s="665"/>
      <c r="Z5" s="665"/>
      <c r="AA5" s="665"/>
      <c r="AB5" s="665"/>
      <c r="AC5" s="665"/>
      <c r="AD5" s="665"/>
      <c r="AE5" s="665"/>
      <c r="AF5" s="665"/>
      <c r="AG5" s="665"/>
      <c r="AH5" s="665"/>
      <c r="AI5" s="665"/>
      <c r="AJ5" s="665"/>
      <c r="AK5" s="665"/>
      <c r="AL5" s="665"/>
      <c r="AM5" s="665"/>
      <c r="AN5" s="665"/>
      <c r="AO5" s="665"/>
      <c r="AP5" s="665"/>
      <c r="AQ5" s="665"/>
      <c r="AR5" s="665"/>
      <c r="AS5" s="665"/>
      <c r="AT5" s="665"/>
      <c r="AU5" s="665"/>
      <c r="AV5" s="665"/>
      <c r="AW5" s="665"/>
      <c r="AX5" s="665"/>
      <c r="AY5" s="665"/>
      <c r="AZ5" s="665"/>
      <c r="BA5" s="665"/>
      <c r="BB5" s="665"/>
      <c r="BC5" s="665"/>
      <c r="BD5" s="665"/>
      <c r="BE5" s="665"/>
      <c r="BF5" s="665"/>
      <c r="BG5" s="665"/>
      <c r="BH5" s="665"/>
      <c r="BI5" s="665"/>
    </row>
    <row r="6" spans="1:61" s="123" customFormat="1" ht="39" customHeight="1">
      <c r="A6" s="666" t="s">
        <v>25</v>
      </c>
      <c r="B6" s="666"/>
      <c r="C6" s="666"/>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6"/>
      <c r="AF6" s="666"/>
      <c r="AG6" s="666"/>
      <c r="AH6" s="666"/>
      <c r="AI6" s="666"/>
      <c r="AJ6" s="666"/>
      <c r="AK6" s="666"/>
      <c r="AL6" s="666"/>
      <c r="AM6" s="666"/>
      <c r="AN6" s="666"/>
      <c r="AO6" s="666"/>
      <c r="AP6" s="666"/>
      <c r="AQ6" s="666"/>
      <c r="AR6" s="666"/>
      <c r="AS6" s="666"/>
      <c r="AT6" s="666"/>
      <c r="AU6" s="666"/>
      <c r="AV6" s="666"/>
      <c r="AW6" s="666"/>
      <c r="AX6" s="666"/>
      <c r="AY6" s="666"/>
      <c r="AZ6" s="666"/>
      <c r="BA6" s="666"/>
      <c r="BB6" s="666"/>
      <c r="BC6" s="666"/>
      <c r="BD6" s="666"/>
      <c r="BE6" s="666"/>
      <c r="BF6" s="666"/>
      <c r="BG6" s="666"/>
      <c r="BH6" s="666"/>
      <c r="BI6" s="666"/>
    </row>
    <row r="7" spans="1:61" s="5" customFormat="1" ht="77.849999999999994" customHeight="1">
      <c r="A7" s="532" t="s">
        <v>1</v>
      </c>
      <c r="B7" s="532" t="s">
        <v>34</v>
      </c>
      <c r="C7" s="532" t="s">
        <v>2</v>
      </c>
      <c r="D7" s="532" t="s">
        <v>3</v>
      </c>
      <c r="E7" s="532" t="s">
        <v>4</v>
      </c>
      <c r="F7" s="566" t="s">
        <v>171</v>
      </c>
      <c r="G7" s="566" t="s">
        <v>172</v>
      </c>
      <c r="H7" s="533" t="s">
        <v>194</v>
      </c>
      <c r="I7" s="533"/>
      <c r="J7" s="533"/>
      <c r="K7" s="533"/>
      <c r="L7" s="533"/>
      <c r="M7" s="533"/>
      <c r="N7" s="533"/>
      <c r="O7" s="533"/>
      <c r="P7" s="533" t="s">
        <v>76</v>
      </c>
      <c r="Q7" s="533"/>
      <c r="R7" s="533"/>
      <c r="S7" s="533"/>
      <c r="T7" s="533"/>
      <c r="U7" s="533"/>
      <c r="V7" s="533"/>
      <c r="W7" s="533"/>
      <c r="X7" s="532" t="s">
        <v>89</v>
      </c>
      <c r="Y7" s="532"/>
      <c r="Z7" s="532"/>
      <c r="AA7" s="532"/>
      <c r="AB7" s="532"/>
      <c r="AC7" s="532"/>
      <c r="AD7" s="558" t="s">
        <v>100</v>
      </c>
      <c r="AE7" s="559"/>
      <c r="AF7" s="559"/>
      <c r="AG7" s="559"/>
      <c r="AH7" s="559"/>
      <c r="AI7" s="560"/>
      <c r="AJ7" s="532" t="s">
        <v>78</v>
      </c>
      <c r="AK7" s="532"/>
      <c r="AL7" s="532"/>
      <c r="AM7" s="532"/>
      <c r="AN7" s="532"/>
      <c r="AO7" s="532"/>
      <c r="AP7" s="532"/>
      <c r="AQ7" s="532" t="s">
        <v>77</v>
      </c>
      <c r="AR7" s="532"/>
      <c r="AS7" s="532"/>
      <c r="AT7" s="532"/>
      <c r="AU7" s="532"/>
      <c r="AV7" s="532"/>
      <c r="AW7" s="532"/>
      <c r="AX7" s="532" t="s">
        <v>88</v>
      </c>
      <c r="AY7" s="532"/>
      <c r="AZ7" s="532"/>
      <c r="BA7" s="532"/>
      <c r="BB7" s="532"/>
      <c r="BC7" s="532"/>
      <c r="BD7" s="532"/>
      <c r="BE7" s="558" t="s">
        <v>119</v>
      </c>
      <c r="BF7" s="559"/>
      <c r="BG7" s="559"/>
      <c r="BH7" s="560"/>
      <c r="BI7" s="532" t="s">
        <v>6</v>
      </c>
    </row>
    <row r="8" spans="1:61" s="5" customFormat="1" ht="54" customHeight="1">
      <c r="A8" s="532"/>
      <c r="B8" s="532"/>
      <c r="C8" s="532"/>
      <c r="D8" s="532"/>
      <c r="E8" s="532"/>
      <c r="F8" s="567"/>
      <c r="G8" s="567"/>
      <c r="H8" s="533" t="s">
        <v>7</v>
      </c>
      <c r="I8" s="533" t="s">
        <v>8</v>
      </c>
      <c r="J8" s="533"/>
      <c r="K8" s="533"/>
      <c r="L8" s="533"/>
      <c r="M8" s="533"/>
      <c r="N8" s="533"/>
      <c r="O8" s="533"/>
      <c r="P8" s="533" t="s">
        <v>7</v>
      </c>
      <c r="Q8" s="533" t="s">
        <v>8</v>
      </c>
      <c r="R8" s="533"/>
      <c r="S8" s="533"/>
      <c r="T8" s="533"/>
      <c r="U8" s="533"/>
      <c r="V8" s="533"/>
      <c r="W8" s="533"/>
      <c r="X8" s="533" t="s">
        <v>65</v>
      </c>
      <c r="Y8" s="532" t="s">
        <v>29</v>
      </c>
      <c r="Z8" s="532"/>
      <c r="AA8" s="532"/>
      <c r="AB8" s="532"/>
      <c r="AC8" s="532"/>
      <c r="AD8" s="533" t="s">
        <v>65</v>
      </c>
      <c r="AE8" s="532" t="s">
        <v>29</v>
      </c>
      <c r="AF8" s="532"/>
      <c r="AG8" s="532"/>
      <c r="AH8" s="532"/>
      <c r="AI8" s="532"/>
      <c r="AJ8" s="533" t="s">
        <v>65</v>
      </c>
      <c r="AK8" s="532" t="s">
        <v>29</v>
      </c>
      <c r="AL8" s="532"/>
      <c r="AM8" s="532"/>
      <c r="AN8" s="532"/>
      <c r="AO8" s="532"/>
      <c r="AP8" s="532"/>
      <c r="AQ8" s="533" t="s">
        <v>65</v>
      </c>
      <c r="AR8" s="532" t="s">
        <v>29</v>
      </c>
      <c r="AS8" s="532"/>
      <c r="AT8" s="532"/>
      <c r="AU8" s="532"/>
      <c r="AV8" s="532"/>
      <c r="AW8" s="532"/>
      <c r="AX8" s="533" t="s">
        <v>65</v>
      </c>
      <c r="AY8" s="532" t="s">
        <v>29</v>
      </c>
      <c r="AZ8" s="532"/>
      <c r="BA8" s="532"/>
      <c r="BB8" s="532"/>
      <c r="BC8" s="532"/>
      <c r="BD8" s="532"/>
      <c r="BE8" s="533" t="s">
        <v>65</v>
      </c>
      <c r="BF8" s="558" t="s">
        <v>40</v>
      </c>
      <c r="BG8" s="559"/>
      <c r="BH8" s="560"/>
      <c r="BI8" s="532"/>
    </row>
    <row r="9" spans="1:61" s="5" customFormat="1" ht="42" customHeight="1">
      <c r="A9" s="532"/>
      <c r="B9" s="532"/>
      <c r="C9" s="532"/>
      <c r="D9" s="532"/>
      <c r="E9" s="532"/>
      <c r="F9" s="567"/>
      <c r="G9" s="567"/>
      <c r="H9" s="533"/>
      <c r="I9" s="533" t="s">
        <v>65</v>
      </c>
      <c r="J9" s="533" t="s">
        <v>29</v>
      </c>
      <c r="K9" s="533"/>
      <c r="L9" s="533"/>
      <c r="M9" s="533"/>
      <c r="N9" s="533"/>
      <c r="O9" s="533"/>
      <c r="P9" s="533"/>
      <c r="Q9" s="533" t="s">
        <v>65</v>
      </c>
      <c r="R9" s="533" t="s">
        <v>29</v>
      </c>
      <c r="S9" s="533"/>
      <c r="T9" s="533"/>
      <c r="U9" s="533"/>
      <c r="V9" s="533"/>
      <c r="W9" s="533"/>
      <c r="X9" s="533"/>
      <c r="Y9" s="533" t="s">
        <v>69</v>
      </c>
      <c r="Z9" s="533"/>
      <c r="AA9" s="533"/>
      <c r="AB9" s="533"/>
      <c r="AC9" s="533" t="s">
        <v>174</v>
      </c>
      <c r="AD9" s="533"/>
      <c r="AE9" s="533" t="s">
        <v>69</v>
      </c>
      <c r="AF9" s="533"/>
      <c r="AG9" s="533"/>
      <c r="AH9" s="533"/>
      <c r="AI9" s="533" t="s">
        <v>175</v>
      </c>
      <c r="AJ9" s="533"/>
      <c r="AK9" s="533" t="s">
        <v>69</v>
      </c>
      <c r="AL9" s="533"/>
      <c r="AM9" s="533"/>
      <c r="AN9" s="533"/>
      <c r="AO9" s="533"/>
      <c r="AP9" s="533" t="s">
        <v>70</v>
      </c>
      <c r="AQ9" s="533"/>
      <c r="AR9" s="533" t="s">
        <v>69</v>
      </c>
      <c r="AS9" s="533"/>
      <c r="AT9" s="533"/>
      <c r="AU9" s="533"/>
      <c r="AV9" s="533"/>
      <c r="AW9" s="533" t="s">
        <v>175</v>
      </c>
      <c r="AX9" s="533"/>
      <c r="AY9" s="533" t="s">
        <v>69</v>
      </c>
      <c r="AZ9" s="533"/>
      <c r="BA9" s="533"/>
      <c r="BB9" s="533"/>
      <c r="BC9" s="533"/>
      <c r="BD9" s="533" t="s">
        <v>175</v>
      </c>
      <c r="BE9" s="533"/>
      <c r="BF9" s="561" t="s">
        <v>69</v>
      </c>
      <c r="BG9" s="562"/>
      <c r="BH9" s="533" t="s">
        <v>175</v>
      </c>
      <c r="BI9" s="532"/>
    </row>
    <row r="10" spans="1:61" s="5" customFormat="1" ht="30.75" customHeight="1">
      <c r="A10" s="532"/>
      <c r="B10" s="532"/>
      <c r="C10" s="532"/>
      <c r="D10" s="532"/>
      <c r="E10" s="532"/>
      <c r="F10" s="567"/>
      <c r="G10" s="567"/>
      <c r="H10" s="533"/>
      <c r="I10" s="533"/>
      <c r="J10" s="532" t="s">
        <v>66</v>
      </c>
      <c r="K10" s="532"/>
      <c r="L10" s="532"/>
      <c r="M10" s="533" t="s">
        <v>67</v>
      </c>
      <c r="N10" s="533"/>
      <c r="O10" s="533"/>
      <c r="P10" s="533"/>
      <c r="Q10" s="533"/>
      <c r="R10" s="532" t="s">
        <v>66</v>
      </c>
      <c r="S10" s="532"/>
      <c r="T10" s="532"/>
      <c r="U10" s="533" t="s">
        <v>67</v>
      </c>
      <c r="V10" s="533"/>
      <c r="W10" s="533"/>
      <c r="X10" s="533"/>
      <c r="Y10" s="533"/>
      <c r="Z10" s="533"/>
      <c r="AA10" s="533"/>
      <c r="AB10" s="533"/>
      <c r="AC10" s="533"/>
      <c r="AD10" s="533"/>
      <c r="AE10" s="533"/>
      <c r="AF10" s="533"/>
      <c r="AG10" s="533"/>
      <c r="AH10" s="533"/>
      <c r="AI10" s="533"/>
      <c r="AJ10" s="533"/>
      <c r="AK10" s="533" t="s">
        <v>68</v>
      </c>
      <c r="AL10" s="532" t="s">
        <v>40</v>
      </c>
      <c r="AM10" s="532"/>
      <c r="AN10" s="532"/>
      <c r="AO10" s="532"/>
      <c r="AP10" s="533"/>
      <c r="AQ10" s="533"/>
      <c r="AR10" s="533" t="s">
        <v>68</v>
      </c>
      <c r="AS10" s="532" t="s">
        <v>40</v>
      </c>
      <c r="AT10" s="532"/>
      <c r="AU10" s="532"/>
      <c r="AV10" s="532"/>
      <c r="AW10" s="533"/>
      <c r="AX10" s="533"/>
      <c r="AY10" s="533" t="s">
        <v>68</v>
      </c>
      <c r="AZ10" s="532" t="s">
        <v>40</v>
      </c>
      <c r="BA10" s="532"/>
      <c r="BB10" s="532"/>
      <c r="BC10" s="532"/>
      <c r="BD10" s="533"/>
      <c r="BE10" s="533"/>
      <c r="BF10" s="563" t="s">
        <v>9</v>
      </c>
      <c r="BG10" s="563" t="s">
        <v>90</v>
      </c>
      <c r="BH10" s="533"/>
      <c r="BI10" s="532"/>
    </row>
    <row r="11" spans="1:61" s="5" customFormat="1" ht="30.75" customHeight="1">
      <c r="A11" s="532"/>
      <c r="B11" s="532"/>
      <c r="C11" s="532"/>
      <c r="D11" s="532"/>
      <c r="E11" s="532"/>
      <c r="F11" s="567"/>
      <c r="G11" s="567"/>
      <c r="H11" s="533"/>
      <c r="I11" s="533"/>
      <c r="J11" s="532"/>
      <c r="K11" s="532"/>
      <c r="L11" s="532"/>
      <c r="M11" s="533"/>
      <c r="N11" s="533"/>
      <c r="O11" s="533"/>
      <c r="P11" s="533"/>
      <c r="Q11" s="533"/>
      <c r="R11" s="532"/>
      <c r="S11" s="532"/>
      <c r="T11" s="532"/>
      <c r="U11" s="533"/>
      <c r="V11" s="533"/>
      <c r="W11" s="533"/>
      <c r="X11" s="533"/>
      <c r="Y11" s="533" t="s">
        <v>68</v>
      </c>
      <c r="Z11" s="533" t="s">
        <v>74</v>
      </c>
      <c r="AA11" s="533" t="s">
        <v>46</v>
      </c>
      <c r="AB11" s="533" t="s">
        <v>30</v>
      </c>
      <c r="AC11" s="533"/>
      <c r="AD11" s="533"/>
      <c r="AE11" s="533" t="s">
        <v>68</v>
      </c>
      <c r="AF11" s="533" t="s">
        <v>74</v>
      </c>
      <c r="AG11" s="533" t="s">
        <v>46</v>
      </c>
      <c r="AH11" s="533" t="s">
        <v>30</v>
      </c>
      <c r="AI11" s="533"/>
      <c r="AJ11" s="533"/>
      <c r="AK11" s="533"/>
      <c r="AL11" s="533" t="s">
        <v>24</v>
      </c>
      <c r="AM11" s="533"/>
      <c r="AN11" s="569" t="s">
        <v>46</v>
      </c>
      <c r="AO11" s="545"/>
      <c r="AP11" s="533"/>
      <c r="AQ11" s="533"/>
      <c r="AR11" s="533"/>
      <c r="AS11" s="533" t="s">
        <v>74</v>
      </c>
      <c r="AT11" s="533"/>
      <c r="AU11" s="569" t="s">
        <v>46</v>
      </c>
      <c r="AV11" s="545"/>
      <c r="AW11" s="533"/>
      <c r="AX11" s="533"/>
      <c r="AY11" s="533"/>
      <c r="AZ11" s="533" t="s">
        <v>74</v>
      </c>
      <c r="BA11" s="533"/>
      <c r="BB11" s="569" t="s">
        <v>46</v>
      </c>
      <c r="BC11" s="545"/>
      <c r="BD11" s="533"/>
      <c r="BE11" s="533"/>
      <c r="BF11" s="564"/>
      <c r="BG11" s="564"/>
      <c r="BH11" s="533"/>
      <c r="BI11" s="532"/>
    </row>
    <row r="12" spans="1:61" s="5" customFormat="1" ht="32.25" customHeight="1">
      <c r="A12" s="532"/>
      <c r="B12" s="532"/>
      <c r="C12" s="532"/>
      <c r="D12" s="532"/>
      <c r="E12" s="532"/>
      <c r="F12" s="567"/>
      <c r="G12" s="567"/>
      <c r="H12" s="533"/>
      <c r="I12" s="533"/>
      <c r="J12" s="533" t="s">
        <v>68</v>
      </c>
      <c r="K12" s="561" t="s">
        <v>31</v>
      </c>
      <c r="L12" s="562"/>
      <c r="M12" s="533" t="s">
        <v>32</v>
      </c>
      <c r="N12" s="533" t="s">
        <v>33</v>
      </c>
      <c r="O12" s="533"/>
      <c r="P12" s="533"/>
      <c r="Q12" s="533"/>
      <c r="R12" s="533" t="s">
        <v>68</v>
      </c>
      <c r="S12" s="533" t="s">
        <v>31</v>
      </c>
      <c r="T12" s="533"/>
      <c r="U12" s="533" t="s">
        <v>32</v>
      </c>
      <c r="V12" s="533" t="s">
        <v>33</v>
      </c>
      <c r="W12" s="533"/>
      <c r="X12" s="533"/>
      <c r="Y12" s="533"/>
      <c r="Z12" s="533"/>
      <c r="AA12" s="533"/>
      <c r="AB12" s="533"/>
      <c r="AC12" s="533"/>
      <c r="AD12" s="533"/>
      <c r="AE12" s="533"/>
      <c r="AF12" s="533"/>
      <c r="AG12" s="533"/>
      <c r="AH12" s="533"/>
      <c r="AI12" s="533"/>
      <c r="AJ12" s="533"/>
      <c r="AK12" s="533"/>
      <c r="AL12" s="533" t="s">
        <v>9</v>
      </c>
      <c r="AM12" s="533" t="s">
        <v>103</v>
      </c>
      <c r="AN12" s="533" t="s">
        <v>9</v>
      </c>
      <c r="AO12" s="533" t="s">
        <v>103</v>
      </c>
      <c r="AP12" s="533"/>
      <c r="AQ12" s="533"/>
      <c r="AR12" s="533"/>
      <c r="AS12" s="533" t="s">
        <v>9</v>
      </c>
      <c r="AT12" s="533" t="s">
        <v>103</v>
      </c>
      <c r="AU12" s="533" t="s">
        <v>9</v>
      </c>
      <c r="AV12" s="533" t="s">
        <v>103</v>
      </c>
      <c r="AW12" s="533"/>
      <c r="AX12" s="533"/>
      <c r="AY12" s="533"/>
      <c r="AZ12" s="533" t="s">
        <v>9</v>
      </c>
      <c r="BA12" s="533" t="s">
        <v>103</v>
      </c>
      <c r="BB12" s="533" t="s">
        <v>9</v>
      </c>
      <c r="BC12" s="533" t="s">
        <v>103</v>
      </c>
      <c r="BD12" s="533"/>
      <c r="BE12" s="533"/>
      <c r="BF12" s="564"/>
      <c r="BG12" s="564"/>
      <c r="BH12" s="533"/>
      <c r="BI12" s="532"/>
    </row>
    <row r="13" spans="1:61" s="5" customFormat="1" ht="30" customHeight="1">
      <c r="A13" s="532"/>
      <c r="B13" s="532"/>
      <c r="C13" s="532"/>
      <c r="D13" s="532"/>
      <c r="E13" s="532"/>
      <c r="F13" s="567"/>
      <c r="G13" s="567"/>
      <c r="H13" s="533"/>
      <c r="I13" s="533"/>
      <c r="J13" s="533"/>
      <c r="K13" s="563" t="s">
        <v>74</v>
      </c>
      <c r="L13" s="533" t="s">
        <v>30</v>
      </c>
      <c r="M13" s="533"/>
      <c r="N13" s="533" t="s">
        <v>9</v>
      </c>
      <c r="O13" s="533" t="s">
        <v>173</v>
      </c>
      <c r="P13" s="533"/>
      <c r="Q13" s="533"/>
      <c r="R13" s="533"/>
      <c r="S13" s="533" t="s">
        <v>74</v>
      </c>
      <c r="T13" s="533" t="s">
        <v>30</v>
      </c>
      <c r="U13" s="533"/>
      <c r="V13" s="533" t="s">
        <v>9</v>
      </c>
      <c r="W13" s="533" t="s">
        <v>173</v>
      </c>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3"/>
      <c r="AV13" s="533"/>
      <c r="AW13" s="533"/>
      <c r="AX13" s="533"/>
      <c r="AY13" s="533"/>
      <c r="AZ13" s="533"/>
      <c r="BA13" s="533"/>
      <c r="BB13" s="533"/>
      <c r="BC13" s="533"/>
      <c r="BD13" s="533"/>
      <c r="BE13" s="533"/>
      <c r="BF13" s="564"/>
      <c r="BG13" s="564"/>
      <c r="BH13" s="533"/>
      <c r="BI13" s="532"/>
    </row>
    <row r="14" spans="1:61" s="5" customFormat="1" ht="58.5" customHeight="1">
      <c r="A14" s="532"/>
      <c r="B14" s="532"/>
      <c r="C14" s="532"/>
      <c r="D14" s="532"/>
      <c r="E14" s="532"/>
      <c r="F14" s="568"/>
      <c r="G14" s="568"/>
      <c r="H14" s="533"/>
      <c r="I14" s="533"/>
      <c r="J14" s="533"/>
      <c r="K14" s="565"/>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533"/>
      <c r="AW14" s="533"/>
      <c r="AX14" s="533"/>
      <c r="AY14" s="533"/>
      <c r="AZ14" s="533"/>
      <c r="BA14" s="533"/>
      <c r="BB14" s="533"/>
      <c r="BC14" s="533"/>
      <c r="BD14" s="533"/>
      <c r="BE14" s="533"/>
      <c r="BF14" s="565"/>
      <c r="BG14" s="565"/>
      <c r="BH14" s="533"/>
      <c r="BI14" s="532"/>
    </row>
    <row r="15" spans="1:61" s="7" customFormat="1" ht="24" hidden="1" customHeight="1">
      <c r="A15" s="6">
        <v>1</v>
      </c>
      <c r="B15" s="6">
        <v>2</v>
      </c>
      <c r="C15" s="6">
        <v>3</v>
      </c>
      <c r="D15" s="6">
        <v>4</v>
      </c>
      <c r="E15" s="6">
        <v>5</v>
      </c>
      <c r="F15" s="6"/>
      <c r="G15" s="6"/>
      <c r="H15" s="6">
        <v>6</v>
      </c>
      <c r="I15" s="6">
        <v>7</v>
      </c>
      <c r="J15" s="6">
        <v>8</v>
      </c>
      <c r="K15" s="6">
        <v>9</v>
      </c>
      <c r="L15" s="6">
        <v>10</v>
      </c>
      <c r="M15" s="6">
        <v>11</v>
      </c>
      <c r="N15" s="6"/>
      <c r="O15" s="6">
        <v>12</v>
      </c>
      <c r="P15" s="6">
        <v>13</v>
      </c>
      <c r="Q15" s="6">
        <v>14</v>
      </c>
      <c r="R15" s="6">
        <v>15</v>
      </c>
      <c r="S15" s="6">
        <v>16</v>
      </c>
      <c r="T15" s="6">
        <v>17</v>
      </c>
      <c r="U15" s="6">
        <v>18</v>
      </c>
      <c r="V15" s="6"/>
      <c r="W15" s="6">
        <v>19</v>
      </c>
      <c r="X15" s="6">
        <v>20</v>
      </c>
      <c r="Y15" s="6">
        <v>21</v>
      </c>
      <c r="Z15" s="6">
        <v>22</v>
      </c>
      <c r="AA15" s="6">
        <v>23</v>
      </c>
      <c r="AB15" s="6">
        <v>24</v>
      </c>
      <c r="AC15" s="6">
        <v>25</v>
      </c>
      <c r="AD15" s="6">
        <v>26</v>
      </c>
      <c r="AE15" s="6">
        <v>27</v>
      </c>
      <c r="AF15" s="6">
        <v>28</v>
      </c>
      <c r="AG15" s="6">
        <v>29</v>
      </c>
      <c r="AH15" s="6">
        <v>30</v>
      </c>
      <c r="AI15" s="6">
        <v>31</v>
      </c>
      <c r="AJ15" s="6">
        <v>32</v>
      </c>
      <c r="AK15" s="6">
        <v>33</v>
      </c>
      <c r="AL15" s="6">
        <v>34</v>
      </c>
      <c r="AM15" s="6">
        <v>35</v>
      </c>
      <c r="AN15" s="6">
        <v>36</v>
      </c>
      <c r="AO15" s="6">
        <v>37</v>
      </c>
      <c r="AP15" s="6">
        <v>38</v>
      </c>
      <c r="AQ15" s="6">
        <v>39</v>
      </c>
      <c r="AR15" s="6">
        <v>40</v>
      </c>
      <c r="AS15" s="6">
        <v>41</v>
      </c>
      <c r="AT15" s="6">
        <v>42</v>
      </c>
      <c r="AU15" s="6">
        <v>43</v>
      </c>
      <c r="AV15" s="6">
        <v>44</v>
      </c>
      <c r="AW15" s="6">
        <v>45</v>
      </c>
      <c r="AX15" s="6">
        <v>46</v>
      </c>
      <c r="AY15" s="6">
        <v>47</v>
      </c>
      <c r="AZ15" s="6">
        <v>48</v>
      </c>
      <c r="BA15" s="6">
        <v>49</v>
      </c>
      <c r="BB15" s="6">
        <v>50</v>
      </c>
      <c r="BC15" s="6">
        <v>51</v>
      </c>
      <c r="BD15" s="6">
        <v>52</v>
      </c>
      <c r="BE15" s="6"/>
      <c r="BF15" s="6"/>
      <c r="BG15" s="6"/>
      <c r="BH15" s="6"/>
      <c r="BI15" s="6">
        <v>53</v>
      </c>
    </row>
    <row r="16" spans="1:61" s="7" customFormat="1" ht="36.75" customHeight="1">
      <c r="A16" s="6"/>
      <c r="B16" s="14" t="s">
        <v>28</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row>
    <row r="17" spans="1:61" s="7" customFormat="1" ht="47.85" customHeight="1">
      <c r="A17" s="14" t="s">
        <v>52</v>
      </c>
      <c r="B17" s="16" t="s">
        <v>56</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row>
    <row r="18" spans="1:61" ht="75">
      <c r="A18" s="107" t="s">
        <v>13</v>
      </c>
      <c r="B18" s="24" t="s">
        <v>94</v>
      </c>
      <c r="C18" s="17"/>
      <c r="D18" s="17"/>
      <c r="E18" s="17"/>
      <c r="F18" s="17"/>
      <c r="G18" s="17"/>
      <c r="H18" s="17"/>
      <c r="I18" s="18"/>
      <c r="J18" s="18"/>
      <c r="K18" s="18"/>
      <c r="L18" s="18"/>
      <c r="M18" s="18"/>
      <c r="N18" s="18"/>
      <c r="O18" s="18"/>
      <c r="P18" s="18"/>
      <c r="Q18" s="18"/>
      <c r="R18" s="18"/>
      <c r="S18" s="18"/>
      <c r="T18" s="18"/>
      <c r="U18" s="18"/>
      <c r="V18" s="18"/>
      <c r="W18" s="18"/>
      <c r="X18" s="18"/>
      <c r="Y18" s="18"/>
      <c r="Z18" s="18"/>
      <c r="AA18" s="18"/>
      <c r="AB18" s="18"/>
      <c r="AC18" s="18"/>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row>
    <row r="19" spans="1:61" s="3" customFormat="1" ht="77.849999999999994" customHeight="1">
      <c r="A19" s="27" t="s">
        <v>20</v>
      </c>
      <c r="B19" s="28" t="s">
        <v>95</v>
      </c>
      <c r="C19" s="29"/>
      <c r="D19" s="29"/>
      <c r="E19" s="29"/>
      <c r="F19" s="29"/>
      <c r="G19" s="29"/>
      <c r="H19" s="29"/>
      <c r="I19" s="30"/>
      <c r="J19" s="30"/>
      <c r="K19" s="30"/>
      <c r="L19" s="30"/>
      <c r="M19" s="30"/>
      <c r="N19" s="30"/>
      <c r="O19" s="30"/>
      <c r="P19" s="30"/>
      <c r="Q19" s="30"/>
      <c r="R19" s="30"/>
      <c r="S19" s="30"/>
      <c r="T19" s="30"/>
      <c r="U19" s="30"/>
      <c r="V19" s="30"/>
      <c r="W19" s="30"/>
      <c r="X19" s="30"/>
      <c r="Y19" s="30"/>
      <c r="Z19" s="30"/>
      <c r="AA19" s="30"/>
      <c r="AB19" s="30"/>
      <c r="AC19" s="30"/>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row>
    <row r="20" spans="1:61" ht="30" customHeight="1">
      <c r="A20" s="19">
        <v>1</v>
      </c>
      <c r="B20" s="20" t="s">
        <v>14</v>
      </c>
      <c r="C20" s="17"/>
      <c r="D20" s="17"/>
      <c r="E20" s="17"/>
      <c r="F20" s="17"/>
      <c r="G20" s="17"/>
      <c r="H20" s="17"/>
      <c r="I20" s="18"/>
      <c r="J20" s="18"/>
      <c r="K20" s="18"/>
      <c r="L20" s="18"/>
      <c r="M20" s="18"/>
      <c r="N20" s="18"/>
      <c r="O20" s="18"/>
      <c r="P20" s="18"/>
      <c r="Q20" s="18"/>
      <c r="R20" s="18"/>
      <c r="S20" s="18"/>
      <c r="T20" s="18"/>
      <c r="U20" s="18"/>
      <c r="V20" s="18"/>
      <c r="W20" s="18"/>
      <c r="X20" s="18"/>
      <c r="Y20" s="18"/>
      <c r="Z20" s="18"/>
      <c r="AA20" s="18"/>
      <c r="AB20" s="18"/>
      <c r="AC20" s="18"/>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row>
    <row r="21" spans="1:61" ht="30" customHeight="1">
      <c r="A21" s="31" t="s">
        <v>26</v>
      </c>
      <c r="B21" s="22" t="s">
        <v>16</v>
      </c>
      <c r="C21" s="17"/>
      <c r="D21" s="17"/>
      <c r="E21" s="17"/>
      <c r="F21" s="17"/>
      <c r="G21" s="17"/>
      <c r="H21" s="17"/>
      <c r="I21" s="18"/>
      <c r="J21" s="18"/>
      <c r="K21" s="18"/>
      <c r="L21" s="18"/>
      <c r="M21" s="18"/>
      <c r="N21" s="18"/>
      <c r="O21" s="18"/>
      <c r="P21" s="18"/>
      <c r="Q21" s="18"/>
      <c r="R21" s="18"/>
      <c r="S21" s="18"/>
      <c r="T21" s="18"/>
      <c r="U21" s="18"/>
      <c r="V21" s="18"/>
      <c r="W21" s="18"/>
      <c r="X21" s="18"/>
      <c r="Y21" s="18"/>
      <c r="Z21" s="18"/>
      <c r="AA21" s="18"/>
      <c r="AB21" s="18"/>
      <c r="AC21" s="18"/>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row>
    <row r="22" spans="1:61" s="3" customFormat="1" ht="69.599999999999994" customHeight="1">
      <c r="A22" s="27" t="s">
        <v>21</v>
      </c>
      <c r="B22" s="28" t="s">
        <v>60</v>
      </c>
      <c r="C22" s="29"/>
      <c r="D22" s="29"/>
      <c r="E22" s="29"/>
      <c r="F22" s="29"/>
      <c r="G22" s="29"/>
      <c r="H22" s="29"/>
      <c r="I22" s="30"/>
      <c r="J22" s="30"/>
      <c r="K22" s="30"/>
      <c r="L22" s="30"/>
      <c r="M22" s="30"/>
      <c r="N22" s="30"/>
      <c r="O22" s="30"/>
      <c r="P22" s="30"/>
      <c r="Q22" s="30"/>
      <c r="R22" s="30"/>
      <c r="S22" s="30"/>
      <c r="T22" s="30"/>
      <c r="U22" s="30"/>
      <c r="V22" s="30"/>
      <c r="W22" s="30"/>
      <c r="X22" s="30"/>
      <c r="Y22" s="30"/>
      <c r="Z22" s="30"/>
      <c r="AA22" s="30"/>
      <c r="AB22" s="30"/>
      <c r="AC22" s="30"/>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row>
    <row r="23" spans="1:61" s="2" customFormat="1" ht="45" customHeight="1">
      <c r="A23" s="27"/>
      <c r="B23" s="28" t="s">
        <v>31</v>
      </c>
      <c r="C23" s="25"/>
      <c r="D23" s="25"/>
      <c r="E23" s="25"/>
      <c r="F23" s="25"/>
      <c r="G23" s="25"/>
      <c r="H23" s="25"/>
      <c r="I23" s="26"/>
      <c r="J23" s="26"/>
      <c r="K23" s="26"/>
      <c r="L23" s="26"/>
      <c r="M23" s="26"/>
      <c r="N23" s="26"/>
      <c r="O23" s="26"/>
      <c r="P23" s="26"/>
      <c r="Q23" s="26"/>
      <c r="R23" s="26"/>
      <c r="S23" s="26"/>
      <c r="T23" s="26"/>
      <c r="U23" s="26"/>
      <c r="V23" s="26"/>
      <c r="W23" s="26"/>
      <c r="X23" s="26"/>
      <c r="Y23" s="26"/>
      <c r="Z23" s="26"/>
      <c r="AA23" s="26"/>
      <c r="AB23" s="26"/>
      <c r="AC23" s="26"/>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row>
    <row r="24" spans="1:61" s="1" customFormat="1" ht="97.5">
      <c r="A24" s="27"/>
      <c r="B24" s="80" t="s">
        <v>79</v>
      </c>
      <c r="C24" s="34"/>
      <c r="D24" s="34"/>
      <c r="E24" s="34"/>
      <c r="F24" s="34"/>
      <c r="G24" s="34"/>
      <c r="H24" s="34"/>
      <c r="I24" s="35"/>
      <c r="J24" s="35"/>
      <c r="K24" s="35"/>
      <c r="L24" s="35"/>
      <c r="M24" s="35"/>
      <c r="N24" s="35"/>
      <c r="O24" s="35"/>
      <c r="P24" s="35"/>
      <c r="Q24" s="35"/>
      <c r="R24" s="35"/>
      <c r="S24" s="35"/>
      <c r="T24" s="35"/>
      <c r="U24" s="35"/>
      <c r="V24" s="35"/>
      <c r="W24" s="35"/>
      <c r="X24" s="35"/>
      <c r="Y24" s="35"/>
      <c r="Z24" s="35"/>
      <c r="AA24" s="35"/>
      <c r="AB24" s="35"/>
      <c r="AC24" s="35"/>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row>
    <row r="25" spans="1:61" s="1" customFormat="1" ht="30" customHeight="1">
      <c r="A25" s="19">
        <v>1</v>
      </c>
      <c r="B25" s="20" t="s">
        <v>14</v>
      </c>
      <c r="C25" s="34"/>
      <c r="D25" s="34"/>
      <c r="E25" s="34"/>
      <c r="F25" s="34"/>
      <c r="G25" s="34"/>
      <c r="H25" s="34"/>
      <c r="I25" s="35"/>
      <c r="J25" s="35"/>
      <c r="K25" s="35"/>
      <c r="L25" s="35"/>
      <c r="M25" s="35"/>
      <c r="N25" s="35"/>
      <c r="O25" s="35"/>
      <c r="P25" s="35"/>
      <c r="Q25" s="35"/>
      <c r="R25" s="35"/>
      <c r="S25" s="35"/>
      <c r="T25" s="35"/>
      <c r="U25" s="35"/>
      <c r="V25" s="35"/>
      <c r="W25" s="35"/>
      <c r="X25" s="35"/>
      <c r="Y25" s="35"/>
      <c r="Z25" s="35"/>
      <c r="AA25" s="35"/>
      <c r="AB25" s="35"/>
      <c r="AC25" s="35"/>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row>
    <row r="26" spans="1:61" s="1" customFormat="1" ht="30" customHeight="1">
      <c r="A26" s="31" t="s">
        <v>26</v>
      </c>
      <c r="B26" s="22" t="s">
        <v>16</v>
      </c>
      <c r="C26" s="34"/>
      <c r="D26" s="34"/>
      <c r="E26" s="34"/>
      <c r="F26" s="34"/>
      <c r="G26" s="34"/>
      <c r="H26" s="34"/>
      <c r="I26" s="35"/>
      <c r="J26" s="35"/>
      <c r="K26" s="35"/>
      <c r="L26" s="35"/>
      <c r="M26" s="35"/>
      <c r="N26" s="35"/>
      <c r="O26" s="35"/>
      <c r="P26" s="35"/>
      <c r="Q26" s="35"/>
      <c r="R26" s="35"/>
      <c r="S26" s="35"/>
      <c r="T26" s="35"/>
      <c r="U26" s="35"/>
      <c r="V26" s="35"/>
      <c r="W26" s="35"/>
      <c r="X26" s="35"/>
      <c r="Y26" s="35"/>
      <c r="Z26" s="35"/>
      <c r="AA26" s="35"/>
      <c r="AB26" s="35"/>
      <c r="AC26" s="35"/>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row>
    <row r="27" spans="1:61" s="3" customFormat="1" ht="59.85" customHeight="1">
      <c r="A27" s="27"/>
      <c r="B27" s="80" t="s">
        <v>81</v>
      </c>
      <c r="C27" s="29"/>
      <c r="D27" s="29"/>
      <c r="E27" s="29"/>
      <c r="F27" s="29"/>
      <c r="G27" s="29"/>
      <c r="H27" s="29"/>
      <c r="I27" s="30"/>
      <c r="J27" s="30"/>
      <c r="K27" s="30"/>
      <c r="L27" s="30"/>
      <c r="M27" s="30"/>
      <c r="N27" s="30"/>
      <c r="O27" s="30"/>
      <c r="P27" s="30"/>
      <c r="Q27" s="30"/>
      <c r="R27" s="30"/>
      <c r="S27" s="30"/>
      <c r="T27" s="30"/>
      <c r="U27" s="30"/>
      <c r="V27" s="30"/>
      <c r="W27" s="30"/>
      <c r="X27" s="30"/>
      <c r="Y27" s="30"/>
      <c r="Z27" s="30"/>
      <c r="AA27" s="30"/>
      <c r="AB27" s="30"/>
      <c r="AC27" s="30"/>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row>
    <row r="28" spans="1:61" s="1" customFormat="1" ht="30" customHeight="1">
      <c r="A28" s="19">
        <v>1</v>
      </c>
      <c r="B28" s="20" t="s">
        <v>14</v>
      </c>
      <c r="C28" s="34"/>
      <c r="D28" s="34"/>
      <c r="E28" s="34"/>
      <c r="F28" s="34"/>
      <c r="G28" s="34"/>
      <c r="H28" s="34"/>
      <c r="I28" s="35"/>
      <c r="J28" s="35"/>
      <c r="K28" s="35"/>
      <c r="L28" s="35"/>
      <c r="M28" s="35"/>
      <c r="N28" s="35"/>
      <c r="O28" s="35"/>
      <c r="P28" s="35"/>
      <c r="Q28" s="35"/>
      <c r="R28" s="35"/>
      <c r="S28" s="35"/>
      <c r="T28" s="35"/>
      <c r="U28" s="35"/>
      <c r="V28" s="35"/>
      <c r="W28" s="35"/>
      <c r="X28" s="35"/>
      <c r="Y28" s="35"/>
      <c r="Z28" s="35"/>
      <c r="AA28" s="35"/>
      <c r="AB28" s="35"/>
      <c r="AC28" s="35"/>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row>
    <row r="29" spans="1:61" s="1" customFormat="1" ht="30" customHeight="1">
      <c r="A29" s="31" t="s">
        <v>26</v>
      </c>
      <c r="B29" s="22" t="s">
        <v>16</v>
      </c>
      <c r="C29" s="34"/>
      <c r="D29" s="34"/>
      <c r="E29" s="34"/>
      <c r="F29" s="34"/>
      <c r="G29" s="34"/>
      <c r="H29" s="34"/>
      <c r="I29" s="35"/>
      <c r="J29" s="35"/>
      <c r="K29" s="35"/>
      <c r="L29" s="35"/>
      <c r="M29" s="35"/>
      <c r="N29" s="35"/>
      <c r="O29" s="35"/>
      <c r="P29" s="35"/>
      <c r="Q29" s="35"/>
      <c r="R29" s="35"/>
      <c r="S29" s="35"/>
      <c r="T29" s="35"/>
      <c r="U29" s="35"/>
      <c r="V29" s="35"/>
      <c r="W29" s="35"/>
      <c r="X29" s="35"/>
      <c r="Y29" s="35"/>
      <c r="Z29" s="35"/>
      <c r="AA29" s="35"/>
      <c r="AB29" s="35"/>
      <c r="AC29" s="35"/>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row>
    <row r="30" spans="1:61" s="1" customFormat="1" ht="80.099999999999994" customHeight="1">
      <c r="A30" s="27" t="s">
        <v>39</v>
      </c>
      <c r="B30" s="28" t="s">
        <v>61</v>
      </c>
      <c r="C30" s="34"/>
      <c r="D30" s="34"/>
      <c r="E30" s="34"/>
      <c r="F30" s="34"/>
      <c r="G30" s="34"/>
      <c r="H30" s="34"/>
      <c r="I30" s="35"/>
      <c r="J30" s="35"/>
      <c r="K30" s="35"/>
      <c r="L30" s="35"/>
      <c r="M30" s="35"/>
      <c r="N30" s="35"/>
      <c r="O30" s="35"/>
      <c r="P30" s="35"/>
      <c r="Q30" s="35"/>
      <c r="R30" s="35"/>
      <c r="S30" s="35"/>
      <c r="T30" s="35"/>
      <c r="U30" s="35"/>
      <c r="V30" s="35"/>
      <c r="W30" s="35"/>
      <c r="X30" s="35"/>
      <c r="Y30" s="35"/>
      <c r="Z30" s="35"/>
      <c r="AA30" s="35"/>
      <c r="AB30" s="35"/>
      <c r="AC30" s="35"/>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row>
    <row r="31" spans="1:61" s="2" customFormat="1" ht="78">
      <c r="A31" s="27"/>
      <c r="B31" s="80" t="s">
        <v>80</v>
      </c>
      <c r="C31" s="25"/>
      <c r="D31" s="25"/>
      <c r="E31" s="25"/>
      <c r="F31" s="25"/>
      <c r="G31" s="25"/>
      <c r="H31" s="25"/>
      <c r="I31" s="26"/>
      <c r="J31" s="26"/>
      <c r="K31" s="26"/>
      <c r="L31" s="26"/>
      <c r="M31" s="26"/>
      <c r="N31" s="26"/>
      <c r="O31" s="26"/>
      <c r="P31" s="26"/>
      <c r="Q31" s="26"/>
      <c r="R31" s="26"/>
      <c r="S31" s="26"/>
      <c r="T31" s="26"/>
      <c r="U31" s="26"/>
      <c r="V31" s="26"/>
      <c r="W31" s="26"/>
      <c r="X31" s="26"/>
      <c r="Y31" s="26"/>
      <c r="Z31" s="26"/>
      <c r="AA31" s="26"/>
      <c r="AB31" s="26"/>
      <c r="AC31" s="26"/>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row>
    <row r="32" spans="1:61" s="1" customFormat="1" ht="30" customHeight="1">
      <c r="A32" s="19">
        <v>1</v>
      </c>
      <c r="B32" s="20" t="s">
        <v>14</v>
      </c>
      <c r="C32" s="34"/>
      <c r="D32" s="34"/>
      <c r="E32" s="34"/>
      <c r="F32" s="34"/>
      <c r="G32" s="34"/>
      <c r="H32" s="34"/>
      <c r="I32" s="35"/>
      <c r="J32" s="35"/>
      <c r="K32" s="35"/>
      <c r="L32" s="35"/>
      <c r="M32" s="35"/>
      <c r="N32" s="35"/>
      <c r="O32" s="35"/>
      <c r="P32" s="35"/>
      <c r="Q32" s="35"/>
      <c r="R32" s="35"/>
      <c r="S32" s="35"/>
      <c r="T32" s="35"/>
      <c r="U32" s="35"/>
      <c r="V32" s="35"/>
      <c r="W32" s="35"/>
      <c r="X32" s="35"/>
      <c r="Y32" s="35"/>
      <c r="Z32" s="35"/>
      <c r="AA32" s="35"/>
      <c r="AB32" s="35"/>
      <c r="AC32" s="35"/>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row>
    <row r="33" spans="1:61" s="1" customFormat="1" ht="30" customHeight="1">
      <c r="A33" s="31" t="s">
        <v>26</v>
      </c>
      <c r="B33" s="22" t="s">
        <v>16</v>
      </c>
      <c r="C33" s="34"/>
      <c r="D33" s="34"/>
      <c r="E33" s="34"/>
      <c r="F33" s="34"/>
      <c r="G33" s="34"/>
      <c r="H33" s="34"/>
      <c r="I33" s="35"/>
      <c r="J33" s="35"/>
      <c r="K33" s="35"/>
      <c r="L33" s="35"/>
      <c r="M33" s="35"/>
      <c r="N33" s="35"/>
      <c r="O33" s="35"/>
      <c r="P33" s="35"/>
      <c r="Q33" s="35"/>
      <c r="R33" s="35"/>
      <c r="S33" s="35"/>
      <c r="T33" s="35"/>
      <c r="U33" s="35"/>
      <c r="V33" s="35"/>
      <c r="W33" s="35"/>
      <c r="X33" s="35"/>
      <c r="Y33" s="35"/>
      <c r="Z33" s="35"/>
      <c r="AA33" s="35"/>
      <c r="AB33" s="35"/>
      <c r="AC33" s="35"/>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row>
    <row r="34" spans="1:61" s="2" customFormat="1" ht="61.35" customHeight="1">
      <c r="A34" s="27"/>
      <c r="B34" s="80" t="s">
        <v>58</v>
      </c>
      <c r="C34" s="25"/>
      <c r="D34" s="25"/>
      <c r="E34" s="25"/>
      <c r="F34" s="25"/>
      <c r="G34" s="25"/>
      <c r="H34" s="25"/>
      <c r="I34" s="26"/>
      <c r="J34" s="26"/>
      <c r="K34" s="26"/>
      <c r="L34" s="26"/>
      <c r="M34" s="26"/>
      <c r="N34" s="26"/>
      <c r="O34" s="26"/>
      <c r="P34" s="26"/>
      <c r="Q34" s="26"/>
      <c r="R34" s="26"/>
      <c r="S34" s="26"/>
      <c r="T34" s="26"/>
      <c r="U34" s="26"/>
      <c r="V34" s="26"/>
      <c r="W34" s="26"/>
      <c r="X34" s="26"/>
      <c r="Y34" s="26"/>
      <c r="Z34" s="26"/>
      <c r="AA34" s="26"/>
      <c r="AB34" s="26"/>
      <c r="AC34" s="26"/>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row>
    <row r="35" spans="1:61" s="1" customFormat="1" ht="30" customHeight="1">
      <c r="A35" s="19">
        <v>1</v>
      </c>
      <c r="B35" s="20" t="s">
        <v>14</v>
      </c>
      <c r="C35" s="34"/>
      <c r="D35" s="34"/>
      <c r="E35" s="34"/>
      <c r="F35" s="34"/>
      <c r="G35" s="34"/>
      <c r="H35" s="34"/>
      <c r="I35" s="35"/>
      <c r="J35" s="35"/>
      <c r="K35" s="35"/>
      <c r="L35" s="35"/>
      <c r="M35" s="35"/>
      <c r="N35" s="35"/>
      <c r="O35" s="35"/>
      <c r="P35" s="35"/>
      <c r="Q35" s="35"/>
      <c r="R35" s="35"/>
      <c r="S35" s="35"/>
      <c r="T35" s="35"/>
      <c r="U35" s="35"/>
      <c r="V35" s="35"/>
      <c r="W35" s="35"/>
      <c r="X35" s="35"/>
      <c r="Y35" s="35"/>
      <c r="Z35" s="35"/>
      <c r="AA35" s="35"/>
      <c r="AB35" s="35"/>
      <c r="AC35" s="35"/>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row>
    <row r="36" spans="1:61" s="1" customFormat="1" ht="30" customHeight="1">
      <c r="A36" s="19" t="s">
        <v>26</v>
      </c>
      <c r="B36" s="20" t="s">
        <v>16</v>
      </c>
      <c r="C36" s="34"/>
      <c r="D36" s="34"/>
      <c r="E36" s="34"/>
      <c r="F36" s="34"/>
      <c r="G36" s="34"/>
      <c r="H36" s="34"/>
      <c r="I36" s="35"/>
      <c r="J36" s="35"/>
      <c r="K36" s="35"/>
      <c r="L36" s="35"/>
      <c r="M36" s="35"/>
      <c r="N36" s="35"/>
      <c r="O36" s="35"/>
      <c r="P36" s="35"/>
      <c r="Q36" s="35"/>
      <c r="R36" s="35"/>
      <c r="S36" s="35"/>
      <c r="T36" s="35"/>
      <c r="U36" s="35"/>
      <c r="V36" s="35"/>
      <c r="W36" s="35"/>
      <c r="X36" s="35"/>
      <c r="Y36" s="35"/>
      <c r="Z36" s="35"/>
      <c r="AA36" s="35"/>
      <c r="AB36" s="35"/>
      <c r="AC36" s="35"/>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row>
    <row r="37" spans="1:61" s="1" customFormat="1" ht="60" customHeight="1">
      <c r="A37" s="107" t="s">
        <v>15</v>
      </c>
      <c r="B37" s="24" t="s">
        <v>82</v>
      </c>
      <c r="C37" s="34"/>
      <c r="D37" s="34"/>
      <c r="E37" s="34"/>
      <c r="F37" s="34"/>
      <c r="G37" s="34"/>
      <c r="H37" s="34"/>
      <c r="I37" s="35"/>
      <c r="J37" s="35"/>
      <c r="K37" s="35"/>
      <c r="L37" s="35"/>
      <c r="M37" s="35"/>
      <c r="N37" s="35"/>
      <c r="O37" s="35"/>
      <c r="P37" s="35"/>
      <c r="Q37" s="35"/>
      <c r="R37" s="35"/>
      <c r="S37" s="35"/>
      <c r="T37" s="35"/>
      <c r="U37" s="35"/>
      <c r="V37" s="35"/>
      <c r="W37" s="35"/>
      <c r="X37" s="35"/>
      <c r="Y37" s="35"/>
      <c r="Z37" s="35"/>
      <c r="AA37" s="35"/>
      <c r="AB37" s="35"/>
      <c r="AC37" s="35"/>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row>
    <row r="38" spans="1:61" s="1" customFormat="1" ht="98.1" customHeight="1">
      <c r="A38" s="27"/>
      <c r="B38" s="80" t="s">
        <v>83</v>
      </c>
      <c r="C38" s="34"/>
      <c r="D38" s="34"/>
      <c r="E38" s="34"/>
      <c r="F38" s="34"/>
      <c r="G38" s="34"/>
      <c r="H38" s="34"/>
      <c r="I38" s="35"/>
      <c r="J38" s="35"/>
      <c r="K38" s="35"/>
      <c r="L38" s="35"/>
      <c r="M38" s="35"/>
      <c r="N38" s="35"/>
      <c r="O38" s="35"/>
      <c r="P38" s="35"/>
      <c r="Q38" s="35"/>
      <c r="R38" s="35"/>
      <c r="S38" s="35"/>
      <c r="T38" s="35"/>
      <c r="U38" s="35"/>
      <c r="V38" s="35"/>
      <c r="W38" s="35"/>
      <c r="X38" s="35"/>
      <c r="Y38" s="35"/>
      <c r="Z38" s="35"/>
      <c r="AA38" s="35"/>
      <c r="AB38" s="35"/>
      <c r="AC38" s="35"/>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row>
    <row r="39" spans="1:61" s="1" customFormat="1" ht="30" customHeight="1">
      <c r="A39" s="19">
        <v>1</v>
      </c>
      <c r="B39" s="20" t="s">
        <v>14</v>
      </c>
      <c r="C39" s="34"/>
      <c r="D39" s="34"/>
      <c r="E39" s="34"/>
      <c r="F39" s="34"/>
      <c r="G39" s="34"/>
      <c r="H39" s="34"/>
      <c r="I39" s="35"/>
      <c r="J39" s="35"/>
      <c r="K39" s="35"/>
      <c r="L39" s="35"/>
      <c r="M39" s="35"/>
      <c r="N39" s="35"/>
      <c r="O39" s="35"/>
      <c r="P39" s="35"/>
      <c r="Q39" s="35"/>
      <c r="R39" s="35"/>
      <c r="S39" s="35"/>
      <c r="T39" s="35"/>
      <c r="U39" s="35"/>
      <c r="V39" s="35"/>
      <c r="W39" s="35"/>
      <c r="X39" s="35"/>
      <c r="Y39" s="35"/>
      <c r="Z39" s="35"/>
      <c r="AA39" s="35"/>
      <c r="AB39" s="35"/>
      <c r="AC39" s="35"/>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row>
    <row r="40" spans="1:61" s="1" customFormat="1" ht="30" customHeight="1">
      <c r="A40" s="19" t="s">
        <v>26</v>
      </c>
      <c r="B40" s="20" t="s">
        <v>16</v>
      </c>
      <c r="C40" s="34"/>
      <c r="D40" s="34"/>
      <c r="E40" s="34"/>
      <c r="F40" s="34"/>
      <c r="G40" s="34"/>
      <c r="H40" s="34"/>
      <c r="I40" s="35"/>
      <c r="J40" s="35"/>
      <c r="K40" s="35"/>
      <c r="L40" s="35"/>
      <c r="M40" s="35"/>
      <c r="N40" s="35"/>
      <c r="O40" s="35"/>
      <c r="P40" s="35"/>
      <c r="Q40" s="35"/>
      <c r="R40" s="35"/>
      <c r="S40" s="35"/>
      <c r="T40" s="35"/>
      <c r="U40" s="35"/>
      <c r="V40" s="35"/>
      <c r="W40" s="35"/>
      <c r="X40" s="35"/>
      <c r="Y40" s="35"/>
      <c r="Z40" s="35"/>
      <c r="AA40" s="35"/>
      <c r="AB40" s="35"/>
      <c r="AC40" s="35"/>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row>
    <row r="41" spans="1:61" s="2" customFormat="1" ht="58.5">
      <c r="A41" s="27"/>
      <c r="B41" s="80" t="s">
        <v>84</v>
      </c>
      <c r="C41" s="25"/>
      <c r="D41" s="25"/>
      <c r="E41" s="25"/>
      <c r="F41" s="25"/>
      <c r="G41" s="25"/>
      <c r="H41" s="25"/>
      <c r="I41" s="26"/>
      <c r="J41" s="26"/>
      <c r="K41" s="26"/>
      <c r="L41" s="26"/>
      <c r="M41" s="26"/>
      <c r="N41" s="26"/>
      <c r="O41" s="26"/>
      <c r="P41" s="26"/>
      <c r="Q41" s="26"/>
      <c r="R41" s="26"/>
      <c r="S41" s="26"/>
      <c r="T41" s="26"/>
      <c r="U41" s="26"/>
      <c r="V41" s="26"/>
      <c r="W41" s="26"/>
      <c r="X41" s="26"/>
      <c r="Y41" s="26"/>
      <c r="Z41" s="26"/>
      <c r="AA41" s="26"/>
      <c r="AB41" s="26"/>
      <c r="AC41" s="26"/>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row>
    <row r="42" spans="1:61" s="1" customFormat="1" ht="30" customHeight="1">
      <c r="A42" s="19">
        <v>1</v>
      </c>
      <c r="B42" s="20" t="s">
        <v>14</v>
      </c>
      <c r="C42" s="34"/>
      <c r="D42" s="34"/>
      <c r="E42" s="34"/>
      <c r="F42" s="34"/>
      <c r="G42" s="34"/>
      <c r="H42" s="34"/>
      <c r="I42" s="35"/>
      <c r="J42" s="35"/>
      <c r="K42" s="35"/>
      <c r="L42" s="35"/>
      <c r="M42" s="35"/>
      <c r="N42" s="35"/>
      <c r="O42" s="35"/>
      <c r="P42" s="35"/>
      <c r="Q42" s="35"/>
      <c r="R42" s="35"/>
      <c r="S42" s="35"/>
      <c r="T42" s="35"/>
      <c r="U42" s="35"/>
      <c r="V42" s="35"/>
      <c r="W42" s="35"/>
      <c r="X42" s="35"/>
      <c r="Y42" s="35"/>
      <c r="Z42" s="35"/>
      <c r="AA42" s="35"/>
      <c r="AB42" s="35"/>
      <c r="AC42" s="35"/>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row>
    <row r="43" spans="1:61" s="1" customFormat="1" ht="30" customHeight="1">
      <c r="A43" s="19" t="s">
        <v>26</v>
      </c>
      <c r="B43" s="20" t="s">
        <v>16</v>
      </c>
      <c r="C43" s="34"/>
      <c r="D43" s="34"/>
      <c r="E43" s="34"/>
      <c r="F43" s="34"/>
      <c r="G43" s="34"/>
      <c r="H43" s="34"/>
      <c r="I43" s="35"/>
      <c r="J43" s="35"/>
      <c r="K43" s="35"/>
      <c r="L43" s="35"/>
      <c r="M43" s="35"/>
      <c r="N43" s="35"/>
      <c r="O43" s="35"/>
      <c r="P43" s="35"/>
      <c r="Q43" s="35"/>
      <c r="R43" s="35"/>
      <c r="S43" s="35"/>
      <c r="T43" s="35"/>
      <c r="U43" s="35"/>
      <c r="V43" s="35"/>
      <c r="W43" s="35"/>
      <c r="X43" s="35"/>
      <c r="Y43" s="35"/>
      <c r="Z43" s="35"/>
      <c r="AA43" s="35"/>
      <c r="AB43" s="35"/>
      <c r="AC43" s="35"/>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row>
    <row r="44" spans="1:61" s="7" customFormat="1" ht="36.75" customHeight="1">
      <c r="A44" s="23" t="s">
        <v>17</v>
      </c>
      <c r="B44" s="16" t="s">
        <v>56</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row>
    <row r="45" spans="1:61" s="7" customFormat="1" ht="45" customHeight="1">
      <c r="A45" s="31"/>
      <c r="B45" s="20" t="s">
        <v>54</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row>
    <row r="46" spans="1:61" s="7" customFormat="1" ht="10.35" customHeight="1">
      <c r="A46" s="6"/>
      <c r="B46" s="33"/>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row>
    <row r="47" spans="1:61" s="78" customFormat="1" ht="30.6" customHeight="1">
      <c r="A47" s="104"/>
      <c r="B47" s="574" t="s">
        <v>50</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128"/>
      <c r="BF47" s="128"/>
      <c r="BG47" s="128"/>
      <c r="BH47" s="128"/>
    </row>
    <row r="48" spans="1:61" s="78" customFormat="1" ht="23.1" customHeight="1">
      <c r="A48" s="104"/>
      <c r="B48" s="667" t="s">
        <v>114</v>
      </c>
      <c r="C48" s="667"/>
      <c r="D48" s="667"/>
      <c r="E48" s="667"/>
      <c r="F48" s="667"/>
      <c r="G48" s="667"/>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c r="AL48" s="667"/>
      <c r="AM48" s="667"/>
      <c r="AN48" s="667"/>
      <c r="AO48" s="667"/>
      <c r="AP48" s="667"/>
      <c r="AQ48" s="667"/>
      <c r="AR48" s="667"/>
      <c r="AS48" s="667"/>
      <c r="AT48" s="667"/>
      <c r="AU48" s="667"/>
      <c r="AV48" s="667"/>
      <c r="AW48" s="667"/>
      <c r="AX48" s="667"/>
      <c r="AY48" s="667"/>
      <c r="AZ48" s="667"/>
      <c r="BA48" s="667"/>
      <c r="BB48" s="667"/>
      <c r="BC48" s="667"/>
      <c r="BD48" s="667"/>
      <c r="BE48" s="128"/>
      <c r="BF48" s="128"/>
      <c r="BG48" s="128"/>
      <c r="BH48" s="128"/>
    </row>
    <row r="49" spans="1:60" s="78" customFormat="1" ht="64.349999999999994" customHeight="1">
      <c r="A49" s="104"/>
      <c r="B49" s="669" t="s">
        <v>115</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6"/>
      <c r="AL49" s="576"/>
      <c r="AM49" s="576"/>
      <c r="AN49" s="576"/>
      <c r="AO49" s="576"/>
      <c r="AP49" s="576"/>
      <c r="AQ49" s="576"/>
      <c r="AR49" s="576"/>
      <c r="AS49" s="576"/>
      <c r="AT49" s="576"/>
      <c r="AU49" s="576"/>
      <c r="AV49" s="576"/>
      <c r="AW49" s="576"/>
      <c r="AX49" s="576"/>
      <c r="AY49" s="576"/>
      <c r="AZ49" s="576"/>
      <c r="BA49" s="576"/>
      <c r="BB49" s="576"/>
      <c r="BC49" s="576"/>
      <c r="BD49" s="576"/>
      <c r="BE49" s="127"/>
      <c r="BF49" s="127"/>
      <c r="BG49" s="127"/>
      <c r="BH49" s="127"/>
    </row>
    <row r="50" spans="1:60" s="78" customFormat="1" ht="24" customHeight="1">
      <c r="A50" s="108"/>
      <c r="B50" s="575" t="s">
        <v>116</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5"/>
      <c r="AL50" s="575"/>
      <c r="AM50" s="575"/>
      <c r="AN50" s="575"/>
      <c r="AO50" s="575"/>
      <c r="AP50" s="575"/>
      <c r="AQ50" s="575"/>
      <c r="AR50" s="575"/>
      <c r="AS50" s="575"/>
      <c r="AT50" s="575"/>
      <c r="AU50" s="575"/>
      <c r="AV50" s="575"/>
      <c r="AW50" s="575"/>
      <c r="AX50" s="575"/>
      <c r="AY50" s="575"/>
      <c r="AZ50" s="575"/>
      <c r="BA50" s="575"/>
      <c r="BB50" s="575"/>
      <c r="BC50" s="575"/>
      <c r="BD50" s="575"/>
      <c r="BE50" s="126"/>
      <c r="BF50" s="126"/>
      <c r="BG50" s="126"/>
      <c r="BH50" s="126"/>
    </row>
    <row r="51" spans="1:60" s="78" customFormat="1" ht="41.85" customHeight="1">
      <c r="A51" s="108"/>
      <c r="B51" s="670" t="s">
        <v>117</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3"/>
      <c r="AL51" s="573"/>
      <c r="AM51" s="573"/>
      <c r="AN51" s="573"/>
      <c r="AO51" s="573"/>
      <c r="AP51" s="573"/>
      <c r="AQ51" s="573"/>
      <c r="AR51" s="573"/>
      <c r="AS51" s="573"/>
      <c r="AT51" s="573"/>
      <c r="AU51" s="573"/>
      <c r="AV51" s="573"/>
      <c r="AW51" s="573"/>
      <c r="AX51" s="573"/>
      <c r="AY51" s="573"/>
      <c r="AZ51" s="573"/>
      <c r="BA51" s="573"/>
      <c r="BB51" s="573"/>
      <c r="BC51" s="573"/>
      <c r="BD51" s="573"/>
      <c r="BE51" s="125"/>
      <c r="BF51" s="125"/>
      <c r="BG51" s="125"/>
      <c r="BH51" s="125"/>
    </row>
    <row r="52" spans="1:60" ht="12" customHeight="1">
      <c r="B52" s="668"/>
      <c r="C52" s="668"/>
      <c r="D52" s="668"/>
      <c r="E52" s="668"/>
      <c r="F52" s="668"/>
      <c r="G52" s="668"/>
      <c r="H52" s="668"/>
      <c r="I52" s="668"/>
      <c r="J52" s="668"/>
      <c r="K52" s="668"/>
      <c r="L52" s="668"/>
      <c r="M52" s="668"/>
      <c r="N52" s="668"/>
      <c r="O52" s="668"/>
      <c r="P52" s="668"/>
      <c r="Q52" s="668"/>
      <c r="R52" s="668"/>
      <c r="S52" s="668"/>
      <c r="T52" s="668"/>
      <c r="U52" s="668"/>
      <c r="V52" s="668"/>
      <c r="W52" s="668"/>
      <c r="X52" s="668"/>
      <c r="Y52" s="668"/>
      <c r="Z52" s="668"/>
      <c r="AA52" s="668"/>
      <c r="AB52" s="668"/>
      <c r="AC52" s="668"/>
      <c r="AD52" s="668"/>
      <c r="AE52" s="668"/>
      <c r="AF52" s="668"/>
      <c r="AG52" s="668"/>
      <c r="AH52" s="668"/>
      <c r="AI52" s="668"/>
      <c r="AJ52" s="668"/>
      <c r="AK52" s="668"/>
      <c r="AL52" s="668"/>
      <c r="AM52" s="668"/>
      <c r="AN52" s="668"/>
      <c r="AO52" s="668"/>
      <c r="AP52" s="668"/>
      <c r="AQ52" s="668"/>
      <c r="AR52" s="668"/>
      <c r="AS52" s="668"/>
      <c r="AT52" s="668"/>
      <c r="AU52" s="668"/>
      <c r="AV52" s="668"/>
      <c r="AW52" s="668"/>
      <c r="AX52" s="668"/>
      <c r="AY52" s="668"/>
      <c r="AZ52" s="668"/>
      <c r="BA52" s="668"/>
      <c r="BB52" s="668"/>
      <c r="BC52" s="668"/>
      <c r="BD52" s="668"/>
      <c r="BE52" s="129"/>
      <c r="BF52" s="129"/>
      <c r="BG52" s="129"/>
      <c r="BH52" s="129"/>
    </row>
    <row r="53" spans="1:60">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row>
    <row r="54" spans="1:60">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row>
    <row r="55" spans="1:60">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row>
    <row r="56" spans="1:60">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row>
    <row r="57" spans="1:60">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row>
    <row r="58" spans="1:60">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row>
    <row r="59" spans="1:60">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row>
    <row r="60" spans="1: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row>
    <row r="61" spans="1:60">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row>
    <row r="62" spans="1:60">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row>
    <row r="63" spans="1:60">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row>
    <row r="64" spans="1:60">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row>
    <row r="65" spans="1:60">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row>
    <row r="66" spans="1:60">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row>
    <row r="67" spans="1:60">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row>
    <row r="68" spans="1:60">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row>
    <row r="69" spans="1:60">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row>
    <row r="70" spans="1:6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row>
    <row r="71" spans="1:60">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row>
    <row r="72" spans="1:60">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row>
    <row r="73" spans="1:60">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row>
    <row r="74" spans="1:60">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row>
    <row r="75" spans="1:60">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row>
    <row r="76" spans="1:60">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row>
    <row r="77" spans="1:60">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row>
    <row r="78" spans="1:60">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row>
    <row r="79" spans="1:60">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row>
    <row r="80" spans="1:6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row>
    <row r="81" spans="1:60">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row>
    <row r="82" spans="1:60">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row>
    <row r="83" spans="1:60">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row>
    <row r="84" spans="1:60">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row>
    <row r="85" spans="1:60">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row>
    <row r="86" spans="1:60">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row>
    <row r="87" spans="1:60">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row>
    <row r="88" spans="1:60">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row>
    <row r="89" spans="1:60">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row>
    <row r="90" spans="1:6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row>
    <row r="91" spans="1:60">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row>
    <row r="92" spans="1:60">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row>
    <row r="93" spans="1:60">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row>
    <row r="94" spans="1:60">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row>
    <row r="95" spans="1:60">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row>
    <row r="96" spans="1:60">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row>
    <row r="97" spans="1:60">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row>
    <row r="98" spans="1:60">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row>
    <row r="99" spans="1:60">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row>
    <row r="100" spans="1:6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row>
    <row r="101" spans="1:60">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row>
    <row r="102" spans="1:60">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row>
    <row r="103" spans="1:60">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row>
    <row r="104" spans="1:60">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row>
    <row r="105" spans="1:60">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row>
    <row r="106" spans="1:60">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row>
    <row r="107" spans="1:60">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row>
    <row r="108" spans="1:60">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row>
    <row r="109" spans="1:60">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row>
    <row r="110" spans="1:6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row>
    <row r="111" spans="1:60">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row>
    <row r="112" spans="1:60">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row>
    <row r="113" spans="1:60">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row>
    <row r="114" spans="1:60">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row>
    <row r="115" spans="1:60">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row>
    <row r="116" spans="1:60">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row>
    <row r="117" spans="1:60">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row>
    <row r="118" spans="1:60">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row>
    <row r="119" spans="1:60">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row>
    <row r="120" spans="1:6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row>
    <row r="121" spans="1:60">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row>
    <row r="122" spans="1:60">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row>
    <row r="123" spans="1:60">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row>
    <row r="124" spans="1:60">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row>
    <row r="125" spans="1:60">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row>
    <row r="126" spans="1:60">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row>
    <row r="127" spans="1:60">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row>
    <row r="128" spans="1:60">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row>
    <row r="129" spans="1:60">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row>
    <row r="130" spans="1:6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row>
    <row r="131" spans="1:60">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row>
    <row r="132" spans="1:60">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row>
    <row r="133" spans="1:60">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row>
    <row r="134" spans="1:60">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row>
    <row r="135" spans="1:60">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row>
    <row r="136" spans="1:60">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row>
    <row r="137" spans="1:60">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row>
    <row r="138" spans="1:60">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row>
    <row r="139" spans="1:60">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row>
    <row r="140" spans="1:6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row>
    <row r="141" spans="1:60">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row>
    <row r="142" spans="1:60">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row>
    <row r="143" spans="1:60">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row>
    <row r="144" spans="1:60">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row>
    <row r="145" spans="1:60">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row>
    <row r="146" spans="1:60">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row>
    <row r="147" spans="1:60">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row>
    <row r="148" spans="1:60">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row>
    <row r="149" spans="1:60">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row>
    <row r="150" spans="1:6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row>
    <row r="151" spans="1:60">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row>
    <row r="152" spans="1:60">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row>
    <row r="153" spans="1:60">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row>
    <row r="154" spans="1:60">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row>
    <row r="155" spans="1:60">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row>
    <row r="156" spans="1:60">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row>
    <row r="157" spans="1:60">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row>
    <row r="158" spans="1:60">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row>
    <row r="159" spans="1:60">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row>
    <row r="160" spans="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row>
    <row r="161" spans="1:60">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row>
    <row r="162" spans="1:60">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row>
    <row r="163" spans="1:60">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row>
    <row r="164" spans="1:60">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row>
    <row r="165" spans="1:60">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row>
    <row r="166" spans="1:60">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row>
    <row r="167" spans="1:60">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row>
    <row r="168" spans="1:60">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row>
    <row r="169" spans="1:60">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row>
    <row r="170" spans="1:6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row>
    <row r="171" spans="1:60">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row>
    <row r="172" spans="1:60">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row>
    <row r="173" spans="1:60">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row>
    <row r="174" spans="1:60">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row>
    <row r="175" spans="1:60">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row>
    <row r="176" spans="1:60">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row>
    <row r="177" spans="1:60">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row>
    <row r="178" spans="1:60">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row>
    <row r="179" spans="1:60">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row>
    <row r="180" spans="1:6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row>
    <row r="181" spans="1:60">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row>
    <row r="182" spans="1:60">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row>
    <row r="183" spans="1:60">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row>
    <row r="184" spans="1:60">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row>
    <row r="185" spans="1:60">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row>
    <row r="186" spans="1:60">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row>
    <row r="187" spans="1:60">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row>
    <row r="188" spans="1:60">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row>
    <row r="189" spans="1:60">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row>
    <row r="190" spans="1:6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row>
    <row r="191" spans="1:60">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row>
    <row r="192" spans="1:60">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row>
    <row r="193" spans="1:60">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row>
    <row r="194" spans="1:60">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row>
    <row r="195" spans="1:60">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row>
    <row r="196" spans="1:60">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row>
    <row r="197" spans="1:60">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row>
    <row r="198" spans="1:60">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row>
    <row r="199" spans="1:60">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row>
    <row r="200" spans="1:6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row>
    <row r="201" spans="1:60">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row>
    <row r="202" spans="1:60">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row>
    <row r="203" spans="1:60">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row>
    <row r="204" spans="1:60">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row>
    <row r="205" spans="1:60">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row>
    <row r="206" spans="1:60">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row>
    <row r="207" spans="1:60">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row>
    <row r="208" spans="1:60">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row>
    <row r="209" spans="1:60">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row>
    <row r="210" spans="1:6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row>
    <row r="211" spans="1:60">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row>
    <row r="212" spans="1:60">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row>
    <row r="213" spans="1:60">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row>
    <row r="214" spans="1:60">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row>
    <row r="215" spans="1:60">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row>
    <row r="216" spans="1:60">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row>
    <row r="217" spans="1:60">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row>
    <row r="218" spans="1:60">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row>
    <row r="219" spans="1:60">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row>
    <row r="220" spans="1:6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row>
    <row r="221" spans="1:60">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row>
    <row r="222" spans="1:60">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row>
    <row r="223" spans="1:60">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row>
    <row r="224" spans="1:60">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row>
    <row r="225" spans="1:60">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row>
    <row r="226" spans="1:60">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row>
    <row r="227" spans="1:60">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row>
    <row r="228" spans="1:60">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row>
    <row r="229" spans="1:60">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row>
    <row r="230" spans="1:6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row>
    <row r="231" spans="1:60">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row>
    <row r="232" spans="1:60">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row>
    <row r="233" spans="1:60">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row>
    <row r="234" spans="1:60">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row>
    <row r="235" spans="1:60">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row>
    <row r="236" spans="1:60">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row>
    <row r="237" spans="1:60">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row>
    <row r="238" spans="1:60">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row>
    <row r="239" spans="1:60">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row>
    <row r="240" spans="1:6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row>
    <row r="241" spans="1:60">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row>
    <row r="242" spans="1:60">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row>
    <row r="243" spans="1:60">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row>
    <row r="244" spans="1:60">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row>
    <row r="245" spans="1:60">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row>
    <row r="246" spans="1:60">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row>
    <row r="247" spans="1:60">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row>
    <row r="248" spans="1:60">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row>
    <row r="249" spans="1:60">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row>
    <row r="250" spans="1:6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row>
    <row r="251" spans="1:60">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row>
    <row r="252" spans="1:60">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row>
    <row r="253" spans="1:60">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row>
    <row r="254" spans="1:60">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row>
    <row r="255" spans="1:60">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row>
    <row r="256" spans="1:60">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row>
    <row r="257" spans="1:60">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row>
    <row r="258" spans="1:60">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row>
    <row r="259" spans="1:60">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row>
    <row r="260" spans="1: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row>
    <row r="261" spans="1:60">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row>
    <row r="262" spans="1:60">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row>
    <row r="263" spans="1:60">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row>
    <row r="264" spans="1:60">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row>
    <row r="265" spans="1:60">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row>
    <row r="266" spans="1:60">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row>
    <row r="267" spans="1:60">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row>
    <row r="268" spans="1:60">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row>
    <row r="269" spans="1:60">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row>
    <row r="270" spans="1:6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row>
    <row r="271" spans="1:60">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row>
    <row r="272" spans="1:60">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row>
    <row r="273" spans="1:60">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row>
    <row r="274" spans="1:60">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row>
    <row r="275" spans="1:60">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row>
    <row r="276" spans="1:60">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row>
    <row r="277" spans="1:60">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row>
    <row r="278" spans="1:60">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row>
    <row r="279" spans="1:60">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row>
    <row r="280" spans="1:6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row>
    <row r="281" spans="1:60">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row>
    <row r="282" spans="1:60">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row>
    <row r="283" spans="1:60">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row>
    <row r="284" spans="1:60">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row>
    <row r="285" spans="1:60">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row>
    <row r="286" spans="1:60">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row>
    <row r="287" spans="1:60">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row>
    <row r="288" spans="1:60">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row>
    <row r="289" spans="1:60">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row>
    <row r="290" spans="1:6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row>
    <row r="291" spans="1:60">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row>
    <row r="292" spans="1:60">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row>
    <row r="293" spans="1:60">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row>
    <row r="294" spans="1:60">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row>
    <row r="295" spans="1:60">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row>
    <row r="296" spans="1:60">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row>
    <row r="297" spans="1:60">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row>
    <row r="298" spans="1:60">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row>
    <row r="299" spans="1:60">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row>
    <row r="300" spans="1:6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row>
    <row r="301" spans="1:60">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row>
    <row r="302" spans="1:60">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row>
    <row r="303" spans="1:60">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row>
    <row r="304" spans="1:60">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row>
    <row r="305" spans="1:60">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row>
    <row r="306" spans="1:60">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row>
    <row r="307" spans="1:60">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row>
    <row r="308" spans="1:60">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row>
    <row r="309" spans="1:60">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row>
    <row r="310" spans="1:6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row>
    <row r="311" spans="1:60">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row>
    <row r="312" spans="1:60">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row>
    <row r="313" spans="1:60">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row>
    <row r="314" spans="1:60">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row>
    <row r="315" spans="1:60">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row>
    <row r="316" spans="1:60">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row>
    <row r="317" spans="1:60">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row>
    <row r="318" spans="1:60">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row>
    <row r="319" spans="1:60">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row>
    <row r="320" spans="1:6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row>
    <row r="321" spans="1:60">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row>
    <row r="322" spans="1:60">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row>
    <row r="323" spans="1:60">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row>
    <row r="324" spans="1:60">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row>
    <row r="325" spans="1:60">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row>
    <row r="326" spans="1:60">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row>
    <row r="327" spans="1:60">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row>
    <row r="328" spans="1:60">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row>
    <row r="329" spans="1:60">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row>
    <row r="330" spans="1:6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row>
    <row r="331" spans="1:60">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row>
    <row r="332" spans="1:60">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row>
    <row r="333" spans="1:60">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row>
    <row r="334" spans="1:60">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row>
    <row r="335" spans="1:60">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row>
    <row r="336" spans="1:60">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row>
    <row r="337" spans="1:60">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row>
    <row r="338" spans="1:60">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row>
    <row r="339" spans="1:60">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row>
    <row r="340" spans="1:6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row>
  </sheetData>
  <mergeCells count="114">
    <mergeCell ref="A7:A14"/>
    <mergeCell ref="B7:B14"/>
    <mergeCell ref="C7:C14"/>
    <mergeCell ref="D7:D14"/>
    <mergeCell ref="E7:E14"/>
    <mergeCell ref="F7:F14"/>
    <mergeCell ref="G7:G14"/>
    <mergeCell ref="H7:O7"/>
    <mergeCell ref="P7:W7"/>
    <mergeCell ref="J12:J14"/>
    <mergeCell ref="K12:L12"/>
    <mergeCell ref="M12:M14"/>
    <mergeCell ref="N12:O12"/>
    <mergeCell ref="R12:R14"/>
    <mergeCell ref="S12:T12"/>
    <mergeCell ref="U12:U14"/>
    <mergeCell ref="V12:W12"/>
    <mergeCell ref="K13:K14"/>
    <mergeCell ref="H8:H14"/>
    <mergeCell ref="I8:O8"/>
    <mergeCell ref="P8:P14"/>
    <mergeCell ref="Q8:W8"/>
    <mergeCell ref="S13:S14"/>
    <mergeCell ref="T13:T14"/>
    <mergeCell ref="B47:BD47"/>
    <mergeCell ref="B48:BD48"/>
    <mergeCell ref="B52:BD52"/>
    <mergeCell ref="B49:BD49"/>
    <mergeCell ref="B50:BD50"/>
    <mergeCell ref="B51:BD51"/>
    <mergeCell ref="AE8:AI8"/>
    <mergeCell ref="AJ8:AJ14"/>
    <mergeCell ref="I9:I14"/>
    <mergeCell ref="J9:O9"/>
    <mergeCell ref="Q9:Q14"/>
    <mergeCell ref="R9:W9"/>
    <mergeCell ref="Y11:Y14"/>
    <mergeCell ref="Z11:Z14"/>
    <mergeCell ref="AA11:AA14"/>
    <mergeCell ref="AB11:AB14"/>
    <mergeCell ref="AE11:AE14"/>
    <mergeCell ref="AF11:AF14"/>
    <mergeCell ref="AG11:AG14"/>
    <mergeCell ref="AH11:AH14"/>
    <mergeCell ref="W13:W14"/>
    <mergeCell ref="L13:L14"/>
    <mergeCell ref="N13:N14"/>
    <mergeCell ref="O13:O14"/>
    <mergeCell ref="V13:V14"/>
    <mergeCell ref="X7:AC7"/>
    <mergeCell ref="AD7:AI7"/>
    <mergeCell ref="AJ7:AP7"/>
    <mergeCell ref="AQ7:AW7"/>
    <mergeCell ref="AX7:BD7"/>
    <mergeCell ref="BI7:BI14"/>
    <mergeCell ref="AK8:AP8"/>
    <mergeCell ref="AQ8:AQ14"/>
    <mergeCell ref="AR8:AW8"/>
    <mergeCell ref="AX8:AX14"/>
    <mergeCell ref="AY8:BD8"/>
    <mergeCell ref="AL12:AL14"/>
    <mergeCell ref="AM12:AM14"/>
    <mergeCell ref="AN12:AN14"/>
    <mergeCell ref="AO12:AO14"/>
    <mergeCell ref="AS12:AS14"/>
    <mergeCell ref="AT12:AT14"/>
    <mergeCell ref="AU12:AU14"/>
    <mergeCell ref="AV12:AV14"/>
    <mergeCell ref="AZ12:AZ14"/>
    <mergeCell ref="AZ10:BC10"/>
    <mergeCell ref="X8:X14"/>
    <mergeCell ref="Y8:AC8"/>
    <mergeCell ref="AD8:AD14"/>
    <mergeCell ref="AN11:AO11"/>
    <mergeCell ref="AS11:AT11"/>
    <mergeCell ref="AU11:AV11"/>
    <mergeCell ref="AZ11:BA11"/>
    <mergeCell ref="Y9:AB10"/>
    <mergeCell ref="AC9:AC14"/>
    <mergeCell ref="AE9:AH10"/>
    <mergeCell ref="AI9:AI14"/>
    <mergeCell ref="AK9:AO9"/>
    <mergeCell ref="AP9:AP14"/>
    <mergeCell ref="AR9:AV9"/>
    <mergeCell ref="AW9:AW14"/>
    <mergeCell ref="AY9:BC9"/>
    <mergeCell ref="BB11:BC11"/>
    <mergeCell ref="BA12:BA14"/>
    <mergeCell ref="BB12:BB14"/>
    <mergeCell ref="BC12:BC14"/>
    <mergeCell ref="A1:BI1"/>
    <mergeCell ref="A2:BI2"/>
    <mergeCell ref="A3:BI3"/>
    <mergeCell ref="A4:BI4"/>
    <mergeCell ref="A5:BI5"/>
    <mergeCell ref="A6:BI6"/>
    <mergeCell ref="BE7:BH7"/>
    <mergeCell ref="BE8:BE14"/>
    <mergeCell ref="BF8:BH8"/>
    <mergeCell ref="BF9:BG9"/>
    <mergeCell ref="BH9:BH14"/>
    <mergeCell ref="BF10:BF14"/>
    <mergeCell ref="BG10:BG14"/>
    <mergeCell ref="BD9:BD14"/>
    <mergeCell ref="J10:L11"/>
    <mergeCell ref="M10:O11"/>
    <mergeCell ref="R10:T11"/>
    <mergeCell ref="U10:W11"/>
    <mergeCell ref="AK10:AK14"/>
    <mergeCell ref="AL10:AO10"/>
    <mergeCell ref="AR10:AR14"/>
    <mergeCell ref="AS10:AV10"/>
    <mergeCell ref="AY10:AY14"/>
    <mergeCell ref="AL11:AM11"/>
  </mergeCells>
  <printOptions horizontalCentered="1"/>
  <pageMargins left="0.39370078740157483" right="0.39370078740157483" top="0.78740157480314965" bottom="0.98425196850393704" header="0.31496062992125984" footer="0.35433070866141736"/>
  <pageSetup paperSize="8" scale="45" fitToHeight="0" orientation="landscape" r:id="rId1"/>
  <headerFooter>
    <oddFooter>&amp;R&amp;14&amp;P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X330"/>
  <sheetViews>
    <sheetView zoomScale="85" zoomScaleNormal="60" zoomScaleSheetLayoutView="85" workbookViewId="0">
      <pane xSplit="2" ySplit="11" topLeftCell="C23" activePane="bottomRight" state="frozen"/>
      <selection activeCell="J17" sqref="J17"/>
      <selection pane="topRight" activeCell="J17" sqref="J17"/>
      <selection pane="bottomLeft" activeCell="J17" sqref="J17"/>
      <selection pane="bottomRight" activeCell="O44" sqref="O44"/>
    </sheetView>
  </sheetViews>
  <sheetFormatPr defaultColWidth="9.125" defaultRowHeight="18.75"/>
  <cols>
    <col min="1" max="1" width="5.125" style="67" customWidth="1"/>
    <col min="2" max="2" width="26.375" style="68" customWidth="1"/>
    <col min="3" max="5" width="8.375" style="69" customWidth="1"/>
    <col min="6" max="6" width="12" style="69" customWidth="1"/>
    <col min="7" max="7" width="11.75" style="70" customWidth="1"/>
    <col min="8" max="8" width="8.75" style="70" customWidth="1"/>
    <col min="9" max="9" width="12" style="70" customWidth="1"/>
    <col min="10" max="10" width="10.75" style="70" customWidth="1"/>
    <col min="11" max="11" width="9" style="70" customWidth="1"/>
    <col min="12" max="12" width="12" style="70" customWidth="1"/>
    <col min="13" max="13" width="13.75" style="70" customWidth="1"/>
    <col min="14" max="16" width="10.75" style="70" customWidth="1"/>
    <col min="17" max="17" width="9.125" style="70" customWidth="1"/>
    <col min="18" max="18" width="13" style="70" customWidth="1"/>
    <col min="19" max="19" width="9" style="70" customWidth="1"/>
    <col min="20" max="20" width="12.25" style="70" customWidth="1"/>
    <col min="21" max="21" width="10.75" style="70" customWidth="1"/>
    <col min="22" max="22" width="9" style="70" customWidth="1"/>
    <col min="23" max="23" width="11.75" style="70" customWidth="1"/>
    <col min="24" max="24" width="10.125" style="70" customWidth="1"/>
    <col min="25" max="16384" width="9.125" style="37"/>
  </cols>
  <sheetData>
    <row r="1" spans="1:24" s="88" customFormat="1" ht="32.1" customHeight="1">
      <c r="A1" s="696" t="s">
        <v>51</v>
      </c>
      <c r="B1" s="696"/>
      <c r="C1" s="696"/>
      <c r="D1" s="696"/>
      <c r="E1" s="696"/>
      <c r="F1" s="696"/>
      <c r="G1" s="696"/>
      <c r="H1" s="696"/>
      <c r="I1" s="696"/>
      <c r="J1" s="696"/>
      <c r="K1" s="696"/>
      <c r="L1" s="696"/>
      <c r="M1" s="696"/>
      <c r="N1" s="696"/>
      <c r="O1" s="696"/>
      <c r="P1" s="696"/>
      <c r="Q1" s="696"/>
      <c r="R1" s="696"/>
      <c r="S1" s="696"/>
      <c r="T1" s="696"/>
      <c r="U1" s="696"/>
      <c r="V1" s="696"/>
      <c r="W1" s="696"/>
      <c r="X1" s="696"/>
    </row>
    <row r="2" spans="1:24" s="88" customFormat="1" ht="26.25" customHeight="1">
      <c r="A2" s="697" t="s">
        <v>38</v>
      </c>
      <c r="B2" s="697"/>
      <c r="C2" s="697"/>
      <c r="D2" s="697"/>
      <c r="E2" s="697"/>
      <c r="F2" s="697"/>
      <c r="G2" s="697"/>
      <c r="H2" s="697"/>
      <c r="I2" s="697"/>
      <c r="J2" s="697"/>
      <c r="K2" s="697"/>
      <c r="L2" s="697"/>
      <c r="M2" s="697"/>
      <c r="N2" s="697"/>
      <c r="O2" s="697"/>
      <c r="P2" s="697"/>
      <c r="Q2" s="697"/>
      <c r="R2" s="697"/>
      <c r="S2" s="697"/>
      <c r="T2" s="697"/>
      <c r="U2" s="697"/>
      <c r="V2" s="697"/>
      <c r="W2" s="697"/>
      <c r="X2" s="697"/>
    </row>
    <row r="3" spans="1:24" s="88" customFormat="1" ht="27" customHeight="1">
      <c r="A3" s="698" t="s">
        <v>35</v>
      </c>
      <c r="B3" s="698"/>
      <c r="C3" s="698"/>
      <c r="D3" s="698"/>
      <c r="E3" s="698"/>
      <c r="F3" s="698"/>
      <c r="G3" s="698"/>
      <c r="H3" s="698"/>
      <c r="I3" s="698"/>
      <c r="J3" s="698"/>
      <c r="K3" s="698"/>
      <c r="L3" s="698"/>
      <c r="M3" s="698"/>
      <c r="N3" s="698"/>
      <c r="O3" s="698"/>
      <c r="P3" s="698"/>
      <c r="Q3" s="698"/>
      <c r="R3" s="698"/>
      <c r="S3" s="698"/>
      <c r="T3" s="698"/>
      <c r="U3" s="698"/>
      <c r="V3" s="698"/>
      <c r="W3" s="698"/>
      <c r="X3" s="698"/>
    </row>
    <row r="4" spans="1:24" s="89" customFormat="1" ht="32.85" customHeight="1">
      <c r="A4" s="699" t="s">
        <v>57</v>
      </c>
      <c r="B4" s="699"/>
      <c r="C4" s="699"/>
      <c r="D4" s="699"/>
      <c r="E4" s="699"/>
      <c r="F4" s="699"/>
      <c r="G4" s="699"/>
      <c r="H4" s="699"/>
      <c r="I4" s="699"/>
      <c r="J4" s="699"/>
      <c r="K4" s="699"/>
      <c r="L4" s="699"/>
      <c r="M4" s="699"/>
      <c r="N4" s="699"/>
      <c r="O4" s="699"/>
      <c r="P4" s="699"/>
      <c r="Q4" s="699"/>
      <c r="R4" s="699"/>
      <c r="S4" s="699"/>
      <c r="T4" s="699"/>
      <c r="U4" s="699"/>
      <c r="V4" s="699"/>
      <c r="W4" s="699"/>
      <c r="X4" s="699"/>
    </row>
    <row r="5" spans="1:24" s="89" customFormat="1" ht="29.1" customHeight="1">
      <c r="A5" s="698" t="s">
        <v>59</v>
      </c>
      <c r="B5" s="698"/>
      <c r="C5" s="698"/>
      <c r="D5" s="698"/>
      <c r="E5" s="698"/>
      <c r="F5" s="698"/>
      <c r="G5" s="698"/>
      <c r="H5" s="698"/>
      <c r="I5" s="698"/>
      <c r="J5" s="698"/>
      <c r="K5" s="698"/>
      <c r="L5" s="698"/>
      <c r="M5" s="698"/>
      <c r="N5" s="698"/>
      <c r="O5" s="698"/>
      <c r="P5" s="698"/>
      <c r="Q5" s="698"/>
      <c r="R5" s="698"/>
      <c r="S5" s="698"/>
      <c r="T5" s="698"/>
      <c r="U5" s="698"/>
      <c r="V5" s="698"/>
      <c r="W5" s="698"/>
      <c r="X5" s="698"/>
    </row>
    <row r="6" spans="1:24" s="90" customFormat="1" ht="35.25" customHeight="1">
      <c r="A6" s="700" t="s">
        <v>25</v>
      </c>
      <c r="B6" s="700"/>
      <c r="C6" s="700"/>
      <c r="D6" s="700"/>
      <c r="E6" s="700"/>
      <c r="F6" s="700"/>
      <c r="G6" s="700"/>
      <c r="H6" s="700"/>
      <c r="I6" s="700"/>
      <c r="J6" s="700"/>
      <c r="K6" s="700"/>
      <c r="L6" s="700"/>
      <c r="M6" s="700"/>
      <c r="N6" s="700"/>
      <c r="O6" s="700"/>
      <c r="P6" s="700"/>
      <c r="Q6" s="700"/>
      <c r="R6" s="700"/>
      <c r="S6" s="700"/>
      <c r="T6" s="700"/>
      <c r="U6" s="700"/>
      <c r="V6" s="700"/>
      <c r="W6" s="700"/>
      <c r="X6" s="700"/>
    </row>
    <row r="7" spans="1:24" s="38" customFormat="1" ht="55.35" customHeight="1">
      <c r="A7" s="701" t="s">
        <v>1</v>
      </c>
      <c r="B7" s="671" t="s">
        <v>34</v>
      </c>
      <c r="C7" s="671" t="s">
        <v>2</v>
      </c>
      <c r="D7" s="671" t="s">
        <v>3</v>
      </c>
      <c r="E7" s="671" t="s">
        <v>4</v>
      </c>
      <c r="F7" s="689" t="s">
        <v>5</v>
      </c>
      <c r="G7" s="704"/>
      <c r="H7" s="704"/>
      <c r="I7" s="690"/>
      <c r="J7" s="685" t="s">
        <v>85</v>
      </c>
      <c r="K7" s="686"/>
      <c r="L7" s="705"/>
      <c r="M7" s="676" t="s">
        <v>55</v>
      </c>
      <c r="N7" s="685" t="s">
        <v>48</v>
      </c>
      <c r="O7" s="705"/>
      <c r="P7" s="685" t="s">
        <v>64</v>
      </c>
      <c r="Q7" s="686"/>
      <c r="R7" s="679" t="s">
        <v>49</v>
      </c>
      <c r="S7" s="680"/>
      <c r="T7" s="681"/>
      <c r="U7" s="679" t="s">
        <v>53</v>
      </c>
      <c r="V7" s="691"/>
      <c r="W7" s="692"/>
      <c r="X7" s="678" t="s">
        <v>6</v>
      </c>
    </row>
    <row r="8" spans="1:24" s="38" customFormat="1" ht="33" customHeight="1">
      <c r="A8" s="702"/>
      <c r="B8" s="672"/>
      <c r="C8" s="672"/>
      <c r="D8" s="672"/>
      <c r="E8" s="672"/>
      <c r="F8" s="674" t="s">
        <v>37</v>
      </c>
      <c r="G8" s="689" t="s">
        <v>8</v>
      </c>
      <c r="H8" s="704"/>
      <c r="I8" s="690"/>
      <c r="J8" s="676" t="s">
        <v>27</v>
      </c>
      <c r="K8" s="689" t="s">
        <v>31</v>
      </c>
      <c r="L8" s="690"/>
      <c r="M8" s="707"/>
      <c r="N8" s="687"/>
      <c r="O8" s="706"/>
      <c r="P8" s="687"/>
      <c r="Q8" s="688"/>
      <c r="R8" s="682"/>
      <c r="S8" s="683"/>
      <c r="T8" s="684"/>
      <c r="U8" s="693"/>
      <c r="V8" s="694"/>
      <c r="W8" s="695"/>
      <c r="X8" s="678"/>
    </row>
    <row r="9" spans="1:24" s="38" customFormat="1" ht="34.35" customHeight="1">
      <c r="A9" s="702"/>
      <c r="B9" s="672"/>
      <c r="C9" s="672"/>
      <c r="D9" s="672"/>
      <c r="E9" s="672"/>
      <c r="F9" s="674"/>
      <c r="G9" s="674" t="s">
        <v>27</v>
      </c>
      <c r="H9" s="689" t="s">
        <v>31</v>
      </c>
      <c r="I9" s="690"/>
      <c r="J9" s="707"/>
      <c r="K9" s="676" t="s">
        <v>24</v>
      </c>
      <c r="L9" s="676" t="s">
        <v>30</v>
      </c>
      <c r="M9" s="707"/>
      <c r="N9" s="674" t="s">
        <v>27</v>
      </c>
      <c r="O9" s="676" t="s">
        <v>22</v>
      </c>
      <c r="P9" s="674" t="s">
        <v>27</v>
      </c>
      <c r="Q9" s="676" t="s">
        <v>22</v>
      </c>
      <c r="R9" s="674" t="s">
        <v>27</v>
      </c>
      <c r="S9" s="689" t="s">
        <v>31</v>
      </c>
      <c r="T9" s="690"/>
      <c r="U9" s="674" t="s">
        <v>27</v>
      </c>
      <c r="V9" s="689" t="s">
        <v>31</v>
      </c>
      <c r="W9" s="690"/>
      <c r="X9" s="678"/>
    </row>
    <row r="10" spans="1:24" s="38" customFormat="1" ht="62.25" customHeight="1">
      <c r="A10" s="703"/>
      <c r="B10" s="673"/>
      <c r="C10" s="673"/>
      <c r="D10" s="673"/>
      <c r="E10" s="673"/>
      <c r="F10" s="674"/>
      <c r="G10" s="675"/>
      <c r="H10" s="39" t="s">
        <v>24</v>
      </c>
      <c r="I10" s="39" t="s">
        <v>30</v>
      </c>
      <c r="J10" s="677"/>
      <c r="K10" s="677"/>
      <c r="L10" s="677"/>
      <c r="M10" s="677"/>
      <c r="N10" s="675"/>
      <c r="O10" s="677"/>
      <c r="P10" s="675"/>
      <c r="Q10" s="677"/>
      <c r="R10" s="675"/>
      <c r="S10" s="39" t="s">
        <v>24</v>
      </c>
      <c r="T10" s="39" t="s">
        <v>30</v>
      </c>
      <c r="U10" s="675"/>
      <c r="V10" s="39" t="s">
        <v>24</v>
      </c>
      <c r="W10" s="39" t="s">
        <v>30</v>
      </c>
      <c r="X10" s="678"/>
    </row>
    <row r="11" spans="1:24" s="71" customFormat="1" ht="24" customHeight="1">
      <c r="A11" s="40">
        <v>1</v>
      </c>
      <c r="B11" s="41">
        <v>2</v>
      </c>
      <c r="C11" s="40">
        <v>3</v>
      </c>
      <c r="D11" s="41">
        <v>4</v>
      </c>
      <c r="E11" s="40">
        <v>5</v>
      </c>
      <c r="F11" s="41">
        <v>6</v>
      </c>
      <c r="G11" s="40">
        <v>7</v>
      </c>
      <c r="H11" s="41">
        <v>8</v>
      </c>
      <c r="I11" s="40">
        <v>9</v>
      </c>
      <c r="J11" s="41">
        <v>10</v>
      </c>
      <c r="K11" s="40">
        <v>11</v>
      </c>
      <c r="L11" s="41">
        <v>12</v>
      </c>
      <c r="M11" s="40">
        <v>13</v>
      </c>
      <c r="N11" s="41">
        <v>14</v>
      </c>
      <c r="O11" s="40">
        <v>15</v>
      </c>
      <c r="P11" s="41">
        <v>16</v>
      </c>
      <c r="Q11" s="40">
        <v>17</v>
      </c>
      <c r="R11" s="41">
        <v>18</v>
      </c>
      <c r="S11" s="40">
        <v>19</v>
      </c>
      <c r="T11" s="41">
        <v>20</v>
      </c>
      <c r="U11" s="40">
        <v>21</v>
      </c>
      <c r="V11" s="41">
        <v>22</v>
      </c>
      <c r="W11" s="40">
        <v>23</v>
      </c>
      <c r="X11" s="41">
        <v>24</v>
      </c>
    </row>
    <row r="12" spans="1:24" s="45" customFormat="1" ht="40.5" customHeight="1">
      <c r="A12" s="42"/>
      <c r="B12" s="43" t="s">
        <v>28</v>
      </c>
      <c r="C12" s="44"/>
      <c r="D12" s="44"/>
      <c r="E12" s="44"/>
      <c r="F12" s="44"/>
      <c r="G12" s="44"/>
      <c r="H12" s="44"/>
      <c r="I12" s="44"/>
      <c r="J12" s="44"/>
      <c r="K12" s="44"/>
      <c r="L12" s="44"/>
      <c r="M12" s="44"/>
      <c r="N12" s="44"/>
      <c r="O12" s="44"/>
      <c r="P12" s="44"/>
      <c r="Q12" s="44"/>
      <c r="R12" s="44"/>
      <c r="S12" s="44"/>
      <c r="T12" s="44"/>
      <c r="U12" s="44"/>
      <c r="V12" s="44"/>
      <c r="W12" s="44"/>
      <c r="X12" s="44"/>
    </row>
    <row r="13" spans="1:24" s="45" customFormat="1" ht="32.1" customHeight="1">
      <c r="A13" s="91" t="s">
        <v>10</v>
      </c>
      <c r="B13" s="92" t="s">
        <v>11</v>
      </c>
      <c r="C13" s="44"/>
      <c r="D13" s="44"/>
      <c r="E13" s="44"/>
      <c r="F13" s="44"/>
      <c r="G13" s="44"/>
      <c r="H13" s="44"/>
      <c r="I13" s="44"/>
      <c r="J13" s="44"/>
      <c r="K13" s="44"/>
      <c r="L13" s="44"/>
      <c r="M13" s="44"/>
      <c r="N13" s="44"/>
      <c r="O13" s="44"/>
      <c r="P13" s="44"/>
      <c r="Q13" s="44"/>
      <c r="R13" s="44"/>
      <c r="S13" s="44"/>
      <c r="T13" s="44"/>
      <c r="U13" s="44"/>
      <c r="V13" s="44"/>
      <c r="W13" s="44"/>
      <c r="X13" s="44"/>
    </row>
    <row r="14" spans="1:24" s="45" customFormat="1" ht="27.6" customHeight="1">
      <c r="A14" s="47"/>
      <c r="B14" s="48" t="s">
        <v>14</v>
      </c>
      <c r="C14" s="44"/>
      <c r="D14" s="44"/>
      <c r="E14" s="44"/>
      <c r="F14" s="44"/>
      <c r="G14" s="44"/>
      <c r="H14" s="44"/>
      <c r="I14" s="44"/>
      <c r="J14" s="44"/>
      <c r="K14" s="44"/>
      <c r="L14" s="44"/>
      <c r="M14" s="44"/>
      <c r="N14" s="44"/>
      <c r="O14" s="44"/>
      <c r="P14" s="44"/>
      <c r="Q14" s="44"/>
      <c r="R14" s="44"/>
      <c r="S14" s="44"/>
      <c r="T14" s="44"/>
      <c r="U14" s="44"/>
      <c r="V14" s="44"/>
      <c r="W14" s="44"/>
      <c r="X14" s="44"/>
    </row>
    <row r="15" spans="1:24" s="45" customFormat="1" ht="27.6" customHeight="1">
      <c r="A15" s="49" t="s">
        <v>26</v>
      </c>
      <c r="B15" s="50" t="s">
        <v>16</v>
      </c>
      <c r="C15" s="44"/>
      <c r="D15" s="44"/>
      <c r="E15" s="44"/>
      <c r="F15" s="44"/>
      <c r="G15" s="44"/>
      <c r="H15" s="44"/>
      <c r="I15" s="44"/>
      <c r="J15" s="44"/>
      <c r="K15" s="44"/>
      <c r="L15" s="44"/>
      <c r="M15" s="44"/>
      <c r="N15" s="44"/>
      <c r="O15" s="44"/>
      <c r="P15" s="44"/>
      <c r="Q15" s="44"/>
      <c r="R15" s="44"/>
      <c r="S15" s="44"/>
      <c r="T15" s="44"/>
      <c r="U15" s="44"/>
      <c r="V15" s="44"/>
      <c r="W15" s="44"/>
      <c r="X15" s="44"/>
    </row>
    <row r="16" spans="1:24" s="45" customFormat="1" ht="35.85" customHeight="1">
      <c r="A16" s="91" t="s">
        <v>18</v>
      </c>
      <c r="B16" s="92" t="s">
        <v>19</v>
      </c>
      <c r="C16" s="44"/>
      <c r="D16" s="44"/>
      <c r="E16" s="44"/>
      <c r="F16" s="44"/>
      <c r="G16" s="44"/>
      <c r="H16" s="44"/>
      <c r="I16" s="44"/>
      <c r="J16" s="44"/>
      <c r="K16" s="44"/>
      <c r="L16" s="44"/>
      <c r="M16" s="44"/>
      <c r="N16" s="44"/>
      <c r="O16" s="44"/>
      <c r="P16" s="44"/>
      <c r="Q16" s="44"/>
      <c r="R16" s="44"/>
      <c r="S16" s="44"/>
      <c r="T16" s="44"/>
      <c r="U16" s="44"/>
      <c r="V16" s="44"/>
      <c r="W16" s="44"/>
      <c r="X16" s="44"/>
    </row>
    <row r="17" spans="1:24" ht="35.1" customHeight="1">
      <c r="A17" s="51" t="s">
        <v>12</v>
      </c>
      <c r="B17" s="46" t="s">
        <v>42</v>
      </c>
      <c r="C17" s="52"/>
      <c r="D17" s="52"/>
      <c r="E17" s="52"/>
      <c r="F17" s="52"/>
      <c r="G17" s="53"/>
      <c r="H17" s="53"/>
      <c r="I17" s="53"/>
      <c r="J17" s="53"/>
      <c r="K17" s="53"/>
      <c r="L17" s="53"/>
      <c r="M17" s="53"/>
      <c r="N17" s="53"/>
      <c r="O17" s="53"/>
      <c r="P17" s="53"/>
      <c r="Q17" s="53"/>
      <c r="R17" s="53"/>
      <c r="S17" s="53"/>
      <c r="T17" s="53"/>
      <c r="U17" s="53"/>
      <c r="V17" s="53"/>
      <c r="W17" s="53"/>
      <c r="X17" s="53"/>
    </row>
    <row r="18" spans="1:24" s="58" customFormat="1" ht="79.349999999999994" customHeight="1">
      <c r="A18" s="54" t="s">
        <v>36</v>
      </c>
      <c r="B18" s="55" t="s">
        <v>75</v>
      </c>
      <c r="C18" s="56"/>
      <c r="D18" s="56"/>
      <c r="E18" s="56"/>
      <c r="F18" s="56"/>
      <c r="G18" s="57"/>
      <c r="H18" s="57"/>
      <c r="I18" s="57"/>
      <c r="J18" s="57"/>
      <c r="K18" s="57"/>
      <c r="L18" s="57"/>
      <c r="M18" s="57"/>
      <c r="N18" s="57"/>
      <c r="O18" s="57"/>
      <c r="P18" s="57"/>
      <c r="Q18" s="57"/>
      <c r="R18" s="57"/>
      <c r="S18" s="57"/>
      <c r="T18" s="57"/>
      <c r="U18" s="57"/>
      <c r="V18" s="57"/>
      <c r="W18" s="57"/>
      <c r="X18" s="57"/>
    </row>
    <row r="19" spans="1:24" ht="28.35" customHeight="1">
      <c r="A19" s="59" t="s">
        <v>13</v>
      </c>
      <c r="B19" s="48" t="s">
        <v>14</v>
      </c>
      <c r="C19" s="52"/>
      <c r="D19" s="52"/>
      <c r="E19" s="52"/>
      <c r="F19" s="52"/>
      <c r="G19" s="53"/>
      <c r="H19" s="53"/>
      <c r="I19" s="53"/>
      <c r="J19" s="53"/>
      <c r="K19" s="53"/>
      <c r="L19" s="53"/>
      <c r="M19" s="53"/>
      <c r="N19" s="53"/>
      <c r="O19" s="53"/>
      <c r="P19" s="53"/>
      <c r="Q19" s="53"/>
      <c r="R19" s="53"/>
      <c r="S19" s="53"/>
      <c r="T19" s="53"/>
      <c r="U19" s="53"/>
      <c r="V19" s="53"/>
      <c r="W19" s="53"/>
      <c r="X19" s="53"/>
    </row>
    <row r="20" spans="1:24" ht="24" customHeight="1">
      <c r="A20" s="59" t="s">
        <v>26</v>
      </c>
      <c r="B20" s="50" t="s">
        <v>16</v>
      </c>
      <c r="C20" s="52"/>
      <c r="D20" s="52"/>
      <c r="E20" s="52"/>
      <c r="F20" s="52"/>
      <c r="G20" s="53"/>
      <c r="H20" s="53"/>
      <c r="I20" s="53"/>
      <c r="J20" s="53"/>
      <c r="K20" s="53"/>
      <c r="L20" s="53"/>
      <c r="M20" s="53"/>
      <c r="N20" s="53"/>
      <c r="O20" s="53"/>
      <c r="P20" s="53"/>
      <c r="Q20" s="53"/>
      <c r="R20" s="53"/>
      <c r="S20" s="53"/>
      <c r="T20" s="53"/>
      <c r="U20" s="53"/>
      <c r="V20" s="53"/>
      <c r="W20" s="53"/>
      <c r="X20" s="53"/>
    </row>
    <row r="21" spans="1:24" s="36" customFormat="1" ht="43.5" customHeight="1">
      <c r="A21" s="54" t="s">
        <v>23</v>
      </c>
      <c r="B21" s="55" t="s">
        <v>63</v>
      </c>
      <c r="C21" s="60"/>
      <c r="D21" s="60"/>
      <c r="E21" s="60"/>
      <c r="F21" s="60"/>
      <c r="G21" s="61"/>
      <c r="H21" s="61"/>
      <c r="I21" s="61"/>
      <c r="J21" s="61"/>
      <c r="K21" s="61"/>
      <c r="L21" s="61"/>
      <c r="M21" s="61"/>
      <c r="N21" s="61"/>
      <c r="O21" s="61"/>
      <c r="P21" s="61"/>
      <c r="Q21" s="61"/>
      <c r="R21" s="61"/>
      <c r="S21" s="61"/>
      <c r="T21" s="61"/>
      <c r="U21" s="61"/>
      <c r="V21" s="61"/>
      <c r="W21" s="61"/>
      <c r="X21" s="61"/>
    </row>
    <row r="22" spans="1:24" ht="26.85" customHeight="1">
      <c r="A22" s="59" t="s">
        <v>13</v>
      </c>
      <c r="B22" s="48" t="s">
        <v>14</v>
      </c>
      <c r="C22" s="52"/>
      <c r="D22" s="52"/>
      <c r="E22" s="52"/>
      <c r="F22" s="52"/>
      <c r="G22" s="53"/>
      <c r="H22" s="53"/>
      <c r="I22" s="53"/>
      <c r="J22" s="53"/>
      <c r="K22" s="53"/>
      <c r="L22" s="53"/>
      <c r="M22" s="53"/>
      <c r="N22" s="53"/>
      <c r="O22" s="53"/>
      <c r="P22" s="53"/>
      <c r="Q22" s="53"/>
      <c r="R22" s="53"/>
      <c r="S22" s="53"/>
      <c r="T22" s="53"/>
      <c r="U22" s="53"/>
      <c r="V22" s="53"/>
      <c r="W22" s="53"/>
      <c r="X22" s="53"/>
    </row>
    <row r="23" spans="1:24" ht="26.85" customHeight="1">
      <c r="A23" s="59" t="s">
        <v>26</v>
      </c>
      <c r="B23" s="50" t="s">
        <v>16</v>
      </c>
      <c r="C23" s="52"/>
      <c r="D23" s="52"/>
      <c r="E23" s="52"/>
      <c r="F23" s="52"/>
      <c r="G23" s="53"/>
      <c r="H23" s="53"/>
      <c r="I23" s="53"/>
      <c r="J23" s="53"/>
      <c r="K23" s="53"/>
      <c r="L23" s="53"/>
      <c r="M23" s="53"/>
      <c r="N23" s="53"/>
      <c r="O23" s="53"/>
      <c r="P23" s="53"/>
      <c r="Q23" s="53"/>
      <c r="R23" s="53"/>
      <c r="S23" s="53"/>
      <c r="T23" s="53"/>
      <c r="U23" s="53"/>
      <c r="V23" s="53"/>
      <c r="W23" s="53"/>
      <c r="X23" s="53"/>
    </row>
    <row r="24" spans="1:24" ht="34.35" customHeight="1">
      <c r="A24" s="51" t="s">
        <v>17</v>
      </c>
      <c r="B24" s="46" t="s">
        <v>43</v>
      </c>
      <c r="C24" s="52"/>
      <c r="D24" s="52"/>
      <c r="E24" s="52"/>
      <c r="F24" s="52"/>
      <c r="G24" s="53"/>
      <c r="H24" s="53"/>
      <c r="I24" s="53"/>
      <c r="J24" s="53"/>
      <c r="K24" s="53"/>
      <c r="L24" s="53"/>
      <c r="M24" s="53"/>
      <c r="N24" s="53"/>
      <c r="O24" s="53"/>
      <c r="P24" s="53"/>
      <c r="Q24" s="53"/>
      <c r="R24" s="53"/>
      <c r="S24" s="53"/>
      <c r="T24" s="53"/>
      <c r="U24" s="53"/>
      <c r="V24" s="53"/>
      <c r="W24" s="53"/>
      <c r="X24" s="53"/>
    </row>
    <row r="25" spans="1:24" ht="45" customHeight="1">
      <c r="A25" s="59"/>
      <c r="B25" s="48" t="s">
        <v>62</v>
      </c>
      <c r="C25" s="52"/>
      <c r="D25" s="52"/>
      <c r="E25" s="52"/>
      <c r="F25" s="52"/>
      <c r="G25" s="53"/>
      <c r="H25" s="53"/>
      <c r="I25" s="53"/>
      <c r="J25" s="53"/>
      <c r="K25" s="53"/>
      <c r="L25" s="53"/>
      <c r="M25" s="53"/>
      <c r="N25" s="53"/>
      <c r="O25" s="53"/>
      <c r="P25" s="53"/>
      <c r="Q25" s="53"/>
      <c r="R25" s="53"/>
      <c r="S25" s="53"/>
      <c r="T25" s="53"/>
      <c r="U25" s="53"/>
      <c r="V25" s="53"/>
      <c r="W25" s="53"/>
      <c r="X25" s="53"/>
    </row>
    <row r="26" spans="1:24" s="98" customFormat="1" ht="60.6" customHeight="1">
      <c r="A26" s="93" t="s">
        <v>44</v>
      </c>
      <c r="B26" s="94" t="s">
        <v>47</v>
      </c>
      <c r="C26" s="95"/>
      <c r="D26" s="95"/>
      <c r="E26" s="95"/>
      <c r="F26" s="95"/>
      <c r="G26" s="96"/>
      <c r="H26" s="96"/>
      <c r="I26" s="96"/>
      <c r="J26" s="96"/>
      <c r="K26" s="96"/>
      <c r="L26" s="96"/>
      <c r="M26" s="96"/>
      <c r="N26" s="96"/>
      <c r="O26" s="96"/>
      <c r="P26" s="96"/>
      <c r="Q26" s="96"/>
      <c r="R26" s="96"/>
      <c r="S26" s="97"/>
      <c r="T26" s="97"/>
      <c r="U26" s="97"/>
      <c r="V26" s="97"/>
      <c r="W26" s="97"/>
      <c r="X26" s="97"/>
    </row>
    <row r="27" spans="1:24" s="98" customFormat="1" ht="30" customHeight="1">
      <c r="A27" s="51" t="s">
        <v>12</v>
      </c>
      <c r="B27" s="46" t="s">
        <v>45</v>
      </c>
      <c r="C27" s="95"/>
      <c r="D27" s="95"/>
      <c r="E27" s="95"/>
      <c r="F27" s="95"/>
      <c r="G27" s="96"/>
      <c r="H27" s="96"/>
      <c r="I27" s="96"/>
      <c r="J27" s="96"/>
      <c r="K27" s="96"/>
      <c r="L27" s="96"/>
      <c r="M27" s="96"/>
      <c r="N27" s="96"/>
      <c r="O27" s="96"/>
      <c r="P27" s="96"/>
      <c r="Q27" s="96"/>
      <c r="R27" s="96"/>
      <c r="S27" s="97"/>
      <c r="T27" s="97"/>
      <c r="U27" s="97"/>
      <c r="V27" s="97"/>
      <c r="W27" s="97"/>
      <c r="X27" s="97"/>
    </row>
    <row r="28" spans="1:24" s="98" customFormat="1" ht="40.35" customHeight="1">
      <c r="A28" s="59"/>
      <c r="B28" s="48" t="s">
        <v>62</v>
      </c>
      <c r="C28" s="95"/>
      <c r="D28" s="95"/>
      <c r="E28" s="95"/>
      <c r="F28" s="95"/>
      <c r="G28" s="96"/>
      <c r="H28" s="96"/>
      <c r="I28" s="96"/>
      <c r="J28" s="96"/>
      <c r="K28" s="96"/>
      <c r="L28" s="96"/>
      <c r="M28" s="96"/>
      <c r="N28" s="96"/>
      <c r="O28" s="96"/>
      <c r="P28" s="96"/>
      <c r="Q28" s="96"/>
      <c r="R28" s="96"/>
      <c r="S28" s="97"/>
      <c r="T28" s="97"/>
      <c r="U28" s="97"/>
      <c r="V28" s="97"/>
      <c r="W28" s="97"/>
      <c r="X28" s="97"/>
    </row>
    <row r="29" spans="1:24" s="98" customFormat="1" ht="30" customHeight="1">
      <c r="A29" s="51" t="s">
        <v>17</v>
      </c>
      <c r="B29" s="46" t="s">
        <v>45</v>
      </c>
      <c r="C29" s="95"/>
      <c r="D29" s="95"/>
      <c r="E29" s="95"/>
      <c r="F29" s="95"/>
      <c r="G29" s="96"/>
      <c r="H29" s="96"/>
      <c r="I29" s="96"/>
      <c r="J29" s="96"/>
      <c r="K29" s="96"/>
      <c r="L29" s="96"/>
      <c r="M29" s="96"/>
      <c r="N29" s="96"/>
      <c r="O29" s="96"/>
      <c r="P29" s="96"/>
      <c r="Q29" s="96"/>
      <c r="R29" s="96"/>
      <c r="S29" s="97"/>
      <c r="T29" s="97"/>
      <c r="U29" s="97"/>
      <c r="V29" s="97"/>
      <c r="W29" s="97"/>
      <c r="X29" s="97"/>
    </row>
    <row r="30" spans="1:24" s="98" customFormat="1" ht="43.35" customHeight="1">
      <c r="A30" s="59"/>
      <c r="B30" s="48" t="s">
        <v>62</v>
      </c>
      <c r="C30" s="95"/>
      <c r="D30" s="95"/>
      <c r="E30" s="95"/>
      <c r="F30" s="95"/>
      <c r="G30" s="96"/>
      <c r="H30" s="96"/>
      <c r="I30" s="96"/>
      <c r="J30" s="96"/>
      <c r="K30" s="96"/>
      <c r="L30" s="96"/>
      <c r="M30" s="96"/>
      <c r="N30" s="96"/>
      <c r="O30" s="96"/>
      <c r="P30" s="96"/>
      <c r="Q30" s="96"/>
      <c r="R30" s="96"/>
      <c r="S30" s="97"/>
      <c r="T30" s="97"/>
      <c r="U30" s="97"/>
      <c r="V30" s="97"/>
      <c r="W30" s="97"/>
      <c r="X30" s="97"/>
    </row>
    <row r="31" spans="1:24" ht="8.85" customHeight="1">
      <c r="A31" s="62"/>
      <c r="B31" s="63"/>
      <c r="C31" s="64"/>
      <c r="D31" s="64"/>
      <c r="E31" s="64"/>
      <c r="F31" s="64"/>
      <c r="G31" s="65"/>
      <c r="H31" s="65"/>
      <c r="I31" s="65"/>
      <c r="J31" s="65"/>
      <c r="K31" s="65"/>
      <c r="L31" s="65"/>
      <c r="M31" s="65"/>
      <c r="N31" s="65"/>
      <c r="O31" s="65"/>
      <c r="P31" s="65"/>
      <c r="Q31" s="65"/>
      <c r="R31" s="65"/>
      <c r="S31" s="53"/>
      <c r="T31" s="53"/>
      <c r="U31" s="53"/>
      <c r="V31" s="53"/>
      <c r="W31" s="53"/>
      <c r="X31" s="53"/>
    </row>
    <row r="32" spans="1:24">
      <c r="A32" s="66"/>
      <c r="B32" s="37"/>
      <c r="C32" s="37"/>
      <c r="D32" s="37"/>
      <c r="E32" s="37"/>
      <c r="F32" s="37"/>
      <c r="G32" s="37"/>
      <c r="H32" s="37"/>
      <c r="I32" s="37"/>
      <c r="J32" s="37"/>
      <c r="K32" s="37"/>
      <c r="L32" s="37"/>
      <c r="M32" s="37"/>
      <c r="N32" s="37"/>
      <c r="O32" s="37"/>
      <c r="P32" s="37"/>
      <c r="Q32" s="37"/>
      <c r="R32" s="37"/>
      <c r="S32" s="37"/>
      <c r="T32" s="37"/>
      <c r="U32" s="37"/>
      <c r="V32" s="37"/>
      <c r="W32" s="37"/>
      <c r="X32" s="37"/>
    </row>
    <row r="33" spans="1:24">
      <c r="A33" s="66"/>
      <c r="B33" s="106" t="s">
        <v>86</v>
      </c>
      <c r="C33" s="37"/>
      <c r="D33" s="37"/>
      <c r="E33" s="37"/>
      <c r="F33" s="37"/>
      <c r="G33" s="37"/>
      <c r="H33" s="37"/>
      <c r="I33" s="37"/>
      <c r="J33" s="37"/>
      <c r="K33" s="37"/>
      <c r="L33" s="37"/>
      <c r="M33" s="37"/>
      <c r="N33" s="37"/>
      <c r="O33" s="37"/>
      <c r="P33" s="37"/>
      <c r="Q33" s="37"/>
      <c r="R33" s="37"/>
      <c r="S33" s="37"/>
      <c r="T33" s="37"/>
      <c r="U33" s="37"/>
      <c r="V33" s="37"/>
      <c r="W33" s="37"/>
      <c r="X33" s="37"/>
    </row>
    <row r="34" spans="1:24">
      <c r="A34" s="66"/>
      <c r="B34" s="37"/>
      <c r="C34" s="37"/>
      <c r="D34" s="37"/>
      <c r="E34" s="37"/>
      <c r="F34" s="37"/>
      <c r="G34" s="37"/>
      <c r="H34" s="37"/>
      <c r="I34" s="37"/>
      <c r="J34" s="37"/>
      <c r="K34" s="37"/>
      <c r="L34" s="37"/>
      <c r="M34" s="37"/>
      <c r="N34" s="37"/>
      <c r="O34" s="37"/>
      <c r="P34" s="37"/>
      <c r="Q34" s="37"/>
      <c r="R34" s="37"/>
      <c r="S34" s="37"/>
      <c r="T34" s="37"/>
      <c r="U34" s="37"/>
      <c r="V34" s="37"/>
      <c r="W34" s="37"/>
      <c r="X34" s="37"/>
    </row>
    <row r="35" spans="1:24">
      <c r="A35" s="66"/>
      <c r="B35" s="37"/>
      <c r="C35" s="37"/>
      <c r="D35" s="37"/>
      <c r="E35" s="37"/>
      <c r="F35" s="37"/>
      <c r="G35" s="37"/>
      <c r="H35" s="37"/>
      <c r="I35" s="37"/>
      <c r="J35" s="37"/>
      <c r="K35" s="37"/>
      <c r="L35" s="37"/>
      <c r="M35" s="37"/>
      <c r="N35" s="37"/>
      <c r="O35" s="37"/>
      <c r="P35" s="37"/>
      <c r="Q35" s="37"/>
      <c r="R35" s="37"/>
      <c r="S35" s="37"/>
      <c r="T35" s="37"/>
      <c r="U35" s="37"/>
      <c r="V35" s="37"/>
      <c r="W35" s="37"/>
      <c r="X35" s="37"/>
    </row>
    <row r="36" spans="1:24">
      <c r="A36" s="66"/>
      <c r="B36" s="37"/>
      <c r="C36" s="37"/>
      <c r="D36" s="37"/>
      <c r="E36" s="37"/>
      <c r="F36" s="37"/>
      <c r="G36" s="37"/>
      <c r="H36" s="37"/>
      <c r="I36" s="37"/>
      <c r="J36" s="37"/>
      <c r="K36" s="37"/>
      <c r="L36" s="37"/>
      <c r="M36" s="37"/>
      <c r="N36" s="37"/>
      <c r="O36" s="37"/>
      <c r="P36" s="37"/>
      <c r="Q36" s="37"/>
      <c r="R36" s="37"/>
      <c r="S36" s="37"/>
      <c r="T36" s="37"/>
      <c r="U36" s="37"/>
      <c r="V36" s="37"/>
      <c r="W36" s="37"/>
      <c r="X36" s="37"/>
    </row>
    <row r="37" spans="1:24">
      <c r="A37" s="66"/>
      <c r="B37" s="37"/>
      <c r="C37" s="37"/>
      <c r="D37" s="37"/>
      <c r="E37" s="37"/>
      <c r="F37" s="37"/>
      <c r="G37" s="37"/>
      <c r="H37" s="37"/>
      <c r="I37" s="37"/>
      <c r="J37" s="37"/>
      <c r="K37" s="37"/>
      <c r="L37" s="37"/>
      <c r="M37" s="37"/>
      <c r="N37" s="37"/>
      <c r="O37" s="37"/>
      <c r="P37" s="37"/>
      <c r="Q37" s="37"/>
      <c r="R37" s="37"/>
      <c r="S37" s="37"/>
      <c r="T37" s="37"/>
      <c r="U37" s="37"/>
      <c r="V37" s="37"/>
      <c r="W37" s="37"/>
      <c r="X37" s="37"/>
    </row>
    <row r="38" spans="1:24">
      <c r="A38" s="66"/>
      <c r="B38" s="37"/>
      <c r="C38" s="37"/>
      <c r="D38" s="37"/>
      <c r="E38" s="37"/>
      <c r="F38" s="37"/>
      <c r="G38" s="37"/>
      <c r="H38" s="37"/>
      <c r="I38" s="37"/>
      <c r="J38" s="37"/>
      <c r="K38" s="37"/>
      <c r="L38" s="37"/>
      <c r="M38" s="37"/>
      <c r="N38" s="37"/>
      <c r="O38" s="37"/>
      <c r="P38" s="37"/>
      <c r="Q38" s="37"/>
      <c r="R38" s="37"/>
      <c r="S38" s="37"/>
      <c r="T38" s="37"/>
      <c r="U38" s="37"/>
      <c r="V38" s="37"/>
      <c r="W38" s="37"/>
      <c r="X38" s="37"/>
    </row>
    <row r="39" spans="1:24">
      <c r="A39" s="66"/>
      <c r="B39" s="37"/>
      <c r="C39" s="37"/>
      <c r="D39" s="37"/>
      <c r="E39" s="37"/>
      <c r="F39" s="37"/>
      <c r="G39" s="37"/>
      <c r="H39" s="37"/>
      <c r="I39" s="37"/>
      <c r="J39" s="37"/>
      <c r="K39" s="37"/>
      <c r="L39" s="37"/>
      <c r="M39" s="37"/>
      <c r="N39" s="37"/>
      <c r="O39" s="37"/>
      <c r="P39" s="37"/>
      <c r="Q39" s="37"/>
      <c r="R39" s="37"/>
      <c r="S39" s="37"/>
      <c r="T39" s="37"/>
      <c r="U39" s="37"/>
      <c r="V39" s="37"/>
      <c r="W39" s="37"/>
      <c r="X39" s="37"/>
    </row>
    <row r="40" spans="1:24">
      <c r="A40" s="66"/>
      <c r="B40" s="37"/>
      <c r="C40" s="37"/>
      <c r="D40" s="37"/>
      <c r="E40" s="37"/>
      <c r="F40" s="37"/>
      <c r="G40" s="37"/>
      <c r="H40" s="37"/>
      <c r="I40" s="37"/>
      <c r="J40" s="37"/>
      <c r="K40" s="37"/>
      <c r="L40" s="37"/>
      <c r="M40" s="37"/>
      <c r="N40" s="37"/>
      <c r="O40" s="37"/>
      <c r="P40" s="37"/>
      <c r="Q40" s="37"/>
      <c r="R40" s="37"/>
      <c r="S40" s="37"/>
      <c r="T40" s="37"/>
      <c r="U40" s="37"/>
      <c r="V40" s="37"/>
      <c r="W40" s="37"/>
      <c r="X40" s="37"/>
    </row>
    <row r="41" spans="1:24">
      <c r="A41" s="66"/>
      <c r="B41" s="37"/>
      <c r="C41" s="37"/>
      <c r="D41" s="37"/>
      <c r="E41" s="37"/>
      <c r="F41" s="37"/>
      <c r="G41" s="37"/>
      <c r="H41" s="37"/>
      <c r="I41" s="37"/>
      <c r="J41" s="37"/>
      <c r="K41" s="37"/>
      <c r="L41" s="37"/>
      <c r="M41" s="37"/>
      <c r="N41" s="37"/>
      <c r="O41" s="37"/>
      <c r="P41" s="37"/>
      <c r="Q41" s="37"/>
      <c r="R41" s="37"/>
      <c r="S41" s="37"/>
      <c r="T41" s="37"/>
      <c r="U41" s="37"/>
      <c r="V41" s="37"/>
      <c r="W41" s="37"/>
      <c r="X41" s="37"/>
    </row>
    <row r="42" spans="1:24">
      <c r="A42" s="66"/>
      <c r="B42" s="37"/>
      <c r="C42" s="37"/>
      <c r="D42" s="37"/>
      <c r="E42" s="37"/>
      <c r="F42" s="37"/>
      <c r="G42" s="37"/>
      <c r="H42" s="37"/>
      <c r="I42" s="37"/>
      <c r="J42" s="37"/>
      <c r="K42" s="37"/>
      <c r="L42" s="37"/>
      <c r="M42" s="37"/>
      <c r="N42" s="37"/>
      <c r="O42" s="37"/>
      <c r="P42" s="37"/>
      <c r="Q42" s="37"/>
      <c r="R42" s="37"/>
      <c r="S42" s="37"/>
      <c r="T42" s="37"/>
      <c r="U42" s="37"/>
      <c r="V42" s="37"/>
      <c r="W42" s="37"/>
      <c r="X42" s="37"/>
    </row>
    <row r="43" spans="1:24">
      <c r="A43" s="66"/>
      <c r="B43" s="37"/>
      <c r="C43" s="37"/>
      <c r="D43" s="37"/>
      <c r="E43" s="37"/>
      <c r="F43" s="37"/>
      <c r="G43" s="37"/>
      <c r="H43" s="37"/>
      <c r="I43" s="37"/>
      <c r="J43" s="37"/>
      <c r="K43" s="37"/>
      <c r="L43" s="37"/>
      <c r="M43" s="37"/>
      <c r="N43" s="37"/>
      <c r="O43" s="37"/>
      <c r="P43" s="37"/>
      <c r="Q43" s="37"/>
      <c r="R43" s="37"/>
      <c r="S43" s="37"/>
      <c r="T43" s="37"/>
      <c r="U43" s="37"/>
      <c r="V43" s="37"/>
      <c r="W43" s="37"/>
      <c r="X43" s="37"/>
    </row>
    <row r="44" spans="1:24">
      <c r="A44" s="66"/>
      <c r="B44" s="37"/>
      <c r="C44" s="37"/>
      <c r="D44" s="37"/>
      <c r="E44" s="37"/>
      <c r="F44" s="37"/>
      <c r="G44" s="37"/>
      <c r="H44" s="37"/>
      <c r="I44" s="37"/>
      <c r="J44" s="37"/>
      <c r="K44" s="37"/>
      <c r="L44" s="37"/>
      <c r="M44" s="37"/>
      <c r="N44" s="37"/>
      <c r="O44" s="37"/>
      <c r="P44" s="37"/>
      <c r="Q44" s="37"/>
      <c r="R44" s="37"/>
      <c r="S44" s="37"/>
      <c r="T44" s="37"/>
      <c r="U44" s="37"/>
      <c r="V44" s="37"/>
      <c r="W44" s="37"/>
      <c r="X44" s="37"/>
    </row>
    <row r="45" spans="1:24">
      <c r="A45" s="66"/>
      <c r="B45" s="37"/>
      <c r="C45" s="37"/>
      <c r="D45" s="37"/>
      <c r="E45" s="37"/>
      <c r="F45" s="37"/>
      <c r="G45" s="37"/>
      <c r="H45" s="37"/>
      <c r="I45" s="37"/>
      <c r="J45" s="37"/>
      <c r="K45" s="37"/>
      <c r="L45" s="37"/>
      <c r="M45" s="37"/>
      <c r="N45" s="37"/>
      <c r="O45" s="37"/>
      <c r="P45" s="37"/>
      <c r="Q45" s="37"/>
      <c r="R45" s="37"/>
      <c r="S45" s="37"/>
      <c r="T45" s="37"/>
      <c r="U45" s="37"/>
      <c r="V45" s="37"/>
      <c r="W45" s="37"/>
      <c r="X45" s="37"/>
    </row>
    <row r="46" spans="1:24">
      <c r="A46" s="66"/>
      <c r="B46" s="37"/>
      <c r="C46" s="37"/>
      <c r="D46" s="37"/>
      <c r="E46" s="37"/>
      <c r="F46" s="37"/>
      <c r="G46" s="37"/>
      <c r="H46" s="37"/>
      <c r="I46" s="37"/>
      <c r="J46" s="37"/>
      <c r="K46" s="37"/>
      <c r="L46" s="37"/>
      <c r="M46" s="37"/>
      <c r="N46" s="37"/>
      <c r="O46" s="37"/>
      <c r="P46" s="37"/>
      <c r="Q46" s="37"/>
      <c r="R46" s="37"/>
      <c r="S46" s="37"/>
      <c r="T46" s="37"/>
      <c r="U46" s="37"/>
      <c r="V46" s="37"/>
      <c r="W46" s="37"/>
      <c r="X46" s="37"/>
    </row>
    <row r="47" spans="1:24">
      <c r="A47" s="66"/>
      <c r="B47" s="37"/>
      <c r="C47" s="37"/>
      <c r="D47" s="37"/>
      <c r="E47" s="37"/>
      <c r="F47" s="37"/>
      <c r="G47" s="37"/>
      <c r="H47" s="37"/>
      <c r="I47" s="37"/>
      <c r="J47" s="37"/>
      <c r="K47" s="37"/>
      <c r="L47" s="37"/>
      <c r="M47" s="37"/>
      <c r="N47" s="37"/>
      <c r="O47" s="37"/>
      <c r="P47" s="37"/>
      <c r="Q47" s="37"/>
      <c r="R47" s="37"/>
      <c r="S47" s="37"/>
      <c r="T47" s="37"/>
      <c r="U47" s="37"/>
      <c r="V47" s="37"/>
      <c r="W47" s="37"/>
      <c r="X47" s="37"/>
    </row>
    <row r="48" spans="1:24">
      <c r="A48" s="66"/>
      <c r="B48" s="37"/>
      <c r="C48" s="37"/>
      <c r="D48" s="37"/>
      <c r="E48" s="37"/>
      <c r="F48" s="37"/>
      <c r="G48" s="37"/>
      <c r="H48" s="37"/>
      <c r="I48" s="37"/>
      <c r="J48" s="37"/>
      <c r="K48" s="37"/>
      <c r="L48" s="37"/>
      <c r="M48" s="37"/>
      <c r="N48" s="37"/>
      <c r="O48" s="37"/>
      <c r="P48" s="37"/>
      <c r="Q48" s="37"/>
      <c r="R48" s="37"/>
      <c r="S48" s="37"/>
      <c r="T48" s="37"/>
      <c r="U48" s="37"/>
      <c r="V48" s="37"/>
      <c r="W48" s="37"/>
      <c r="X48" s="37"/>
    </row>
    <row r="49" spans="1:24">
      <c r="A49" s="66"/>
      <c r="B49" s="37"/>
      <c r="C49" s="37"/>
      <c r="D49" s="37"/>
      <c r="E49" s="37"/>
      <c r="F49" s="37"/>
      <c r="G49" s="37"/>
      <c r="H49" s="37"/>
      <c r="I49" s="37"/>
      <c r="J49" s="37"/>
      <c r="K49" s="37"/>
      <c r="L49" s="37"/>
      <c r="M49" s="37"/>
      <c r="N49" s="37"/>
      <c r="O49" s="37"/>
      <c r="P49" s="37"/>
      <c r="Q49" s="37"/>
      <c r="R49" s="37"/>
      <c r="S49" s="37"/>
      <c r="T49" s="37"/>
      <c r="U49" s="37"/>
      <c r="V49" s="37"/>
      <c r="W49" s="37"/>
      <c r="X49" s="37"/>
    </row>
    <row r="50" spans="1:24">
      <c r="A50" s="66"/>
      <c r="B50" s="37"/>
      <c r="C50" s="37"/>
      <c r="D50" s="37"/>
      <c r="E50" s="37"/>
      <c r="F50" s="37"/>
      <c r="G50" s="37"/>
      <c r="H50" s="37"/>
      <c r="I50" s="37"/>
      <c r="J50" s="37"/>
      <c r="K50" s="37"/>
      <c r="L50" s="37"/>
      <c r="M50" s="37"/>
      <c r="N50" s="37"/>
      <c r="O50" s="37"/>
      <c r="P50" s="37"/>
      <c r="Q50" s="37"/>
      <c r="R50" s="37"/>
      <c r="S50" s="37"/>
      <c r="T50" s="37"/>
      <c r="U50" s="37"/>
      <c r="V50" s="37"/>
      <c r="W50" s="37"/>
      <c r="X50" s="37"/>
    </row>
    <row r="51" spans="1:24">
      <c r="A51" s="66"/>
      <c r="B51" s="37"/>
      <c r="C51" s="37"/>
      <c r="D51" s="37"/>
      <c r="E51" s="37"/>
      <c r="F51" s="37"/>
      <c r="G51" s="37"/>
      <c r="H51" s="37"/>
      <c r="I51" s="37"/>
      <c r="J51" s="37"/>
      <c r="K51" s="37"/>
      <c r="L51" s="37"/>
      <c r="M51" s="37"/>
      <c r="N51" s="37"/>
      <c r="O51" s="37"/>
      <c r="P51" s="37"/>
      <c r="Q51" s="37"/>
      <c r="R51" s="37"/>
      <c r="S51" s="37"/>
      <c r="T51" s="37"/>
      <c r="U51" s="37"/>
      <c r="V51" s="37"/>
      <c r="W51" s="37"/>
      <c r="X51" s="37"/>
    </row>
    <row r="52" spans="1:24">
      <c r="A52" s="66"/>
      <c r="B52" s="37"/>
      <c r="C52" s="37"/>
      <c r="D52" s="37"/>
      <c r="E52" s="37"/>
      <c r="F52" s="37"/>
      <c r="G52" s="37"/>
      <c r="H52" s="37"/>
      <c r="I52" s="37"/>
      <c r="J52" s="37"/>
      <c r="K52" s="37"/>
      <c r="L52" s="37"/>
      <c r="M52" s="37"/>
      <c r="N52" s="37"/>
      <c r="O52" s="37"/>
      <c r="P52" s="37"/>
      <c r="Q52" s="37"/>
      <c r="R52" s="37"/>
      <c r="S52" s="37"/>
      <c r="T52" s="37"/>
      <c r="U52" s="37"/>
      <c r="V52" s="37"/>
      <c r="W52" s="37"/>
      <c r="X52" s="37"/>
    </row>
    <row r="53" spans="1:24">
      <c r="A53" s="66"/>
      <c r="B53" s="37"/>
      <c r="C53" s="37"/>
      <c r="D53" s="37"/>
      <c r="E53" s="37"/>
      <c r="F53" s="37"/>
      <c r="G53" s="37"/>
      <c r="H53" s="37"/>
      <c r="I53" s="37"/>
      <c r="J53" s="37"/>
      <c r="K53" s="37"/>
      <c r="L53" s="37"/>
      <c r="M53" s="37"/>
      <c r="N53" s="37"/>
      <c r="O53" s="37"/>
      <c r="P53" s="37"/>
      <c r="Q53" s="37"/>
      <c r="R53" s="37"/>
      <c r="S53" s="37"/>
      <c r="T53" s="37"/>
      <c r="U53" s="37"/>
      <c r="V53" s="37"/>
      <c r="W53" s="37"/>
      <c r="X53" s="37"/>
    </row>
    <row r="54" spans="1:24">
      <c r="A54" s="66"/>
      <c r="B54" s="37"/>
      <c r="C54" s="37"/>
      <c r="D54" s="37"/>
      <c r="E54" s="37"/>
      <c r="F54" s="37"/>
      <c r="G54" s="37"/>
      <c r="H54" s="37"/>
      <c r="I54" s="37"/>
      <c r="J54" s="37"/>
      <c r="K54" s="37"/>
      <c r="L54" s="37"/>
      <c r="M54" s="37"/>
      <c r="N54" s="37"/>
      <c r="O54" s="37"/>
      <c r="P54" s="37"/>
      <c r="Q54" s="37"/>
      <c r="R54" s="37"/>
      <c r="S54" s="37"/>
      <c r="T54" s="37"/>
      <c r="U54" s="37"/>
      <c r="V54" s="37"/>
      <c r="W54" s="37"/>
      <c r="X54" s="37"/>
    </row>
    <row r="55" spans="1:24">
      <c r="A55" s="66"/>
      <c r="B55" s="37"/>
      <c r="C55" s="37"/>
      <c r="D55" s="37"/>
      <c r="E55" s="37"/>
      <c r="F55" s="37"/>
      <c r="G55" s="37"/>
      <c r="H55" s="37"/>
      <c r="I55" s="37"/>
      <c r="J55" s="37"/>
      <c r="K55" s="37"/>
      <c r="L55" s="37"/>
      <c r="M55" s="37"/>
      <c r="N55" s="37"/>
      <c r="O55" s="37"/>
      <c r="P55" s="37"/>
      <c r="Q55" s="37"/>
      <c r="R55" s="37"/>
      <c r="S55" s="37"/>
      <c r="T55" s="37"/>
      <c r="U55" s="37"/>
      <c r="V55" s="37"/>
      <c r="W55" s="37"/>
      <c r="X55" s="37"/>
    </row>
    <row r="56" spans="1:24">
      <c r="A56" s="66"/>
      <c r="B56" s="37"/>
      <c r="C56" s="37"/>
      <c r="D56" s="37"/>
      <c r="E56" s="37"/>
      <c r="F56" s="37"/>
      <c r="G56" s="37"/>
      <c r="H56" s="37"/>
      <c r="I56" s="37"/>
      <c r="J56" s="37"/>
      <c r="K56" s="37"/>
      <c r="L56" s="37"/>
      <c r="M56" s="37"/>
      <c r="N56" s="37"/>
      <c r="O56" s="37"/>
      <c r="P56" s="37"/>
      <c r="Q56" s="37"/>
      <c r="R56" s="37"/>
      <c r="S56" s="37"/>
      <c r="T56" s="37"/>
      <c r="U56" s="37"/>
      <c r="V56" s="37"/>
      <c r="W56" s="37"/>
      <c r="X56" s="37"/>
    </row>
    <row r="57" spans="1:24">
      <c r="A57" s="66"/>
      <c r="B57" s="37"/>
      <c r="C57" s="37"/>
      <c r="D57" s="37"/>
      <c r="E57" s="37"/>
      <c r="F57" s="37"/>
      <c r="G57" s="37"/>
      <c r="H57" s="37"/>
      <c r="I57" s="37"/>
      <c r="J57" s="37"/>
      <c r="K57" s="37"/>
      <c r="L57" s="37"/>
      <c r="M57" s="37"/>
      <c r="N57" s="37"/>
      <c r="O57" s="37"/>
      <c r="P57" s="37"/>
      <c r="Q57" s="37"/>
      <c r="R57" s="37"/>
      <c r="S57" s="37"/>
      <c r="T57" s="37"/>
      <c r="U57" s="37"/>
      <c r="V57" s="37"/>
      <c r="W57" s="37"/>
      <c r="X57" s="37"/>
    </row>
    <row r="58" spans="1:24">
      <c r="A58" s="66"/>
      <c r="B58" s="37"/>
      <c r="C58" s="37"/>
      <c r="D58" s="37"/>
      <c r="E58" s="37"/>
      <c r="F58" s="37"/>
      <c r="G58" s="37"/>
      <c r="H58" s="37"/>
      <c r="I58" s="37"/>
      <c r="J58" s="37"/>
      <c r="K58" s="37"/>
      <c r="L58" s="37"/>
      <c r="M58" s="37"/>
      <c r="N58" s="37"/>
      <c r="O58" s="37"/>
      <c r="P58" s="37"/>
      <c r="Q58" s="37"/>
      <c r="R58" s="37"/>
      <c r="S58" s="37"/>
      <c r="T58" s="37"/>
      <c r="U58" s="37"/>
      <c r="V58" s="37"/>
      <c r="W58" s="37"/>
      <c r="X58" s="37"/>
    </row>
    <row r="59" spans="1:24">
      <c r="A59" s="66"/>
      <c r="B59" s="37"/>
      <c r="C59" s="37"/>
      <c r="D59" s="37"/>
      <c r="E59" s="37"/>
      <c r="F59" s="37"/>
      <c r="G59" s="37"/>
      <c r="H59" s="37"/>
      <c r="I59" s="37"/>
      <c r="J59" s="37"/>
      <c r="K59" s="37"/>
      <c r="L59" s="37"/>
      <c r="M59" s="37"/>
      <c r="N59" s="37"/>
      <c r="O59" s="37"/>
      <c r="P59" s="37"/>
      <c r="Q59" s="37"/>
      <c r="R59" s="37"/>
      <c r="S59" s="37"/>
      <c r="T59" s="37"/>
      <c r="U59" s="37"/>
      <c r="V59" s="37"/>
      <c r="W59" s="37"/>
      <c r="X59" s="37"/>
    </row>
    <row r="60" spans="1:24">
      <c r="A60" s="66"/>
      <c r="B60" s="37"/>
      <c r="C60" s="37"/>
      <c r="D60" s="37"/>
      <c r="E60" s="37"/>
      <c r="F60" s="37"/>
      <c r="G60" s="37"/>
      <c r="H60" s="37"/>
      <c r="I60" s="37"/>
      <c r="J60" s="37"/>
      <c r="K60" s="37"/>
      <c r="L60" s="37"/>
      <c r="M60" s="37"/>
      <c r="N60" s="37"/>
      <c r="O60" s="37"/>
      <c r="P60" s="37"/>
      <c r="Q60" s="37"/>
      <c r="R60" s="37"/>
      <c r="S60" s="37"/>
      <c r="T60" s="37"/>
      <c r="U60" s="37"/>
      <c r="V60" s="37"/>
      <c r="W60" s="37"/>
      <c r="X60" s="37"/>
    </row>
    <row r="61" spans="1:24">
      <c r="A61" s="66"/>
      <c r="B61" s="37"/>
      <c r="C61" s="37"/>
      <c r="D61" s="37"/>
      <c r="E61" s="37"/>
      <c r="F61" s="37"/>
      <c r="G61" s="37"/>
      <c r="H61" s="37"/>
      <c r="I61" s="37"/>
      <c r="J61" s="37"/>
      <c r="K61" s="37"/>
      <c r="L61" s="37"/>
      <c r="M61" s="37"/>
      <c r="N61" s="37"/>
      <c r="O61" s="37"/>
      <c r="P61" s="37"/>
      <c r="Q61" s="37"/>
      <c r="R61" s="37"/>
      <c r="S61" s="37"/>
      <c r="T61" s="37"/>
      <c r="U61" s="37"/>
      <c r="V61" s="37"/>
      <c r="W61" s="37"/>
      <c r="X61" s="37"/>
    </row>
    <row r="62" spans="1:24">
      <c r="A62" s="66"/>
      <c r="B62" s="37"/>
      <c r="C62" s="37"/>
      <c r="D62" s="37"/>
      <c r="E62" s="37"/>
      <c r="F62" s="37"/>
      <c r="G62" s="37"/>
      <c r="H62" s="37"/>
      <c r="I62" s="37"/>
      <c r="J62" s="37"/>
      <c r="K62" s="37"/>
      <c r="L62" s="37"/>
      <c r="M62" s="37"/>
      <c r="N62" s="37"/>
      <c r="O62" s="37"/>
      <c r="P62" s="37"/>
      <c r="Q62" s="37"/>
      <c r="R62" s="37"/>
      <c r="S62" s="37"/>
      <c r="T62" s="37"/>
      <c r="U62" s="37"/>
      <c r="V62" s="37"/>
      <c r="W62" s="37"/>
      <c r="X62" s="37"/>
    </row>
    <row r="63" spans="1:24">
      <c r="A63" s="66"/>
      <c r="B63" s="37"/>
      <c r="C63" s="37"/>
      <c r="D63" s="37"/>
      <c r="E63" s="37"/>
      <c r="F63" s="37"/>
      <c r="G63" s="37"/>
      <c r="H63" s="37"/>
      <c r="I63" s="37"/>
      <c r="J63" s="37"/>
      <c r="K63" s="37"/>
      <c r="L63" s="37"/>
      <c r="M63" s="37"/>
      <c r="N63" s="37"/>
      <c r="O63" s="37"/>
      <c r="P63" s="37"/>
      <c r="Q63" s="37"/>
      <c r="R63" s="37"/>
      <c r="S63" s="37"/>
      <c r="T63" s="37"/>
      <c r="U63" s="37"/>
      <c r="V63" s="37"/>
      <c r="W63" s="37"/>
      <c r="X63" s="37"/>
    </row>
    <row r="64" spans="1:24">
      <c r="A64" s="66"/>
      <c r="B64" s="37"/>
      <c r="C64" s="37"/>
      <c r="D64" s="37"/>
      <c r="E64" s="37"/>
      <c r="F64" s="37"/>
      <c r="G64" s="37"/>
      <c r="H64" s="37"/>
      <c r="I64" s="37"/>
      <c r="J64" s="37"/>
      <c r="K64" s="37"/>
      <c r="L64" s="37"/>
      <c r="M64" s="37"/>
      <c r="N64" s="37"/>
      <c r="O64" s="37"/>
      <c r="P64" s="37"/>
      <c r="Q64" s="37"/>
      <c r="R64" s="37"/>
      <c r="S64" s="37"/>
      <c r="T64" s="37"/>
      <c r="U64" s="37"/>
      <c r="V64" s="37"/>
      <c r="W64" s="37"/>
      <c r="X64" s="37"/>
    </row>
    <row r="65" spans="1:24">
      <c r="A65" s="66"/>
      <c r="B65" s="37"/>
      <c r="C65" s="37"/>
      <c r="D65" s="37"/>
      <c r="E65" s="37"/>
      <c r="F65" s="37"/>
      <c r="G65" s="37"/>
      <c r="H65" s="37"/>
      <c r="I65" s="37"/>
      <c r="J65" s="37"/>
      <c r="K65" s="37"/>
      <c r="L65" s="37"/>
      <c r="M65" s="37"/>
      <c r="N65" s="37"/>
      <c r="O65" s="37"/>
      <c r="P65" s="37"/>
      <c r="Q65" s="37"/>
      <c r="R65" s="37"/>
      <c r="S65" s="37"/>
      <c r="T65" s="37"/>
      <c r="U65" s="37"/>
      <c r="V65" s="37"/>
      <c r="W65" s="37"/>
      <c r="X65" s="37"/>
    </row>
    <row r="66" spans="1:24">
      <c r="A66" s="66"/>
      <c r="B66" s="37"/>
      <c r="C66" s="37"/>
      <c r="D66" s="37"/>
      <c r="E66" s="37"/>
      <c r="F66" s="37"/>
      <c r="G66" s="37"/>
      <c r="H66" s="37"/>
      <c r="I66" s="37"/>
      <c r="J66" s="37"/>
      <c r="K66" s="37"/>
      <c r="L66" s="37"/>
      <c r="M66" s="37"/>
      <c r="N66" s="37"/>
      <c r="O66" s="37"/>
      <c r="P66" s="37"/>
      <c r="Q66" s="37"/>
      <c r="R66" s="37"/>
      <c r="S66" s="37"/>
      <c r="T66" s="37"/>
      <c r="U66" s="37"/>
      <c r="V66" s="37"/>
      <c r="W66" s="37"/>
      <c r="X66" s="37"/>
    </row>
    <row r="67" spans="1:24">
      <c r="A67" s="66"/>
      <c r="B67" s="37"/>
      <c r="C67" s="37"/>
      <c r="D67" s="37"/>
      <c r="E67" s="37"/>
      <c r="F67" s="37"/>
      <c r="G67" s="37"/>
      <c r="H67" s="37"/>
      <c r="I67" s="37"/>
      <c r="J67" s="37"/>
      <c r="K67" s="37"/>
      <c r="L67" s="37"/>
      <c r="M67" s="37"/>
      <c r="N67" s="37"/>
      <c r="O67" s="37"/>
      <c r="P67" s="37"/>
      <c r="Q67" s="37"/>
      <c r="R67" s="37"/>
      <c r="S67" s="37"/>
      <c r="T67" s="37"/>
      <c r="U67" s="37"/>
      <c r="V67" s="37"/>
      <c r="W67" s="37"/>
      <c r="X67" s="37"/>
    </row>
    <row r="68" spans="1:24">
      <c r="A68" s="66"/>
      <c r="B68" s="37"/>
      <c r="C68" s="37"/>
      <c r="D68" s="37"/>
      <c r="E68" s="37"/>
      <c r="F68" s="37"/>
      <c r="G68" s="37"/>
      <c r="H68" s="37"/>
      <c r="I68" s="37"/>
      <c r="J68" s="37"/>
      <c r="K68" s="37"/>
      <c r="L68" s="37"/>
      <c r="M68" s="37"/>
      <c r="N68" s="37"/>
      <c r="O68" s="37"/>
      <c r="P68" s="37"/>
      <c r="Q68" s="37"/>
      <c r="R68" s="37"/>
      <c r="S68" s="37"/>
      <c r="T68" s="37"/>
      <c r="U68" s="37"/>
      <c r="V68" s="37"/>
      <c r="W68" s="37"/>
      <c r="X68" s="37"/>
    </row>
    <row r="69" spans="1:24">
      <c r="A69" s="66"/>
      <c r="B69" s="37"/>
      <c r="C69" s="37"/>
      <c r="D69" s="37"/>
      <c r="E69" s="37"/>
      <c r="F69" s="37"/>
      <c r="G69" s="37"/>
      <c r="H69" s="37"/>
      <c r="I69" s="37"/>
      <c r="J69" s="37"/>
      <c r="K69" s="37"/>
      <c r="L69" s="37"/>
      <c r="M69" s="37"/>
      <c r="N69" s="37"/>
      <c r="O69" s="37"/>
      <c r="P69" s="37"/>
      <c r="Q69" s="37"/>
      <c r="R69" s="37"/>
      <c r="S69" s="37"/>
      <c r="T69" s="37"/>
      <c r="U69" s="37"/>
      <c r="V69" s="37"/>
      <c r="W69" s="37"/>
      <c r="X69" s="37"/>
    </row>
    <row r="70" spans="1:24">
      <c r="A70" s="66"/>
      <c r="B70" s="37"/>
      <c r="C70" s="37"/>
      <c r="D70" s="37"/>
      <c r="E70" s="37"/>
      <c r="F70" s="37"/>
      <c r="G70" s="37"/>
      <c r="H70" s="37"/>
      <c r="I70" s="37"/>
      <c r="J70" s="37"/>
      <c r="K70" s="37"/>
      <c r="L70" s="37"/>
      <c r="M70" s="37"/>
      <c r="N70" s="37"/>
      <c r="O70" s="37"/>
      <c r="P70" s="37"/>
      <c r="Q70" s="37"/>
      <c r="R70" s="37"/>
      <c r="S70" s="37"/>
      <c r="T70" s="37"/>
      <c r="U70" s="37"/>
      <c r="V70" s="37"/>
      <c r="W70" s="37"/>
      <c r="X70" s="37"/>
    </row>
    <row r="71" spans="1:24">
      <c r="A71" s="66"/>
      <c r="B71" s="37"/>
      <c r="C71" s="37"/>
      <c r="D71" s="37"/>
      <c r="E71" s="37"/>
      <c r="F71" s="37"/>
      <c r="G71" s="37"/>
      <c r="H71" s="37"/>
      <c r="I71" s="37"/>
      <c r="J71" s="37"/>
      <c r="K71" s="37"/>
      <c r="L71" s="37"/>
      <c r="M71" s="37"/>
      <c r="N71" s="37"/>
      <c r="O71" s="37"/>
      <c r="P71" s="37"/>
      <c r="Q71" s="37"/>
      <c r="R71" s="37"/>
      <c r="S71" s="37"/>
      <c r="T71" s="37"/>
      <c r="U71" s="37"/>
      <c r="V71" s="37"/>
      <c r="W71" s="37"/>
      <c r="X71" s="37"/>
    </row>
    <row r="72" spans="1:24">
      <c r="A72" s="66"/>
      <c r="B72" s="37"/>
      <c r="C72" s="37"/>
      <c r="D72" s="37"/>
      <c r="E72" s="37"/>
      <c r="F72" s="37"/>
      <c r="G72" s="37"/>
      <c r="H72" s="37"/>
      <c r="I72" s="37"/>
      <c r="J72" s="37"/>
      <c r="K72" s="37"/>
      <c r="L72" s="37"/>
      <c r="M72" s="37"/>
      <c r="N72" s="37"/>
      <c r="O72" s="37"/>
      <c r="P72" s="37"/>
      <c r="Q72" s="37"/>
      <c r="R72" s="37"/>
      <c r="S72" s="37"/>
      <c r="T72" s="37"/>
      <c r="U72" s="37"/>
      <c r="V72" s="37"/>
      <c r="W72" s="37"/>
      <c r="X72" s="37"/>
    </row>
    <row r="73" spans="1:24">
      <c r="A73" s="66"/>
      <c r="B73" s="37"/>
      <c r="C73" s="37"/>
      <c r="D73" s="37"/>
      <c r="E73" s="37"/>
      <c r="F73" s="37"/>
      <c r="G73" s="37"/>
      <c r="H73" s="37"/>
      <c r="I73" s="37"/>
      <c r="J73" s="37"/>
      <c r="K73" s="37"/>
      <c r="L73" s="37"/>
      <c r="M73" s="37"/>
      <c r="N73" s="37"/>
      <c r="O73" s="37"/>
      <c r="P73" s="37"/>
      <c r="Q73" s="37"/>
      <c r="R73" s="37"/>
      <c r="S73" s="37"/>
      <c r="T73" s="37"/>
      <c r="U73" s="37"/>
      <c r="V73" s="37"/>
      <c r="W73" s="37"/>
      <c r="X73" s="37"/>
    </row>
    <row r="74" spans="1:24">
      <c r="A74" s="66"/>
      <c r="B74" s="37"/>
      <c r="C74" s="37"/>
      <c r="D74" s="37"/>
      <c r="E74" s="37"/>
      <c r="F74" s="37"/>
      <c r="G74" s="37"/>
      <c r="H74" s="37"/>
      <c r="I74" s="37"/>
      <c r="J74" s="37"/>
      <c r="K74" s="37"/>
      <c r="L74" s="37"/>
      <c r="M74" s="37"/>
      <c r="N74" s="37"/>
      <c r="O74" s="37"/>
      <c r="P74" s="37"/>
      <c r="Q74" s="37"/>
      <c r="R74" s="37"/>
      <c r="S74" s="37"/>
      <c r="T74" s="37"/>
      <c r="U74" s="37"/>
      <c r="V74" s="37"/>
      <c r="W74" s="37"/>
      <c r="X74" s="37"/>
    </row>
    <row r="75" spans="1:24">
      <c r="A75" s="66"/>
      <c r="B75" s="37"/>
      <c r="C75" s="37"/>
      <c r="D75" s="37"/>
      <c r="E75" s="37"/>
      <c r="F75" s="37"/>
      <c r="G75" s="37"/>
      <c r="H75" s="37"/>
      <c r="I75" s="37"/>
      <c r="J75" s="37"/>
      <c r="K75" s="37"/>
      <c r="L75" s="37"/>
      <c r="M75" s="37"/>
      <c r="N75" s="37"/>
      <c r="O75" s="37"/>
      <c r="P75" s="37"/>
      <c r="Q75" s="37"/>
      <c r="R75" s="37"/>
      <c r="S75" s="37"/>
      <c r="T75" s="37"/>
      <c r="U75" s="37"/>
      <c r="V75" s="37"/>
      <c r="W75" s="37"/>
      <c r="X75" s="37"/>
    </row>
    <row r="76" spans="1:24">
      <c r="A76" s="66"/>
      <c r="B76" s="37"/>
      <c r="C76" s="37"/>
      <c r="D76" s="37"/>
      <c r="E76" s="37"/>
      <c r="F76" s="37"/>
      <c r="G76" s="37"/>
      <c r="H76" s="37"/>
      <c r="I76" s="37"/>
      <c r="J76" s="37"/>
      <c r="K76" s="37"/>
      <c r="L76" s="37"/>
      <c r="M76" s="37"/>
      <c r="N76" s="37"/>
      <c r="O76" s="37"/>
      <c r="P76" s="37"/>
      <c r="Q76" s="37"/>
      <c r="R76" s="37"/>
      <c r="S76" s="37"/>
      <c r="T76" s="37"/>
      <c r="U76" s="37"/>
      <c r="V76" s="37"/>
      <c r="W76" s="37"/>
      <c r="X76" s="37"/>
    </row>
    <row r="77" spans="1:24">
      <c r="A77" s="66"/>
      <c r="B77" s="37"/>
      <c r="C77" s="37"/>
      <c r="D77" s="37"/>
      <c r="E77" s="37"/>
      <c r="F77" s="37"/>
      <c r="G77" s="37"/>
      <c r="H77" s="37"/>
      <c r="I77" s="37"/>
      <c r="J77" s="37"/>
      <c r="K77" s="37"/>
      <c r="L77" s="37"/>
      <c r="M77" s="37"/>
      <c r="N77" s="37"/>
      <c r="O77" s="37"/>
      <c r="P77" s="37"/>
      <c r="Q77" s="37"/>
      <c r="R77" s="37"/>
      <c r="S77" s="37"/>
      <c r="T77" s="37"/>
      <c r="U77" s="37"/>
      <c r="V77" s="37"/>
      <c r="W77" s="37"/>
      <c r="X77" s="37"/>
    </row>
    <row r="78" spans="1:24">
      <c r="A78" s="66"/>
      <c r="B78" s="37"/>
      <c r="C78" s="37"/>
      <c r="D78" s="37"/>
      <c r="E78" s="37"/>
      <c r="F78" s="37"/>
      <c r="G78" s="37"/>
      <c r="H78" s="37"/>
      <c r="I78" s="37"/>
      <c r="J78" s="37"/>
      <c r="K78" s="37"/>
      <c r="L78" s="37"/>
      <c r="M78" s="37"/>
      <c r="N78" s="37"/>
      <c r="O78" s="37"/>
      <c r="P78" s="37"/>
      <c r="Q78" s="37"/>
      <c r="R78" s="37"/>
      <c r="S78" s="37"/>
      <c r="T78" s="37"/>
      <c r="U78" s="37"/>
      <c r="V78" s="37"/>
      <c r="W78" s="37"/>
      <c r="X78" s="37"/>
    </row>
    <row r="79" spans="1:24">
      <c r="A79" s="66"/>
      <c r="B79" s="37"/>
      <c r="C79" s="37"/>
      <c r="D79" s="37"/>
      <c r="E79" s="37"/>
      <c r="F79" s="37"/>
      <c r="G79" s="37"/>
      <c r="H79" s="37"/>
      <c r="I79" s="37"/>
      <c r="J79" s="37"/>
      <c r="K79" s="37"/>
      <c r="L79" s="37"/>
      <c r="M79" s="37"/>
      <c r="N79" s="37"/>
      <c r="O79" s="37"/>
      <c r="P79" s="37"/>
      <c r="Q79" s="37"/>
      <c r="R79" s="37"/>
      <c r="S79" s="37"/>
      <c r="T79" s="37"/>
      <c r="U79" s="37"/>
      <c r="V79" s="37"/>
      <c r="W79" s="37"/>
      <c r="X79" s="37"/>
    </row>
    <row r="80" spans="1:24">
      <c r="A80" s="66"/>
      <c r="B80" s="37"/>
      <c r="C80" s="37"/>
      <c r="D80" s="37"/>
      <c r="E80" s="37"/>
      <c r="F80" s="37"/>
      <c r="G80" s="37"/>
      <c r="H80" s="37"/>
      <c r="I80" s="37"/>
      <c r="J80" s="37"/>
      <c r="K80" s="37"/>
      <c r="L80" s="37"/>
      <c r="M80" s="37"/>
      <c r="N80" s="37"/>
      <c r="O80" s="37"/>
      <c r="P80" s="37"/>
      <c r="Q80" s="37"/>
      <c r="R80" s="37"/>
      <c r="S80" s="37"/>
      <c r="T80" s="37"/>
      <c r="U80" s="37"/>
      <c r="V80" s="37"/>
      <c r="W80" s="37"/>
      <c r="X80" s="37"/>
    </row>
    <row r="81" spans="1:24">
      <c r="A81" s="66"/>
      <c r="B81" s="37"/>
      <c r="C81" s="37"/>
      <c r="D81" s="37"/>
      <c r="E81" s="37"/>
      <c r="F81" s="37"/>
      <c r="G81" s="37"/>
      <c r="H81" s="37"/>
      <c r="I81" s="37"/>
      <c r="J81" s="37"/>
      <c r="K81" s="37"/>
      <c r="L81" s="37"/>
      <c r="M81" s="37"/>
      <c r="N81" s="37"/>
      <c r="O81" s="37"/>
      <c r="P81" s="37"/>
      <c r="Q81" s="37"/>
      <c r="R81" s="37"/>
      <c r="S81" s="37"/>
      <c r="T81" s="37"/>
      <c r="U81" s="37"/>
      <c r="V81" s="37"/>
      <c r="W81" s="37"/>
      <c r="X81" s="37"/>
    </row>
    <row r="82" spans="1:24">
      <c r="A82" s="66"/>
      <c r="B82" s="37"/>
      <c r="C82" s="37"/>
      <c r="D82" s="37"/>
      <c r="E82" s="37"/>
      <c r="F82" s="37"/>
      <c r="G82" s="37"/>
      <c r="H82" s="37"/>
      <c r="I82" s="37"/>
      <c r="J82" s="37"/>
      <c r="K82" s="37"/>
      <c r="L82" s="37"/>
      <c r="M82" s="37"/>
      <c r="N82" s="37"/>
      <c r="O82" s="37"/>
      <c r="P82" s="37"/>
      <c r="Q82" s="37"/>
      <c r="R82" s="37"/>
      <c r="S82" s="37"/>
      <c r="T82" s="37"/>
      <c r="U82" s="37"/>
      <c r="V82" s="37"/>
      <c r="W82" s="37"/>
      <c r="X82" s="37"/>
    </row>
    <row r="83" spans="1:24">
      <c r="A83" s="66"/>
      <c r="B83" s="37"/>
      <c r="C83" s="37"/>
      <c r="D83" s="37"/>
      <c r="E83" s="37"/>
      <c r="F83" s="37"/>
      <c r="G83" s="37"/>
      <c r="H83" s="37"/>
      <c r="I83" s="37"/>
      <c r="J83" s="37"/>
      <c r="K83" s="37"/>
      <c r="L83" s="37"/>
      <c r="M83" s="37"/>
      <c r="N83" s="37"/>
      <c r="O83" s="37"/>
      <c r="P83" s="37"/>
      <c r="Q83" s="37"/>
      <c r="R83" s="37"/>
      <c r="S83" s="37"/>
      <c r="T83" s="37"/>
      <c r="U83" s="37"/>
      <c r="V83" s="37"/>
      <c r="W83" s="37"/>
      <c r="X83" s="37"/>
    </row>
    <row r="84" spans="1:24">
      <c r="A84" s="66"/>
      <c r="B84" s="37"/>
      <c r="C84" s="37"/>
      <c r="D84" s="37"/>
      <c r="E84" s="37"/>
      <c r="F84" s="37"/>
      <c r="G84" s="37"/>
      <c r="H84" s="37"/>
      <c r="I84" s="37"/>
      <c r="J84" s="37"/>
      <c r="K84" s="37"/>
      <c r="L84" s="37"/>
      <c r="M84" s="37"/>
      <c r="N84" s="37"/>
      <c r="O84" s="37"/>
      <c r="P84" s="37"/>
      <c r="Q84" s="37"/>
      <c r="R84" s="37"/>
      <c r="S84" s="37"/>
      <c r="T84" s="37"/>
      <c r="U84" s="37"/>
      <c r="V84" s="37"/>
      <c r="W84" s="37"/>
      <c r="X84" s="37"/>
    </row>
    <row r="85" spans="1:24">
      <c r="A85" s="66"/>
      <c r="B85" s="37"/>
      <c r="C85" s="37"/>
      <c r="D85" s="37"/>
      <c r="E85" s="37"/>
      <c r="F85" s="37"/>
      <c r="G85" s="37"/>
      <c r="H85" s="37"/>
      <c r="I85" s="37"/>
      <c r="J85" s="37"/>
      <c r="K85" s="37"/>
      <c r="L85" s="37"/>
      <c r="M85" s="37"/>
      <c r="N85" s="37"/>
      <c r="O85" s="37"/>
      <c r="P85" s="37"/>
      <c r="Q85" s="37"/>
      <c r="R85" s="37"/>
      <c r="S85" s="37"/>
      <c r="T85" s="37"/>
      <c r="U85" s="37"/>
      <c r="V85" s="37"/>
      <c r="W85" s="37"/>
      <c r="X85" s="37"/>
    </row>
    <row r="86" spans="1:24">
      <c r="A86" s="66"/>
      <c r="B86" s="37"/>
      <c r="C86" s="37"/>
      <c r="D86" s="37"/>
      <c r="E86" s="37"/>
      <c r="F86" s="37"/>
      <c r="G86" s="37"/>
      <c r="H86" s="37"/>
      <c r="I86" s="37"/>
      <c r="J86" s="37"/>
      <c r="K86" s="37"/>
      <c r="L86" s="37"/>
      <c r="M86" s="37"/>
      <c r="N86" s="37"/>
      <c r="O86" s="37"/>
      <c r="P86" s="37"/>
      <c r="Q86" s="37"/>
      <c r="R86" s="37"/>
      <c r="S86" s="37"/>
      <c r="T86" s="37"/>
      <c r="U86" s="37"/>
      <c r="V86" s="37"/>
      <c r="W86" s="37"/>
      <c r="X86" s="37"/>
    </row>
    <row r="87" spans="1:24">
      <c r="A87" s="66"/>
      <c r="B87" s="37"/>
      <c r="C87" s="37"/>
      <c r="D87" s="37"/>
      <c r="E87" s="37"/>
      <c r="F87" s="37"/>
      <c r="G87" s="37"/>
      <c r="H87" s="37"/>
      <c r="I87" s="37"/>
      <c r="J87" s="37"/>
      <c r="K87" s="37"/>
      <c r="L87" s="37"/>
      <c r="M87" s="37"/>
      <c r="N87" s="37"/>
      <c r="O87" s="37"/>
      <c r="P87" s="37"/>
      <c r="Q87" s="37"/>
      <c r="R87" s="37"/>
      <c r="S87" s="37"/>
      <c r="T87" s="37"/>
      <c r="U87" s="37"/>
      <c r="V87" s="37"/>
      <c r="W87" s="37"/>
      <c r="X87" s="37"/>
    </row>
    <row r="88" spans="1:24">
      <c r="A88" s="66"/>
      <c r="B88" s="37"/>
      <c r="C88" s="37"/>
      <c r="D88" s="37"/>
      <c r="E88" s="37"/>
      <c r="F88" s="37"/>
      <c r="G88" s="37"/>
      <c r="H88" s="37"/>
      <c r="I88" s="37"/>
      <c r="J88" s="37"/>
      <c r="K88" s="37"/>
      <c r="L88" s="37"/>
      <c r="M88" s="37"/>
      <c r="N88" s="37"/>
      <c r="O88" s="37"/>
      <c r="P88" s="37"/>
      <c r="Q88" s="37"/>
      <c r="R88" s="37"/>
      <c r="S88" s="37"/>
      <c r="T88" s="37"/>
      <c r="U88" s="37"/>
      <c r="V88" s="37"/>
      <c r="W88" s="37"/>
      <c r="X88" s="37"/>
    </row>
    <row r="89" spans="1:24">
      <c r="A89" s="66"/>
      <c r="B89" s="37"/>
      <c r="C89" s="37"/>
      <c r="D89" s="37"/>
      <c r="E89" s="37"/>
      <c r="F89" s="37"/>
      <c r="G89" s="37"/>
      <c r="H89" s="37"/>
      <c r="I89" s="37"/>
      <c r="J89" s="37"/>
      <c r="K89" s="37"/>
      <c r="L89" s="37"/>
      <c r="M89" s="37"/>
      <c r="N89" s="37"/>
      <c r="O89" s="37"/>
      <c r="P89" s="37"/>
      <c r="Q89" s="37"/>
      <c r="R89" s="37"/>
      <c r="S89" s="37"/>
      <c r="T89" s="37"/>
      <c r="U89" s="37"/>
      <c r="V89" s="37"/>
      <c r="W89" s="37"/>
      <c r="X89" s="37"/>
    </row>
    <row r="90" spans="1:24">
      <c r="A90" s="66"/>
      <c r="B90" s="37"/>
      <c r="C90" s="37"/>
      <c r="D90" s="37"/>
      <c r="E90" s="37"/>
      <c r="F90" s="37"/>
      <c r="G90" s="37"/>
      <c r="H90" s="37"/>
      <c r="I90" s="37"/>
      <c r="J90" s="37"/>
      <c r="K90" s="37"/>
      <c r="L90" s="37"/>
      <c r="M90" s="37"/>
      <c r="N90" s="37"/>
      <c r="O90" s="37"/>
      <c r="P90" s="37"/>
      <c r="Q90" s="37"/>
      <c r="R90" s="37"/>
      <c r="S90" s="37"/>
      <c r="T90" s="37"/>
      <c r="U90" s="37"/>
      <c r="V90" s="37"/>
      <c r="W90" s="37"/>
      <c r="X90" s="37"/>
    </row>
    <row r="91" spans="1:24">
      <c r="A91" s="66"/>
      <c r="B91" s="37"/>
      <c r="C91" s="37"/>
      <c r="D91" s="37"/>
      <c r="E91" s="37"/>
      <c r="F91" s="37"/>
      <c r="G91" s="37"/>
      <c r="H91" s="37"/>
      <c r="I91" s="37"/>
      <c r="J91" s="37"/>
      <c r="K91" s="37"/>
      <c r="L91" s="37"/>
      <c r="M91" s="37"/>
      <c r="N91" s="37"/>
      <c r="O91" s="37"/>
      <c r="P91" s="37"/>
      <c r="Q91" s="37"/>
      <c r="R91" s="37"/>
      <c r="S91" s="37"/>
      <c r="T91" s="37"/>
      <c r="U91" s="37"/>
      <c r="V91" s="37"/>
      <c r="W91" s="37"/>
      <c r="X91" s="37"/>
    </row>
    <row r="92" spans="1:24">
      <c r="A92" s="66"/>
      <c r="B92" s="37"/>
      <c r="C92" s="37"/>
      <c r="D92" s="37"/>
      <c r="E92" s="37"/>
      <c r="F92" s="37"/>
      <c r="G92" s="37"/>
      <c r="H92" s="37"/>
      <c r="I92" s="37"/>
      <c r="J92" s="37"/>
      <c r="K92" s="37"/>
      <c r="L92" s="37"/>
      <c r="M92" s="37"/>
      <c r="N92" s="37"/>
      <c r="O92" s="37"/>
      <c r="P92" s="37"/>
      <c r="Q92" s="37"/>
      <c r="R92" s="37"/>
      <c r="S92" s="37"/>
      <c r="T92" s="37"/>
      <c r="U92" s="37"/>
      <c r="V92" s="37"/>
      <c r="W92" s="37"/>
      <c r="X92" s="37"/>
    </row>
    <row r="93" spans="1:24">
      <c r="A93" s="66"/>
      <c r="B93" s="37"/>
      <c r="C93" s="37"/>
      <c r="D93" s="37"/>
      <c r="E93" s="37"/>
      <c r="F93" s="37"/>
      <c r="G93" s="37"/>
      <c r="H93" s="37"/>
      <c r="I93" s="37"/>
      <c r="J93" s="37"/>
      <c r="K93" s="37"/>
      <c r="L93" s="37"/>
      <c r="M93" s="37"/>
      <c r="N93" s="37"/>
      <c r="O93" s="37"/>
      <c r="P93" s="37"/>
      <c r="Q93" s="37"/>
      <c r="R93" s="37"/>
      <c r="S93" s="37"/>
      <c r="T93" s="37"/>
      <c r="U93" s="37"/>
      <c r="V93" s="37"/>
      <c r="W93" s="37"/>
      <c r="X93" s="37"/>
    </row>
    <row r="94" spans="1:24">
      <c r="A94" s="66"/>
      <c r="B94" s="37"/>
      <c r="C94" s="37"/>
      <c r="D94" s="37"/>
      <c r="E94" s="37"/>
      <c r="F94" s="37"/>
      <c r="G94" s="37"/>
      <c r="H94" s="37"/>
      <c r="I94" s="37"/>
      <c r="J94" s="37"/>
      <c r="K94" s="37"/>
      <c r="L94" s="37"/>
      <c r="M94" s="37"/>
      <c r="N94" s="37"/>
      <c r="O94" s="37"/>
      <c r="P94" s="37"/>
      <c r="Q94" s="37"/>
      <c r="R94" s="37"/>
      <c r="S94" s="37"/>
      <c r="T94" s="37"/>
      <c r="U94" s="37"/>
      <c r="V94" s="37"/>
      <c r="W94" s="37"/>
      <c r="X94" s="37"/>
    </row>
    <row r="95" spans="1:24">
      <c r="A95" s="66"/>
      <c r="B95" s="37"/>
      <c r="C95" s="37"/>
      <c r="D95" s="37"/>
      <c r="E95" s="37"/>
      <c r="F95" s="37"/>
      <c r="G95" s="37"/>
      <c r="H95" s="37"/>
      <c r="I95" s="37"/>
      <c r="J95" s="37"/>
      <c r="K95" s="37"/>
      <c r="L95" s="37"/>
      <c r="M95" s="37"/>
      <c r="N95" s="37"/>
      <c r="O95" s="37"/>
      <c r="P95" s="37"/>
      <c r="Q95" s="37"/>
      <c r="R95" s="37"/>
      <c r="S95" s="37"/>
      <c r="T95" s="37"/>
      <c r="U95" s="37"/>
      <c r="V95" s="37"/>
      <c r="W95" s="37"/>
      <c r="X95" s="37"/>
    </row>
    <row r="96" spans="1:24">
      <c r="A96" s="66"/>
      <c r="B96" s="37"/>
      <c r="C96" s="37"/>
      <c r="D96" s="37"/>
      <c r="E96" s="37"/>
      <c r="F96" s="37"/>
      <c r="G96" s="37"/>
      <c r="H96" s="37"/>
      <c r="I96" s="37"/>
      <c r="J96" s="37"/>
      <c r="K96" s="37"/>
      <c r="L96" s="37"/>
      <c r="M96" s="37"/>
      <c r="N96" s="37"/>
      <c r="O96" s="37"/>
      <c r="P96" s="37"/>
      <c r="Q96" s="37"/>
      <c r="R96" s="37"/>
      <c r="S96" s="37"/>
      <c r="T96" s="37"/>
      <c r="U96" s="37"/>
      <c r="V96" s="37"/>
      <c r="W96" s="37"/>
      <c r="X96" s="37"/>
    </row>
    <row r="97" spans="1:24">
      <c r="A97" s="66"/>
      <c r="B97" s="37"/>
      <c r="C97" s="37"/>
      <c r="D97" s="37"/>
      <c r="E97" s="37"/>
      <c r="F97" s="37"/>
      <c r="G97" s="37"/>
      <c r="H97" s="37"/>
      <c r="I97" s="37"/>
      <c r="J97" s="37"/>
      <c r="K97" s="37"/>
      <c r="L97" s="37"/>
      <c r="M97" s="37"/>
      <c r="N97" s="37"/>
      <c r="O97" s="37"/>
      <c r="P97" s="37"/>
      <c r="Q97" s="37"/>
      <c r="R97" s="37"/>
      <c r="S97" s="37"/>
      <c r="T97" s="37"/>
      <c r="U97" s="37"/>
      <c r="V97" s="37"/>
      <c r="W97" s="37"/>
      <c r="X97" s="37"/>
    </row>
    <row r="98" spans="1:24">
      <c r="A98" s="66"/>
      <c r="B98" s="37"/>
      <c r="C98" s="37"/>
      <c r="D98" s="37"/>
      <c r="E98" s="37"/>
      <c r="F98" s="37"/>
      <c r="G98" s="37"/>
      <c r="H98" s="37"/>
      <c r="I98" s="37"/>
      <c r="J98" s="37"/>
      <c r="K98" s="37"/>
      <c r="L98" s="37"/>
      <c r="M98" s="37"/>
      <c r="N98" s="37"/>
      <c r="O98" s="37"/>
      <c r="P98" s="37"/>
      <c r="Q98" s="37"/>
      <c r="R98" s="37"/>
      <c r="S98" s="37"/>
      <c r="T98" s="37"/>
      <c r="U98" s="37"/>
      <c r="V98" s="37"/>
      <c r="W98" s="37"/>
      <c r="X98" s="37"/>
    </row>
    <row r="99" spans="1:24">
      <c r="A99" s="66"/>
      <c r="B99" s="37"/>
      <c r="C99" s="37"/>
      <c r="D99" s="37"/>
      <c r="E99" s="37"/>
      <c r="F99" s="37"/>
      <c r="G99" s="37"/>
      <c r="H99" s="37"/>
      <c r="I99" s="37"/>
      <c r="J99" s="37"/>
      <c r="K99" s="37"/>
      <c r="L99" s="37"/>
      <c r="M99" s="37"/>
      <c r="N99" s="37"/>
      <c r="O99" s="37"/>
      <c r="P99" s="37"/>
      <c r="Q99" s="37"/>
      <c r="R99" s="37"/>
      <c r="S99" s="37"/>
      <c r="T99" s="37"/>
      <c r="U99" s="37"/>
      <c r="V99" s="37"/>
      <c r="W99" s="37"/>
      <c r="X99" s="37"/>
    </row>
    <row r="100" spans="1:24">
      <c r="A100" s="66"/>
      <c r="B100" s="37"/>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c r="A101" s="66"/>
      <c r="B101" s="37"/>
      <c r="C101" s="37"/>
      <c r="D101" s="37"/>
      <c r="E101" s="37"/>
      <c r="F101" s="37"/>
      <c r="G101" s="37"/>
      <c r="H101" s="37"/>
      <c r="I101" s="37"/>
      <c r="J101" s="37"/>
      <c r="K101" s="37"/>
      <c r="L101" s="37"/>
      <c r="M101" s="37"/>
      <c r="N101" s="37"/>
      <c r="O101" s="37"/>
      <c r="P101" s="37"/>
      <c r="Q101" s="37"/>
      <c r="R101" s="37"/>
      <c r="S101" s="37"/>
      <c r="T101" s="37"/>
      <c r="U101" s="37"/>
      <c r="V101" s="37"/>
      <c r="W101" s="37"/>
      <c r="X101" s="37"/>
    </row>
    <row r="102" spans="1:24">
      <c r="A102" s="66"/>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24">
      <c r="A103" s="66"/>
      <c r="B103" s="37"/>
      <c r="C103" s="37"/>
      <c r="D103" s="37"/>
      <c r="E103" s="37"/>
      <c r="F103" s="37"/>
      <c r="G103" s="37"/>
      <c r="H103" s="37"/>
      <c r="I103" s="37"/>
      <c r="J103" s="37"/>
      <c r="K103" s="37"/>
      <c r="L103" s="37"/>
      <c r="M103" s="37"/>
      <c r="N103" s="37"/>
      <c r="O103" s="37"/>
      <c r="P103" s="37"/>
      <c r="Q103" s="37"/>
      <c r="R103" s="37"/>
      <c r="S103" s="37"/>
      <c r="T103" s="37"/>
      <c r="U103" s="37"/>
      <c r="V103" s="37"/>
      <c r="W103" s="37"/>
      <c r="X103" s="37"/>
    </row>
    <row r="104" spans="1:24">
      <c r="A104" s="66"/>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24">
      <c r="A105" s="66"/>
      <c r="B105" s="37"/>
      <c r="C105" s="37"/>
      <c r="D105" s="37"/>
      <c r="E105" s="37"/>
      <c r="F105" s="37"/>
      <c r="G105" s="37"/>
      <c r="H105" s="37"/>
      <c r="I105" s="37"/>
      <c r="J105" s="37"/>
      <c r="K105" s="37"/>
      <c r="L105" s="37"/>
      <c r="M105" s="37"/>
      <c r="N105" s="37"/>
      <c r="O105" s="37"/>
      <c r="P105" s="37"/>
      <c r="Q105" s="37"/>
      <c r="R105" s="37"/>
      <c r="S105" s="37"/>
      <c r="T105" s="37"/>
      <c r="U105" s="37"/>
      <c r="V105" s="37"/>
      <c r="W105" s="37"/>
      <c r="X105" s="37"/>
    </row>
    <row r="106" spans="1:24">
      <c r="A106" s="66"/>
      <c r="B106" s="37"/>
      <c r="C106" s="37"/>
      <c r="D106" s="37"/>
      <c r="E106" s="37"/>
      <c r="F106" s="37"/>
      <c r="G106" s="37"/>
      <c r="H106" s="37"/>
      <c r="I106" s="37"/>
      <c r="J106" s="37"/>
      <c r="K106" s="37"/>
      <c r="L106" s="37"/>
      <c r="M106" s="37"/>
      <c r="N106" s="37"/>
      <c r="O106" s="37"/>
      <c r="P106" s="37"/>
      <c r="Q106" s="37"/>
      <c r="R106" s="37"/>
      <c r="S106" s="37"/>
      <c r="T106" s="37"/>
      <c r="U106" s="37"/>
      <c r="V106" s="37"/>
      <c r="W106" s="37"/>
      <c r="X106" s="37"/>
    </row>
    <row r="107" spans="1:24">
      <c r="A107" s="66"/>
      <c r="B107" s="37"/>
      <c r="C107" s="37"/>
      <c r="D107" s="37"/>
      <c r="E107" s="37"/>
      <c r="F107" s="37"/>
      <c r="G107" s="37"/>
      <c r="H107" s="37"/>
      <c r="I107" s="37"/>
      <c r="J107" s="37"/>
      <c r="K107" s="37"/>
      <c r="L107" s="37"/>
      <c r="M107" s="37"/>
      <c r="N107" s="37"/>
      <c r="O107" s="37"/>
      <c r="P107" s="37"/>
      <c r="Q107" s="37"/>
      <c r="R107" s="37"/>
      <c r="S107" s="37"/>
      <c r="T107" s="37"/>
      <c r="U107" s="37"/>
      <c r="V107" s="37"/>
      <c r="W107" s="37"/>
      <c r="X107" s="37"/>
    </row>
    <row r="108" spans="1:24">
      <c r="A108" s="66"/>
      <c r="B108" s="37"/>
      <c r="C108" s="37"/>
      <c r="D108" s="37"/>
      <c r="E108" s="37"/>
      <c r="F108" s="37"/>
      <c r="G108" s="37"/>
      <c r="H108" s="37"/>
      <c r="I108" s="37"/>
      <c r="J108" s="37"/>
      <c r="K108" s="37"/>
      <c r="L108" s="37"/>
      <c r="M108" s="37"/>
      <c r="N108" s="37"/>
      <c r="O108" s="37"/>
      <c r="P108" s="37"/>
      <c r="Q108" s="37"/>
      <c r="R108" s="37"/>
      <c r="S108" s="37"/>
      <c r="T108" s="37"/>
      <c r="U108" s="37"/>
      <c r="V108" s="37"/>
      <c r="W108" s="37"/>
      <c r="X108" s="37"/>
    </row>
    <row r="109" spans="1:24">
      <c r="A109" s="66"/>
      <c r="B109" s="37"/>
      <c r="C109" s="37"/>
      <c r="D109" s="37"/>
      <c r="E109" s="37"/>
      <c r="F109" s="37"/>
      <c r="G109" s="37"/>
      <c r="H109" s="37"/>
      <c r="I109" s="37"/>
      <c r="J109" s="37"/>
      <c r="K109" s="37"/>
      <c r="L109" s="37"/>
      <c r="M109" s="37"/>
      <c r="N109" s="37"/>
      <c r="O109" s="37"/>
      <c r="P109" s="37"/>
      <c r="Q109" s="37"/>
      <c r="R109" s="37"/>
      <c r="S109" s="37"/>
      <c r="T109" s="37"/>
      <c r="U109" s="37"/>
      <c r="V109" s="37"/>
      <c r="W109" s="37"/>
      <c r="X109" s="37"/>
    </row>
    <row r="110" spans="1:24">
      <c r="A110" s="66"/>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24">
      <c r="A111" s="66"/>
      <c r="B111" s="37"/>
      <c r="C111" s="37"/>
      <c r="D111" s="37"/>
      <c r="E111" s="37"/>
      <c r="F111" s="37"/>
      <c r="G111" s="37"/>
      <c r="H111" s="37"/>
      <c r="I111" s="37"/>
      <c r="J111" s="37"/>
      <c r="K111" s="37"/>
      <c r="L111" s="37"/>
      <c r="M111" s="37"/>
      <c r="N111" s="37"/>
      <c r="O111" s="37"/>
      <c r="P111" s="37"/>
      <c r="Q111" s="37"/>
      <c r="R111" s="37"/>
      <c r="S111" s="37"/>
      <c r="T111" s="37"/>
      <c r="U111" s="37"/>
      <c r="V111" s="37"/>
      <c r="W111" s="37"/>
      <c r="X111" s="37"/>
    </row>
    <row r="112" spans="1:24">
      <c r="A112" s="66"/>
      <c r="B112" s="37"/>
      <c r="C112" s="37"/>
      <c r="D112" s="37"/>
      <c r="E112" s="37"/>
      <c r="F112" s="37"/>
      <c r="G112" s="37"/>
      <c r="H112" s="37"/>
      <c r="I112" s="37"/>
      <c r="J112" s="37"/>
      <c r="K112" s="37"/>
      <c r="L112" s="37"/>
      <c r="M112" s="37"/>
      <c r="N112" s="37"/>
      <c r="O112" s="37"/>
      <c r="P112" s="37"/>
      <c r="Q112" s="37"/>
      <c r="R112" s="37"/>
      <c r="S112" s="37"/>
      <c r="T112" s="37"/>
      <c r="U112" s="37"/>
      <c r="V112" s="37"/>
      <c r="W112" s="37"/>
      <c r="X112" s="37"/>
    </row>
    <row r="113" spans="1:24">
      <c r="A113" s="66"/>
      <c r="B113" s="37"/>
      <c r="C113" s="37"/>
      <c r="D113" s="37"/>
      <c r="E113" s="37"/>
      <c r="F113" s="37"/>
      <c r="G113" s="37"/>
      <c r="H113" s="37"/>
      <c r="I113" s="37"/>
      <c r="J113" s="37"/>
      <c r="K113" s="37"/>
      <c r="L113" s="37"/>
      <c r="M113" s="37"/>
      <c r="N113" s="37"/>
      <c r="O113" s="37"/>
      <c r="P113" s="37"/>
      <c r="Q113" s="37"/>
      <c r="R113" s="37"/>
      <c r="S113" s="37"/>
      <c r="T113" s="37"/>
      <c r="U113" s="37"/>
      <c r="V113" s="37"/>
      <c r="W113" s="37"/>
      <c r="X113" s="37"/>
    </row>
    <row r="114" spans="1:24">
      <c r="A114" s="66"/>
      <c r="B114" s="37"/>
      <c r="C114" s="37"/>
      <c r="D114" s="37"/>
      <c r="E114" s="37"/>
      <c r="F114" s="37"/>
      <c r="G114" s="37"/>
      <c r="H114" s="37"/>
      <c r="I114" s="37"/>
      <c r="J114" s="37"/>
      <c r="K114" s="37"/>
      <c r="L114" s="37"/>
      <c r="M114" s="37"/>
      <c r="N114" s="37"/>
      <c r="O114" s="37"/>
      <c r="P114" s="37"/>
      <c r="Q114" s="37"/>
      <c r="R114" s="37"/>
      <c r="S114" s="37"/>
      <c r="T114" s="37"/>
      <c r="U114" s="37"/>
      <c r="V114" s="37"/>
      <c r="W114" s="37"/>
      <c r="X114" s="37"/>
    </row>
    <row r="115" spans="1:24">
      <c r="A115" s="66"/>
      <c r="B115" s="37"/>
      <c r="C115" s="37"/>
      <c r="D115" s="37"/>
      <c r="E115" s="37"/>
      <c r="F115" s="37"/>
      <c r="G115" s="37"/>
      <c r="H115" s="37"/>
      <c r="I115" s="37"/>
      <c r="J115" s="37"/>
      <c r="K115" s="37"/>
      <c r="L115" s="37"/>
      <c r="M115" s="37"/>
      <c r="N115" s="37"/>
      <c r="O115" s="37"/>
      <c r="P115" s="37"/>
      <c r="Q115" s="37"/>
      <c r="R115" s="37"/>
      <c r="S115" s="37"/>
      <c r="T115" s="37"/>
      <c r="U115" s="37"/>
      <c r="V115" s="37"/>
      <c r="W115" s="37"/>
      <c r="X115" s="37"/>
    </row>
    <row r="116" spans="1:24">
      <c r="A116" s="66"/>
      <c r="B116" s="37"/>
      <c r="C116" s="37"/>
      <c r="D116" s="37"/>
      <c r="E116" s="37"/>
      <c r="F116" s="37"/>
      <c r="G116" s="37"/>
      <c r="H116" s="37"/>
      <c r="I116" s="37"/>
      <c r="J116" s="37"/>
      <c r="K116" s="37"/>
      <c r="L116" s="37"/>
      <c r="M116" s="37"/>
      <c r="N116" s="37"/>
      <c r="O116" s="37"/>
      <c r="P116" s="37"/>
      <c r="Q116" s="37"/>
      <c r="R116" s="37"/>
      <c r="S116" s="37"/>
      <c r="T116" s="37"/>
      <c r="U116" s="37"/>
      <c r="V116" s="37"/>
      <c r="W116" s="37"/>
      <c r="X116" s="37"/>
    </row>
    <row r="117" spans="1:24">
      <c r="A117" s="66"/>
      <c r="B117" s="37"/>
      <c r="C117" s="37"/>
      <c r="D117" s="37"/>
      <c r="E117" s="37"/>
      <c r="F117" s="37"/>
      <c r="G117" s="37"/>
      <c r="H117" s="37"/>
      <c r="I117" s="37"/>
      <c r="J117" s="37"/>
      <c r="K117" s="37"/>
      <c r="L117" s="37"/>
      <c r="M117" s="37"/>
      <c r="N117" s="37"/>
      <c r="O117" s="37"/>
      <c r="P117" s="37"/>
      <c r="Q117" s="37"/>
      <c r="R117" s="37"/>
      <c r="S117" s="37"/>
      <c r="T117" s="37"/>
      <c r="U117" s="37"/>
      <c r="V117" s="37"/>
      <c r="W117" s="37"/>
      <c r="X117" s="37"/>
    </row>
    <row r="118" spans="1:24">
      <c r="A118" s="66"/>
      <c r="B118" s="37"/>
      <c r="C118" s="37"/>
      <c r="D118" s="37"/>
      <c r="E118" s="37"/>
      <c r="F118" s="37"/>
      <c r="G118" s="37"/>
      <c r="H118" s="37"/>
      <c r="I118" s="37"/>
      <c r="J118" s="37"/>
      <c r="K118" s="37"/>
      <c r="L118" s="37"/>
      <c r="M118" s="37"/>
      <c r="N118" s="37"/>
      <c r="O118" s="37"/>
      <c r="P118" s="37"/>
      <c r="Q118" s="37"/>
      <c r="R118" s="37"/>
      <c r="S118" s="37"/>
      <c r="T118" s="37"/>
      <c r="U118" s="37"/>
      <c r="V118" s="37"/>
      <c r="W118" s="37"/>
      <c r="X118" s="37"/>
    </row>
    <row r="119" spans="1:24">
      <c r="A119" s="66"/>
      <c r="B119" s="37"/>
      <c r="C119" s="37"/>
      <c r="D119" s="37"/>
      <c r="E119" s="37"/>
      <c r="F119" s="37"/>
      <c r="G119" s="37"/>
      <c r="H119" s="37"/>
      <c r="I119" s="37"/>
      <c r="J119" s="37"/>
      <c r="K119" s="37"/>
      <c r="L119" s="37"/>
      <c r="M119" s="37"/>
      <c r="N119" s="37"/>
      <c r="O119" s="37"/>
      <c r="P119" s="37"/>
      <c r="Q119" s="37"/>
      <c r="R119" s="37"/>
      <c r="S119" s="37"/>
      <c r="T119" s="37"/>
      <c r="U119" s="37"/>
      <c r="V119" s="37"/>
      <c r="W119" s="37"/>
      <c r="X119" s="37"/>
    </row>
    <row r="120" spans="1:24">
      <c r="A120" s="66"/>
      <c r="B120" s="37"/>
      <c r="C120" s="37"/>
      <c r="D120" s="37"/>
      <c r="E120" s="37"/>
      <c r="F120" s="37"/>
      <c r="G120" s="37"/>
      <c r="H120" s="37"/>
      <c r="I120" s="37"/>
      <c r="J120" s="37"/>
      <c r="K120" s="37"/>
      <c r="L120" s="37"/>
      <c r="M120" s="37"/>
      <c r="N120" s="37"/>
      <c r="O120" s="37"/>
      <c r="P120" s="37"/>
      <c r="Q120" s="37"/>
      <c r="R120" s="37"/>
      <c r="S120" s="37"/>
      <c r="T120" s="37"/>
      <c r="U120" s="37"/>
      <c r="V120" s="37"/>
      <c r="W120" s="37"/>
      <c r="X120" s="37"/>
    </row>
    <row r="121" spans="1:24">
      <c r="A121" s="66"/>
      <c r="B121" s="37"/>
      <c r="C121" s="37"/>
      <c r="D121" s="37"/>
      <c r="E121" s="37"/>
      <c r="F121" s="37"/>
      <c r="G121" s="37"/>
      <c r="H121" s="37"/>
      <c r="I121" s="37"/>
      <c r="J121" s="37"/>
      <c r="K121" s="37"/>
      <c r="L121" s="37"/>
      <c r="M121" s="37"/>
      <c r="N121" s="37"/>
      <c r="O121" s="37"/>
      <c r="P121" s="37"/>
      <c r="Q121" s="37"/>
      <c r="R121" s="37"/>
      <c r="S121" s="37"/>
      <c r="T121" s="37"/>
      <c r="U121" s="37"/>
      <c r="V121" s="37"/>
      <c r="W121" s="37"/>
      <c r="X121" s="37"/>
    </row>
    <row r="122" spans="1:24">
      <c r="A122" s="66"/>
      <c r="B122" s="37"/>
      <c r="C122" s="37"/>
      <c r="D122" s="37"/>
      <c r="E122" s="37"/>
      <c r="F122" s="37"/>
      <c r="G122" s="37"/>
      <c r="H122" s="37"/>
      <c r="I122" s="37"/>
      <c r="J122" s="37"/>
      <c r="K122" s="37"/>
      <c r="L122" s="37"/>
      <c r="M122" s="37"/>
      <c r="N122" s="37"/>
      <c r="O122" s="37"/>
      <c r="P122" s="37"/>
      <c r="Q122" s="37"/>
      <c r="R122" s="37"/>
      <c r="S122" s="37"/>
      <c r="T122" s="37"/>
      <c r="U122" s="37"/>
      <c r="V122" s="37"/>
      <c r="W122" s="37"/>
      <c r="X122" s="37"/>
    </row>
    <row r="123" spans="1:24">
      <c r="A123" s="66"/>
      <c r="B123" s="37"/>
      <c r="C123" s="37"/>
      <c r="D123" s="37"/>
      <c r="E123" s="37"/>
      <c r="F123" s="37"/>
      <c r="G123" s="37"/>
      <c r="H123" s="37"/>
      <c r="I123" s="37"/>
      <c r="J123" s="37"/>
      <c r="K123" s="37"/>
      <c r="L123" s="37"/>
      <c r="M123" s="37"/>
      <c r="N123" s="37"/>
      <c r="O123" s="37"/>
      <c r="P123" s="37"/>
      <c r="Q123" s="37"/>
      <c r="R123" s="37"/>
      <c r="S123" s="37"/>
      <c r="T123" s="37"/>
      <c r="U123" s="37"/>
      <c r="V123" s="37"/>
      <c r="W123" s="37"/>
      <c r="X123" s="37"/>
    </row>
    <row r="124" spans="1:24">
      <c r="A124" s="66"/>
      <c r="B124" s="37"/>
      <c r="C124" s="37"/>
      <c r="D124" s="37"/>
      <c r="E124" s="37"/>
      <c r="F124" s="37"/>
      <c r="G124" s="37"/>
      <c r="H124" s="37"/>
      <c r="I124" s="37"/>
      <c r="J124" s="37"/>
      <c r="K124" s="37"/>
      <c r="L124" s="37"/>
      <c r="M124" s="37"/>
      <c r="N124" s="37"/>
      <c r="O124" s="37"/>
      <c r="P124" s="37"/>
      <c r="Q124" s="37"/>
      <c r="R124" s="37"/>
      <c r="S124" s="37"/>
      <c r="T124" s="37"/>
      <c r="U124" s="37"/>
      <c r="V124" s="37"/>
      <c r="W124" s="37"/>
      <c r="X124" s="37"/>
    </row>
    <row r="125" spans="1:24">
      <c r="A125" s="66"/>
      <c r="B125" s="37"/>
      <c r="C125" s="37"/>
      <c r="D125" s="37"/>
      <c r="E125" s="37"/>
      <c r="F125" s="37"/>
      <c r="G125" s="37"/>
      <c r="H125" s="37"/>
      <c r="I125" s="37"/>
      <c r="J125" s="37"/>
      <c r="K125" s="37"/>
      <c r="L125" s="37"/>
      <c r="M125" s="37"/>
      <c r="N125" s="37"/>
      <c r="O125" s="37"/>
      <c r="P125" s="37"/>
      <c r="Q125" s="37"/>
      <c r="R125" s="37"/>
      <c r="S125" s="37"/>
      <c r="T125" s="37"/>
      <c r="U125" s="37"/>
      <c r="V125" s="37"/>
      <c r="W125" s="37"/>
      <c r="X125" s="37"/>
    </row>
    <row r="126" spans="1:24">
      <c r="A126" s="66"/>
      <c r="B126" s="37"/>
      <c r="C126" s="37"/>
      <c r="D126" s="37"/>
      <c r="E126" s="37"/>
      <c r="F126" s="37"/>
      <c r="G126" s="37"/>
      <c r="H126" s="37"/>
      <c r="I126" s="37"/>
      <c r="J126" s="37"/>
      <c r="K126" s="37"/>
      <c r="L126" s="37"/>
      <c r="M126" s="37"/>
      <c r="N126" s="37"/>
      <c r="O126" s="37"/>
      <c r="P126" s="37"/>
      <c r="Q126" s="37"/>
      <c r="R126" s="37"/>
      <c r="S126" s="37"/>
      <c r="T126" s="37"/>
      <c r="U126" s="37"/>
      <c r="V126" s="37"/>
      <c r="W126" s="37"/>
      <c r="X126" s="37"/>
    </row>
    <row r="127" spans="1:24">
      <c r="A127" s="66"/>
      <c r="B127" s="37"/>
      <c r="C127" s="37"/>
      <c r="D127" s="37"/>
      <c r="E127" s="37"/>
      <c r="F127" s="37"/>
      <c r="G127" s="37"/>
      <c r="H127" s="37"/>
      <c r="I127" s="37"/>
      <c r="J127" s="37"/>
      <c r="K127" s="37"/>
      <c r="L127" s="37"/>
      <c r="M127" s="37"/>
      <c r="N127" s="37"/>
      <c r="O127" s="37"/>
      <c r="P127" s="37"/>
      <c r="Q127" s="37"/>
      <c r="R127" s="37"/>
      <c r="S127" s="37"/>
      <c r="T127" s="37"/>
      <c r="U127" s="37"/>
      <c r="V127" s="37"/>
      <c r="W127" s="37"/>
      <c r="X127" s="37"/>
    </row>
    <row r="128" spans="1:24">
      <c r="A128" s="66"/>
      <c r="B128" s="37"/>
      <c r="C128" s="37"/>
      <c r="D128" s="37"/>
      <c r="E128" s="37"/>
      <c r="F128" s="37"/>
      <c r="G128" s="37"/>
      <c r="H128" s="37"/>
      <c r="I128" s="37"/>
      <c r="J128" s="37"/>
      <c r="K128" s="37"/>
      <c r="L128" s="37"/>
      <c r="M128" s="37"/>
      <c r="N128" s="37"/>
      <c r="O128" s="37"/>
      <c r="P128" s="37"/>
      <c r="Q128" s="37"/>
      <c r="R128" s="37"/>
      <c r="S128" s="37"/>
      <c r="T128" s="37"/>
      <c r="U128" s="37"/>
      <c r="V128" s="37"/>
      <c r="W128" s="37"/>
      <c r="X128" s="37"/>
    </row>
    <row r="129" spans="1:24">
      <c r="A129" s="66"/>
      <c r="B129" s="37"/>
      <c r="C129" s="37"/>
      <c r="D129" s="37"/>
      <c r="E129" s="37"/>
      <c r="F129" s="37"/>
      <c r="G129" s="37"/>
      <c r="H129" s="37"/>
      <c r="I129" s="37"/>
      <c r="J129" s="37"/>
      <c r="K129" s="37"/>
      <c r="L129" s="37"/>
      <c r="M129" s="37"/>
      <c r="N129" s="37"/>
      <c r="O129" s="37"/>
      <c r="P129" s="37"/>
      <c r="Q129" s="37"/>
      <c r="R129" s="37"/>
      <c r="S129" s="37"/>
      <c r="T129" s="37"/>
      <c r="U129" s="37"/>
      <c r="V129" s="37"/>
      <c r="W129" s="37"/>
      <c r="X129" s="37"/>
    </row>
    <row r="130" spans="1:24">
      <c r="A130" s="66"/>
      <c r="B130" s="37"/>
      <c r="C130" s="37"/>
      <c r="D130" s="37"/>
      <c r="E130" s="37"/>
      <c r="F130" s="37"/>
      <c r="G130" s="37"/>
      <c r="H130" s="37"/>
      <c r="I130" s="37"/>
      <c r="J130" s="37"/>
      <c r="K130" s="37"/>
      <c r="L130" s="37"/>
      <c r="M130" s="37"/>
      <c r="N130" s="37"/>
      <c r="O130" s="37"/>
      <c r="P130" s="37"/>
      <c r="Q130" s="37"/>
      <c r="R130" s="37"/>
      <c r="S130" s="37"/>
      <c r="T130" s="37"/>
      <c r="U130" s="37"/>
      <c r="V130" s="37"/>
      <c r="W130" s="37"/>
      <c r="X130" s="37"/>
    </row>
    <row r="131" spans="1:24">
      <c r="A131" s="66"/>
      <c r="B131" s="37"/>
      <c r="C131" s="37"/>
      <c r="D131" s="37"/>
      <c r="E131" s="37"/>
      <c r="F131" s="37"/>
      <c r="G131" s="37"/>
      <c r="H131" s="37"/>
      <c r="I131" s="37"/>
      <c r="J131" s="37"/>
      <c r="K131" s="37"/>
      <c r="L131" s="37"/>
      <c r="M131" s="37"/>
      <c r="N131" s="37"/>
      <c r="O131" s="37"/>
      <c r="P131" s="37"/>
      <c r="Q131" s="37"/>
      <c r="R131" s="37"/>
      <c r="S131" s="37"/>
      <c r="T131" s="37"/>
      <c r="U131" s="37"/>
      <c r="V131" s="37"/>
      <c r="W131" s="37"/>
      <c r="X131" s="37"/>
    </row>
    <row r="132" spans="1:24">
      <c r="A132" s="66"/>
      <c r="B132" s="37"/>
      <c r="C132" s="37"/>
      <c r="D132" s="37"/>
      <c r="E132" s="37"/>
      <c r="F132" s="37"/>
      <c r="G132" s="37"/>
      <c r="H132" s="37"/>
      <c r="I132" s="37"/>
      <c r="J132" s="37"/>
      <c r="K132" s="37"/>
      <c r="L132" s="37"/>
      <c r="M132" s="37"/>
      <c r="N132" s="37"/>
      <c r="O132" s="37"/>
      <c r="P132" s="37"/>
      <c r="Q132" s="37"/>
      <c r="R132" s="37"/>
      <c r="S132" s="37"/>
      <c r="T132" s="37"/>
      <c r="U132" s="37"/>
      <c r="V132" s="37"/>
      <c r="W132" s="37"/>
      <c r="X132" s="37"/>
    </row>
    <row r="133" spans="1:24">
      <c r="A133" s="66"/>
      <c r="B133" s="37"/>
      <c r="C133" s="37"/>
      <c r="D133" s="37"/>
      <c r="E133" s="37"/>
      <c r="F133" s="37"/>
      <c r="G133" s="37"/>
      <c r="H133" s="37"/>
      <c r="I133" s="37"/>
      <c r="J133" s="37"/>
      <c r="K133" s="37"/>
      <c r="L133" s="37"/>
      <c r="M133" s="37"/>
      <c r="N133" s="37"/>
      <c r="O133" s="37"/>
      <c r="P133" s="37"/>
      <c r="Q133" s="37"/>
      <c r="R133" s="37"/>
      <c r="S133" s="37"/>
      <c r="T133" s="37"/>
      <c r="U133" s="37"/>
      <c r="V133" s="37"/>
      <c r="W133" s="37"/>
      <c r="X133" s="37"/>
    </row>
    <row r="134" spans="1:24">
      <c r="A134" s="66"/>
      <c r="B134" s="37"/>
      <c r="C134" s="37"/>
      <c r="D134" s="37"/>
      <c r="E134" s="37"/>
      <c r="F134" s="37"/>
      <c r="G134" s="37"/>
      <c r="H134" s="37"/>
      <c r="I134" s="37"/>
      <c r="J134" s="37"/>
      <c r="K134" s="37"/>
      <c r="L134" s="37"/>
      <c r="M134" s="37"/>
      <c r="N134" s="37"/>
      <c r="O134" s="37"/>
      <c r="P134" s="37"/>
      <c r="Q134" s="37"/>
      <c r="R134" s="37"/>
      <c r="S134" s="37"/>
      <c r="T134" s="37"/>
      <c r="U134" s="37"/>
      <c r="V134" s="37"/>
      <c r="W134" s="37"/>
      <c r="X134" s="37"/>
    </row>
    <row r="135" spans="1:24">
      <c r="A135" s="66"/>
      <c r="B135" s="37"/>
      <c r="C135" s="37"/>
      <c r="D135" s="37"/>
      <c r="E135" s="37"/>
      <c r="F135" s="37"/>
      <c r="G135" s="37"/>
      <c r="H135" s="37"/>
      <c r="I135" s="37"/>
      <c r="J135" s="37"/>
      <c r="K135" s="37"/>
      <c r="L135" s="37"/>
      <c r="M135" s="37"/>
      <c r="N135" s="37"/>
      <c r="O135" s="37"/>
      <c r="P135" s="37"/>
      <c r="Q135" s="37"/>
      <c r="R135" s="37"/>
      <c r="S135" s="37"/>
      <c r="T135" s="37"/>
      <c r="U135" s="37"/>
      <c r="V135" s="37"/>
      <c r="W135" s="37"/>
      <c r="X135" s="37"/>
    </row>
    <row r="136" spans="1:24">
      <c r="A136" s="66"/>
      <c r="B136" s="37"/>
      <c r="C136" s="37"/>
      <c r="D136" s="37"/>
      <c r="E136" s="37"/>
      <c r="F136" s="37"/>
      <c r="G136" s="37"/>
      <c r="H136" s="37"/>
      <c r="I136" s="37"/>
      <c r="J136" s="37"/>
      <c r="K136" s="37"/>
      <c r="L136" s="37"/>
      <c r="M136" s="37"/>
      <c r="N136" s="37"/>
      <c r="O136" s="37"/>
      <c r="P136" s="37"/>
      <c r="Q136" s="37"/>
      <c r="R136" s="37"/>
      <c r="S136" s="37"/>
      <c r="T136" s="37"/>
      <c r="U136" s="37"/>
      <c r="V136" s="37"/>
      <c r="W136" s="37"/>
      <c r="X136" s="37"/>
    </row>
    <row r="137" spans="1:24">
      <c r="A137" s="66"/>
      <c r="B137" s="37"/>
      <c r="C137" s="37"/>
      <c r="D137" s="37"/>
      <c r="E137" s="37"/>
      <c r="F137" s="37"/>
      <c r="G137" s="37"/>
      <c r="H137" s="37"/>
      <c r="I137" s="37"/>
      <c r="J137" s="37"/>
      <c r="K137" s="37"/>
      <c r="L137" s="37"/>
      <c r="M137" s="37"/>
      <c r="N137" s="37"/>
      <c r="O137" s="37"/>
      <c r="P137" s="37"/>
      <c r="Q137" s="37"/>
      <c r="R137" s="37"/>
      <c r="S137" s="37"/>
      <c r="T137" s="37"/>
      <c r="U137" s="37"/>
      <c r="V137" s="37"/>
      <c r="W137" s="37"/>
      <c r="X137" s="37"/>
    </row>
    <row r="138" spans="1:24">
      <c r="A138" s="66"/>
      <c r="B138" s="37"/>
      <c r="C138" s="37"/>
      <c r="D138" s="37"/>
      <c r="E138" s="37"/>
      <c r="F138" s="37"/>
      <c r="G138" s="37"/>
      <c r="H138" s="37"/>
      <c r="I138" s="37"/>
      <c r="J138" s="37"/>
      <c r="K138" s="37"/>
      <c r="L138" s="37"/>
      <c r="M138" s="37"/>
      <c r="N138" s="37"/>
      <c r="O138" s="37"/>
      <c r="P138" s="37"/>
      <c r="Q138" s="37"/>
      <c r="R138" s="37"/>
      <c r="S138" s="37"/>
      <c r="T138" s="37"/>
      <c r="U138" s="37"/>
      <c r="V138" s="37"/>
      <c r="W138" s="37"/>
      <c r="X138" s="37"/>
    </row>
    <row r="139" spans="1:24">
      <c r="A139" s="66"/>
      <c r="B139" s="37"/>
      <c r="C139" s="37"/>
      <c r="D139" s="37"/>
      <c r="E139" s="37"/>
      <c r="F139" s="37"/>
      <c r="G139" s="37"/>
      <c r="H139" s="37"/>
      <c r="I139" s="37"/>
      <c r="J139" s="37"/>
      <c r="K139" s="37"/>
      <c r="L139" s="37"/>
      <c r="M139" s="37"/>
      <c r="N139" s="37"/>
      <c r="O139" s="37"/>
      <c r="P139" s="37"/>
      <c r="Q139" s="37"/>
      <c r="R139" s="37"/>
      <c r="S139" s="37"/>
      <c r="T139" s="37"/>
      <c r="U139" s="37"/>
      <c r="V139" s="37"/>
      <c r="W139" s="37"/>
      <c r="X139" s="37"/>
    </row>
    <row r="140" spans="1:24">
      <c r="A140" s="66"/>
      <c r="B140" s="37"/>
      <c r="C140" s="37"/>
      <c r="D140" s="37"/>
      <c r="E140" s="37"/>
      <c r="F140" s="37"/>
      <c r="G140" s="37"/>
      <c r="H140" s="37"/>
      <c r="I140" s="37"/>
      <c r="J140" s="37"/>
      <c r="K140" s="37"/>
      <c r="L140" s="37"/>
      <c r="M140" s="37"/>
      <c r="N140" s="37"/>
      <c r="O140" s="37"/>
      <c r="P140" s="37"/>
      <c r="Q140" s="37"/>
      <c r="R140" s="37"/>
      <c r="S140" s="37"/>
      <c r="T140" s="37"/>
      <c r="U140" s="37"/>
      <c r="V140" s="37"/>
      <c r="W140" s="37"/>
      <c r="X140" s="37"/>
    </row>
    <row r="141" spans="1:24">
      <c r="A141" s="66"/>
      <c r="B141" s="37"/>
      <c r="C141" s="37"/>
      <c r="D141" s="37"/>
      <c r="E141" s="37"/>
      <c r="F141" s="37"/>
      <c r="G141" s="37"/>
      <c r="H141" s="37"/>
      <c r="I141" s="37"/>
      <c r="J141" s="37"/>
      <c r="K141" s="37"/>
      <c r="L141" s="37"/>
      <c r="M141" s="37"/>
      <c r="N141" s="37"/>
      <c r="O141" s="37"/>
      <c r="P141" s="37"/>
      <c r="Q141" s="37"/>
      <c r="R141" s="37"/>
      <c r="S141" s="37"/>
      <c r="T141" s="37"/>
      <c r="U141" s="37"/>
      <c r="V141" s="37"/>
      <c r="W141" s="37"/>
      <c r="X141" s="37"/>
    </row>
    <row r="142" spans="1:24">
      <c r="A142" s="66"/>
      <c r="B142" s="37"/>
      <c r="C142" s="37"/>
      <c r="D142" s="37"/>
      <c r="E142" s="37"/>
      <c r="F142" s="37"/>
      <c r="G142" s="37"/>
      <c r="H142" s="37"/>
      <c r="I142" s="37"/>
      <c r="J142" s="37"/>
      <c r="K142" s="37"/>
      <c r="L142" s="37"/>
      <c r="M142" s="37"/>
      <c r="N142" s="37"/>
      <c r="O142" s="37"/>
      <c r="P142" s="37"/>
      <c r="Q142" s="37"/>
      <c r="R142" s="37"/>
      <c r="S142" s="37"/>
      <c r="T142" s="37"/>
      <c r="U142" s="37"/>
      <c r="V142" s="37"/>
      <c r="W142" s="37"/>
      <c r="X142" s="37"/>
    </row>
    <row r="143" spans="1:24">
      <c r="A143" s="66"/>
      <c r="B143" s="37"/>
      <c r="C143" s="37"/>
      <c r="D143" s="37"/>
      <c r="E143" s="37"/>
      <c r="F143" s="37"/>
      <c r="G143" s="37"/>
      <c r="H143" s="37"/>
      <c r="I143" s="37"/>
      <c r="J143" s="37"/>
      <c r="K143" s="37"/>
      <c r="L143" s="37"/>
      <c r="M143" s="37"/>
      <c r="N143" s="37"/>
      <c r="O143" s="37"/>
      <c r="P143" s="37"/>
      <c r="Q143" s="37"/>
      <c r="R143" s="37"/>
      <c r="S143" s="37"/>
      <c r="T143" s="37"/>
      <c r="U143" s="37"/>
      <c r="V143" s="37"/>
      <c r="W143" s="37"/>
      <c r="X143" s="37"/>
    </row>
    <row r="144" spans="1:24">
      <c r="A144" s="66"/>
      <c r="B144" s="37"/>
      <c r="C144" s="37"/>
      <c r="D144" s="37"/>
      <c r="E144" s="37"/>
      <c r="F144" s="37"/>
      <c r="G144" s="37"/>
      <c r="H144" s="37"/>
      <c r="I144" s="37"/>
      <c r="J144" s="37"/>
      <c r="K144" s="37"/>
      <c r="L144" s="37"/>
      <c r="M144" s="37"/>
      <c r="N144" s="37"/>
      <c r="O144" s="37"/>
      <c r="P144" s="37"/>
      <c r="Q144" s="37"/>
      <c r="R144" s="37"/>
      <c r="S144" s="37"/>
      <c r="T144" s="37"/>
      <c r="U144" s="37"/>
      <c r="V144" s="37"/>
      <c r="W144" s="37"/>
      <c r="X144" s="37"/>
    </row>
    <row r="145" spans="1:24">
      <c r="A145" s="66"/>
      <c r="B145" s="37"/>
      <c r="C145" s="37"/>
      <c r="D145" s="37"/>
      <c r="E145" s="37"/>
      <c r="F145" s="37"/>
      <c r="G145" s="37"/>
      <c r="H145" s="37"/>
      <c r="I145" s="37"/>
      <c r="J145" s="37"/>
      <c r="K145" s="37"/>
      <c r="L145" s="37"/>
      <c r="M145" s="37"/>
      <c r="N145" s="37"/>
      <c r="O145" s="37"/>
      <c r="P145" s="37"/>
      <c r="Q145" s="37"/>
      <c r="R145" s="37"/>
      <c r="S145" s="37"/>
      <c r="T145" s="37"/>
      <c r="U145" s="37"/>
      <c r="V145" s="37"/>
      <c r="W145" s="37"/>
      <c r="X145" s="37"/>
    </row>
    <row r="146" spans="1:24">
      <c r="A146" s="66"/>
      <c r="B146" s="37"/>
      <c r="C146" s="37"/>
      <c r="D146" s="37"/>
      <c r="E146" s="37"/>
      <c r="F146" s="37"/>
      <c r="G146" s="37"/>
      <c r="H146" s="37"/>
      <c r="I146" s="37"/>
      <c r="J146" s="37"/>
      <c r="K146" s="37"/>
      <c r="L146" s="37"/>
      <c r="M146" s="37"/>
      <c r="N146" s="37"/>
      <c r="O146" s="37"/>
      <c r="P146" s="37"/>
      <c r="Q146" s="37"/>
      <c r="R146" s="37"/>
      <c r="S146" s="37"/>
      <c r="T146" s="37"/>
      <c r="U146" s="37"/>
      <c r="V146" s="37"/>
      <c r="W146" s="37"/>
      <c r="X146" s="37"/>
    </row>
    <row r="147" spans="1:24">
      <c r="A147" s="66"/>
      <c r="B147" s="37"/>
      <c r="C147" s="37"/>
      <c r="D147" s="37"/>
      <c r="E147" s="37"/>
      <c r="F147" s="37"/>
      <c r="G147" s="37"/>
      <c r="H147" s="37"/>
      <c r="I147" s="37"/>
      <c r="J147" s="37"/>
      <c r="K147" s="37"/>
      <c r="L147" s="37"/>
      <c r="M147" s="37"/>
      <c r="N147" s="37"/>
      <c r="O147" s="37"/>
      <c r="P147" s="37"/>
      <c r="Q147" s="37"/>
      <c r="R147" s="37"/>
      <c r="S147" s="37"/>
      <c r="T147" s="37"/>
      <c r="U147" s="37"/>
      <c r="V147" s="37"/>
      <c r="W147" s="37"/>
      <c r="X147" s="37"/>
    </row>
    <row r="148" spans="1:24">
      <c r="A148" s="66"/>
      <c r="B148" s="37"/>
      <c r="C148" s="37"/>
      <c r="D148" s="37"/>
      <c r="E148" s="37"/>
      <c r="F148" s="37"/>
      <c r="G148" s="37"/>
      <c r="H148" s="37"/>
      <c r="I148" s="37"/>
      <c r="J148" s="37"/>
      <c r="K148" s="37"/>
      <c r="L148" s="37"/>
      <c r="M148" s="37"/>
      <c r="N148" s="37"/>
      <c r="O148" s="37"/>
      <c r="P148" s="37"/>
      <c r="Q148" s="37"/>
      <c r="R148" s="37"/>
      <c r="S148" s="37"/>
      <c r="T148" s="37"/>
      <c r="U148" s="37"/>
      <c r="V148" s="37"/>
      <c r="W148" s="37"/>
      <c r="X148" s="37"/>
    </row>
    <row r="149" spans="1:24">
      <c r="A149" s="66"/>
      <c r="B149" s="37"/>
      <c r="C149" s="37"/>
      <c r="D149" s="37"/>
      <c r="E149" s="37"/>
      <c r="F149" s="37"/>
      <c r="G149" s="37"/>
      <c r="H149" s="37"/>
      <c r="I149" s="37"/>
      <c r="J149" s="37"/>
      <c r="K149" s="37"/>
      <c r="L149" s="37"/>
      <c r="M149" s="37"/>
      <c r="N149" s="37"/>
      <c r="O149" s="37"/>
      <c r="P149" s="37"/>
      <c r="Q149" s="37"/>
      <c r="R149" s="37"/>
      <c r="S149" s="37"/>
      <c r="T149" s="37"/>
      <c r="U149" s="37"/>
      <c r="V149" s="37"/>
      <c r="W149" s="37"/>
      <c r="X149" s="37"/>
    </row>
    <row r="150" spans="1:24">
      <c r="A150" s="66"/>
      <c r="B150" s="37"/>
      <c r="C150" s="37"/>
      <c r="D150" s="37"/>
      <c r="E150" s="37"/>
      <c r="F150" s="37"/>
      <c r="G150" s="37"/>
      <c r="H150" s="37"/>
      <c r="I150" s="37"/>
      <c r="J150" s="37"/>
      <c r="K150" s="37"/>
      <c r="L150" s="37"/>
      <c r="M150" s="37"/>
      <c r="N150" s="37"/>
      <c r="O150" s="37"/>
      <c r="P150" s="37"/>
      <c r="Q150" s="37"/>
      <c r="R150" s="37"/>
      <c r="S150" s="37"/>
      <c r="T150" s="37"/>
      <c r="U150" s="37"/>
      <c r="V150" s="37"/>
      <c r="W150" s="37"/>
      <c r="X150" s="37"/>
    </row>
    <row r="151" spans="1:24">
      <c r="A151" s="66"/>
      <c r="B151" s="37"/>
      <c r="C151" s="37"/>
      <c r="D151" s="37"/>
      <c r="E151" s="37"/>
      <c r="F151" s="37"/>
      <c r="G151" s="37"/>
      <c r="H151" s="37"/>
      <c r="I151" s="37"/>
      <c r="J151" s="37"/>
      <c r="K151" s="37"/>
      <c r="L151" s="37"/>
      <c r="M151" s="37"/>
      <c r="N151" s="37"/>
      <c r="O151" s="37"/>
      <c r="P151" s="37"/>
      <c r="Q151" s="37"/>
      <c r="R151" s="37"/>
      <c r="S151" s="37"/>
      <c r="T151" s="37"/>
      <c r="U151" s="37"/>
      <c r="V151" s="37"/>
      <c r="W151" s="37"/>
      <c r="X151" s="37"/>
    </row>
    <row r="152" spans="1:24">
      <c r="A152" s="66"/>
      <c r="B152" s="37"/>
      <c r="C152" s="37"/>
      <c r="D152" s="37"/>
      <c r="E152" s="37"/>
      <c r="F152" s="37"/>
      <c r="G152" s="37"/>
      <c r="H152" s="37"/>
      <c r="I152" s="37"/>
      <c r="J152" s="37"/>
      <c r="K152" s="37"/>
      <c r="L152" s="37"/>
      <c r="M152" s="37"/>
      <c r="N152" s="37"/>
      <c r="O152" s="37"/>
      <c r="P152" s="37"/>
      <c r="Q152" s="37"/>
      <c r="R152" s="37"/>
      <c r="S152" s="37"/>
      <c r="T152" s="37"/>
      <c r="U152" s="37"/>
      <c r="V152" s="37"/>
      <c r="W152" s="37"/>
      <c r="X152" s="37"/>
    </row>
    <row r="153" spans="1:24">
      <c r="A153" s="66"/>
      <c r="B153" s="37"/>
      <c r="C153" s="37"/>
      <c r="D153" s="37"/>
      <c r="E153" s="37"/>
      <c r="F153" s="37"/>
      <c r="G153" s="37"/>
      <c r="H153" s="37"/>
      <c r="I153" s="37"/>
      <c r="J153" s="37"/>
      <c r="K153" s="37"/>
      <c r="L153" s="37"/>
      <c r="M153" s="37"/>
      <c r="N153" s="37"/>
      <c r="O153" s="37"/>
      <c r="P153" s="37"/>
      <c r="Q153" s="37"/>
      <c r="R153" s="37"/>
      <c r="S153" s="37"/>
      <c r="T153" s="37"/>
      <c r="U153" s="37"/>
      <c r="V153" s="37"/>
      <c r="W153" s="37"/>
      <c r="X153" s="37"/>
    </row>
    <row r="154" spans="1:24">
      <c r="A154" s="66"/>
      <c r="B154" s="37"/>
      <c r="C154" s="37"/>
      <c r="D154" s="37"/>
      <c r="E154" s="37"/>
      <c r="F154" s="37"/>
      <c r="G154" s="37"/>
      <c r="H154" s="37"/>
      <c r="I154" s="37"/>
      <c r="J154" s="37"/>
      <c r="K154" s="37"/>
      <c r="L154" s="37"/>
      <c r="M154" s="37"/>
      <c r="N154" s="37"/>
      <c r="O154" s="37"/>
      <c r="P154" s="37"/>
      <c r="Q154" s="37"/>
      <c r="R154" s="37"/>
      <c r="S154" s="37"/>
      <c r="T154" s="37"/>
      <c r="U154" s="37"/>
      <c r="V154" s="37"/>
      <c r="W154" s="37"/>
      <c r="X154" s="37"/>
    </row>
    <row r="155" spans="1:24">
      <c r="A155" s="66"/>
      <c r="B155" s="37"/>
      <c r="C155" s="37"/>
      <c r="D155" s="37"/>
      <c r="E155" s="37"/>
      <c r="F155" s="37"/>
      <c r="G155" s="37"/>
      <c r="H155" s="37"/>
      <c r="I155" s="37"/>
      <c r="J155" s="37"/>
      <c r="K155" s="37"/>
      <c r="L155" s="37"/>
      <c r="M155" s="37"/>
      <c r="N155" s="37"/>
      <c r="O155" s="37"/>
      <c r="P155" s="37"/>
      <c r="Q155" s="37"/>
      <c r="R155" s="37"/>
      <c r="S155" s="37"/>
      <c r="T155" s="37"/>
      <c r="U155" s="37"/>
      <c r="V155" s="37"/>
      <c r="W155" s="37"/>
      <c r="X155" s="37"/>
    </row>
    <row r="156" spans="1:24">
      <c r="A156" s="66"/>
      <c r="B156" s="37"/>
      <c r="C156" s="37"/>
      <c r="D156" s="37"/>
      <c r="E156" s="37"/>
      <c r="F156" s="37"/>
      <c r="G156" s="37"/>
      <c r="H156" s="37"/>
      <c r="I156" s="37"/>
      <c r="J156" s="37"/>
      <c r="K156" s="37"/>
      <c r="L156" s="37"/>
      <c r="M156" s="37"/>
      <c r="N156" s="37"/>
      <c r="O156" s="37"/>
      <c r="P156" s="37"/>
      <c r="Q156" s="37"/>
      <c r="R156" s="37"/>
      <c r="S156" s="37"/>
      <c r="T156" s="37"/>
      <c r="U156" s="37"/>
      <c r="V156" s="37"/>
      <c r="W156" s="37"/>
      <c r="X156" s="37"/>
    </row>
    <row r="157" spans="1:24">
      <c r="A157" s="66"/>
      <c r="B157" s="37"/>
      <c r="C157" s="37"/>
      <c r="D157" s="37"/>
      <c r="E157" s="37"/>
      <c r="F157" s="37"/>
      <c r="G157" s="37"/>
      <c r="H157" s="37"/>
      <c r="I157" s="37"/>
      <c r="J157" s="37"/>
      <c r="K157" s="37"/>
      <c r="L157" s="37"/>
      <c r="M157" s="37"/>
      <c r="N157" s="37"/>
      <c r="O157" s="37"/>
      <c r="P157" s="37"/>
      <c r="Q157" s="37"/>
      <c r="R157" s="37"/>
      <c r="S157" s="37"/>
      <c r="T157" s="37"/>
      <c r="U157" s="37"/>
      <c r="V157" s="37"/>
      <c r="W157" s="37"/>
      <c r="X157" s="37"/>
    </row>
    <row r="158" spans="1:24">
      <c r="A158" s="66"/>
      <c r="B158" s="37"/>
      <c r="C158" s="37"/>
      <c r="D158" s="37"/>
      <c r="E158" s="37"/>
      <c r="F158" s="37"/>
      <c r="G158" s="37"/>
      <c r="H158" s="37"/>
      <c r="I158" s="37"/>
      <c r="J158" s="37"/>
      <c r="K158" s="37"/>
      <c r="L158" s="37"/>
      <c r="M158" s="37"/>
      <c r="N158" s="37"/>
      <c r="O158" s="37"/>
      <c r="P158" s="37"/>
      <c r="Q158" s="37"/>
      <c r="R158" s="37"/>
      <c r="S158" s="37"/>
      <c r="T158" s="37"/>
      <c r="U158" s="37"/>
      <c r="V158" s="37"/>
      <c r="W158" s="37"/>
      <c r="X158" s="37"/>
    </row>
    <row r="159" spans="1:24">
      <c r="A159" s="66"/>
      <c r="B159" s="37"/>
      <c r="C159" s="37"/>
      <c r="D159" s="37"/>
      <c r="E159" s="37"/>
      <c r="F159" s="37"/>
      <c r="G159" s="37"/>
      <c r="H159" s="37"/>
      <c r="I159" s="37"/>
      <c r="J159" s="37"/>
      <c r="K159" s="37"/>
      <c r="L159" s="37"/>
      <c r="M159" s="37"/>
      <c r="N159" s="37"/>
      <c r="O159" s="37"/>
      <c r="P159" s="37"/>
      <c r="Q159" s="37"/>
      <c r="R159" s="37"/>
      <c r="S159" s="37"/>
      <c r="T159" s="37"/>
      <c r="U159" s="37"/>
      <c r="V159" s="37"/>
      <c r="W159" s="37"/>
      <c r="X159" s="37"/>
    </row>
    <row r="160" spans="1:24">
      <c r="A160" s="66"/>
      <c r="B160" s="37"/>
      <c r="C160" s="37"/>
      <c r="D160" s="37"/>
      <c r="E160" s="37"/>
      <c r="F160" s="37"/>
      <c r="G160" s="37"/>
      <c r="H160" s="37"/>
      <c r="I160" s="37"/>
      <c r="J160" s="37"/>
      <c r="K160" s="37"/>
      <c r="L160" s="37"/>
      <c r="M160" s="37"/>
      <c r="N160" s="37"/>
      <c r="O160" s="37"/>
      <c r="P160" s="37"/>
      <c r="Q160" s="37"/>
      <c r="R160" s="37"/>
      <c r="S160" s="37"/>
      <c r="T160" s="37"/>
      <c r="U160" s="37"/>
      <c r="V160" s="37"/>
      <c r="W160" s="37"/>
      <c r="X160" s="37"/>
    </row>
    <row r="161" spans="1:24">
      <c r="A161" s="66"/>
      <c r="B161" s="37"/>
      <c r="C161" s="37"/>
      <c r="D161" s="37"/>
      <c r="E161" s="37"/>
      <c r="F161" s="37"/>
      <c r="G161" s="37"/>
      <c r="H161" s="37"/>
      <c r="I161" s="37"/>
      <c r="J161" s="37"/>
      <c r="K161" s="37"/>
      <c r="L161" s="37"/>
      <c r="M161" s="37"/>
      <c r="N161" s="37"/>
      <c r="O161" s="37"/>
      <c r="P161" s="37"/>
      <c r="Q161" s="37"/>
      <c r="R161" s="37"/>
      <c r="S161" s="37"/>
      <c r="T161" s="37"/>
      <c r="U161" s="37"/>
      <c r="V161" s="37"/>
      <c r="W161" s="37"/>
      <c r="X161" s="37"/>
    </row>
    <row r="162" spans="1:24">
      <c r="A162" s="66"/>
      <c r="B162" s="37"/>
      <c r="C162" s="37"/>
      <c r="D162" s="37"/>
      <c r="E162" s="37"/>
      <c r="F162" s="37"/>
      <c r="G162" s="37"/>
      <c r="H162" s="37"/>
      <c r="I162" s="37"/>
      <c r="J162" s="37"/>
      <c r="K162" s="37"/>
      <c r="L162" s="37"/>
      <c r="M162" s="37"/>
      <c r="N162" s="37"/>
      <c r="O162" s="37"/>
      <c r="P162" s="37"/>
      <c r="Q162" s="37"/>
      <c r="R162" s="37"/>
      <c r="S162" s="37"/>
      <c r="T162" s="37"/>
      <c r="U162" s="37"/>
      <c r="V162" s="37"/>
      <c r="W162" s="37"/>
      <c r="X162" s="37"/>
    </row>
    <row r="163" spans="1:24">
      <c r="A163" s="66"/>
      <c r="B163" s="37"/>
      <c r="C163" s="37"/>
      <c r="D163" s="37"/>
      <c r="E163" s="37"/>
      <c r="F163" s="37"/>
      <c r="G163" s="37"/>
      <c r="H163" s="37"/>
      <c r="I163" s="37"/>
      <c r="J163" s="37"/>
      <c r="K163" s="37"/>
      <c r="L163" s="37"/>
      <c r="M163" s="37"/>
      <c r="N163" s="37"/>
      <c r="O163" s="37"/>
      <c r="P163" s="37"/>
      <c r="Q163" s="37"/>
      <c r="R163" s="37"/>
      <c r="S163" s="37"/>
      <c r="T163" s="37"/>
      <c r="U163" s="37"/>
      <c r="V163" s="37"/>
      <c r="W163" s="37"/>
      <c r="X163" s="37"/>
    </row>
    <row r="164" spans="1:24">
      <c r="A164" s="66"/>
      <c r="B164" s="37"/>
      <c r="C164" s="37"/>
      <c r="D164" s="37"/>
      <c r="E164" s="37"/>
      <c r="F164" s="37"/>
      <c r="G164" s="37"/>
      <c r="H164" s="37"/>
      <c r="I164" s="37"/>
      <c r="J164" s="37"/>
      <c r="K164" s="37"/>
      <c r="L164" s="37"/>
      <c r="M164" s="37"/>
      <c r="N164" s="37"/>
      <c r="O164" s="37"/>
      <c r="P164" s="37"/>
      <c r="Q164" s="37"/>
      <c r="R164" s="37"/>
      <c r="S164" s="37"/>
      <c r="T164" s="37"/>
      <c r="U164" s="37"/>
      <c r="V164" s="37"/>
      <c r="W164" s="37"/>
      <c r="X164" s="37"/>
    </row>
    <row r="165" spans="1:24">
      <c r="A165" s="66"/>
      <c r="B165" s="37"/>
      <c r="C165" s="37"/>
      <c r="D165" s="37"/>
      <c r="E165" s="37"/>
      <c r="F165" s="37"/>
      <c r="G165" s="37"/>
      <c r="H165" s="37"/>
      <c r="I165" s="37"/>
      <c r="J165" s="37"/>
      <c r="K165" s="37"/>
      <c r="L165" s="37"/>
      <c r="M165" s="37"/>
      <c r="N165" s="37"/>
      <c r="O165" s="37"/>
      <c r="P165" s="37"/>
      <c r="Q165" s="37"/>
      <c r="R165" s="37"/>
      <c r="S165" s="37"/>
      <c r="T165" s="37"/>
      <c r="U165" s="37"/>
      <c r="V165" s="37"/>
      <c r="W165" s="37"/>
      <c r="X165" s="37"/>
    </row>
    <row r="166" spans="1:24">
      <c r="A166" s="66"/>
      <c r="B166" s="37"/>
      <c r="C166" s="37"/>
      <c r="D166" s="37"/>
      <c r="E166" s="37"/>
      <c r="F166" s="37"/>
      <c r="G166" s="37"/>
      <c r="H166" s="37"/>
      <c r="I166" s="37"/>
      <c r="J166" s="37"/>
      <c r="K166" s="37"/>
      <c r="L166" s="37"/>
      <c r="M166" s="37"/>
      <c r="N166" s="37"/>
      <c r="O166" s="37"/>
      <c r="P166" s="37"/>
      <c r="Q166" s="37"/>
      <c r="R166" s="37"/>
      <c r="S166" s="37"/>
      <c r="T166" s="37"/>
      <c r="U166" s="37"/>
      <c r="V166" s="37"/>
      <c r="W166" s="37"/>
      <c r="X166" s="37"/>
    </row>
    <row r="167" spans="1:24">
      <c r="A167" s="66"/>
      <c r="B167" s="37"/>
      <c r="C167" s="37"/>
      <c r="D167" s="37"/>
      <c r="E167" s="37"/>
      <c r="F167" s="37"/>
      <c r="G167" s="37"/>
      <c r="H167" s="37"/>
      <c r="I167" s="37"/>
      <c r="J167" s="37"/>
      <c r="K167" s="37"/>
      <c r="L167" s="37"/>
      <c r="M167" s="37"/>
      <c r="N167" s="37"/>
      <c r="O167" s="37"/>
      <c r="P167" s="37"/>
      <c r="Q167" s="37"/>
      <c r="R167" s="37"/>
      <c r="S167" s="37"/>
      <c r="T167" s="37"/>
      <c r="U167" s="37"/>
      <c r="V167" s="37"/>
      <c r="W167" s="37"/>
      <c r="X167" s="37"/>
    </row>
    <row r="168" spans="1:24">
      <c r="A168" s="66"/>
      <c r="B168" s="37"/>
      <c r="C168" s="37"/>
      <c r="D168" s="37"/>
      <c r="E168" s="37"/>
      <c r="F168" s="37"/>
      <c r="G168" s="37"/>
      <c r="H168" s="37"/>
      <c r="I168" s="37"/>
      <c r="J168" s="37"/>
      <c r="K168" s="37"/>
      <c r="L168" s="37"/>
      <c r="M168" s="37"/>
      <c r="N168" s="37"/>
      <c r="O168" s="37"/>
      <c r="P168" s="37"/>
      <c r="Q168" s="37"/>
      <c r="R168" s="37"/>
      <c r="S168" s="37"/>
      <c r="T168" s="37"/>
      <c r="U168" s="37"/>
      <c r="V168" s="37"/>
      <c r="W168" s="37"/>
      <c r="X168" s="37"/>
    </row>
    <row r="169" spans="1:24">
      <c r="A169" s="66"/>
      <c r="B169" s="37"/>
      <c r="C169" s="37"/>
      <c r="D169" s="37"/>
      <c r="E169" s="37"/>
      <c r="F169" s="37"/>
      <c r="G169" s="37"/>
      <c r="H169" s="37"/>
      <c r="I169" s="37"/>
      <c r="J169" s="37"/>
      <c r="K169" s="37"/>
      <c r="L169" s="37"/>
      <c r="M169" s="37"/>
      <c r="N169" s="37"/>
      <c r="O169" s="37"/>
      <c r="P169" s="37"/>
      <c r="Q169" s="37"/>
      <c r="R169" s="37"/>
      <c r="S169" s="37"/>
      <c r="T169" s="37"/>
      <c r="U169" s="37"/>
      <c r="V169" s="37"/>
      <c r="W169" s="37"/>
      <c r="X169" s="37"/>
    </row>
    <row r="170" spans="1:24">
      <c r="A170" s="66"/>
      <c r="B170" s="37"/>
      <c r="C170" s="37"/>
      <c r="D170" s="37"/>
      <c r="E170" s="37"/>
      <c r="F170" s="37"/>
      <c r="G170" s="37"/>
      <c r="H170" s="37"/>
      <c r="I170" s="37"/>
      <c r="J170" s="37"/>
      <c r="K170" s="37"/>
      <c r="L170" s="37"/>
      <c r="M170" s="37"/>
      <c r="N170" s="37"/>
      <c r="O170" s="37"/>
      <c r="P170" s="37"/>
      <c r="Q170" s="37"/>
      <c r="R170" s="37"/>
      <c r="S170" s="37"/>
      <c r="T170" s="37"/>
      <c r="U170" s="37"/>
      <c r="V170" s="37"/>
      <c r="W170" s="37"/>
      <c r="X170" s="37"/>
    </row>
    <row r="171" spans="1:24">
      <c r="A171" s="66"/>
      <c r="B171" s="37"/>
      <c r="C171" s="37"/>
      <c r="D171" s="37"/>
      <c r="E171" s="37"/>
      <c r="F171" s="37"/>
      <c r="G171" s="37"/>
      <c r="H171" s="37"/>
      <c r="I171" s="37"/>
      <c r="J171" s="37"/>
      <c r="K171" s="37"/>
      <c r="L171" s="37"/>
      <c r="M171" s="37"/>
      <c r="N171" s="37"/>
      <c r="O171" s="37"/>
      <c r="P171" s="37"/>
      <c r="Q171" s="37"/>
      <c r="R171" s="37"/>
      <c r="S171" s="37"/>
      <c r="T171" s="37"/>
      <c r="U171" s="37"/>
      <c r="V171" s="37"/>
      <c r="W171" s="37"/>
      <c r="X171" s="37"/>
    </row>
    <row r="172" spans="1:24">
      <c r="A172" s="66"/>
      <c r="B172" s="37"/>
      <c r="C172" s="37"/>
      <c r="D172" s="37"/>
      <c r="E172" s="37"/>
      <c r="F172" s="37"/>
      <c r="G172" s="37"/>
      <c r="H172" s="37"/>
      <c r="I172" s="37"/>
      <c r="J172" s="37"/>
      <c r="K172" s="37"/>
      <c r="L172" s="37"/>
      <c r="M172" s="37"/>
      <c r="N172" s="37"/>
      <c r="O172" s="37"/>
      <c r="P172" s="37"/>
      <c r="Q172" s="37"/>
      <c r="R172" s="37"/>
      <c r="S172" s="37"/>
      <c r="T172" s="37"/>
      <c r="U172" s="37"/>
      <c r="V172" s="37"/>
      <c r="W172" s="37"/>
      <c r="X172" s="37"/>
    </row>
    <row r="173" spans="1:24">
      <c r="A173" s="66"/>
      <c r="B173" s="37"/>
      <c r="C173" s="37"/>
      <c r="D173" s="37"/>
      <c r="E173" s="37"/>
      <c r="F173" s="37"/>
      <c r="G173" s="37"/>
      <c r="H173" s="37"/>
      <c r="I173" s="37"/>
      <c r="J173" s="37"/>
      <c r="K173" s="37"/>
      <c r="L173" s="37"/>
      <c r="M173" s="37"/>
      <c r="N173" s="37"/>
      <c r="O173" s="37"/>
      <c r="P173" s="37"/>
      <c r="Q173" s="37"/>
      <c r="R173" s="37"/>
      <c r="S173" s="37"/>
      <c r="T173" s="37"/>
      <c r="U173" s="37"/>
      <c r="V173" s="37"/>
      <c r="W173" s="37"/>
      <c r="X173" s="37"/>
    </row>
    <row r="174" spans="1:24">
      <c r="A174" s="66"/>
      <c r="B174" s="37"/>
      <c r="C174" s="37"/>
      <c r="D174" s="37"/>
      <c r="E174" s="37"/>
      <c r="F174" s="37"/>
      <c r="G174" s="37"/>
      <c r="H174" s="37"/>
      <c r="I174" s="37"/>
      <c r="J174" s="37"/>
      <c r="K174" s="37"/>
      <c r="L174" s="37"/>
      <c r="M174" s="37"/>
      <c r="N174" s="37"/>
      <c r="O174" s="37"/>
      <c r="P174" s="37"/>
      <c r="Q174" s="37"/>
      <c r="R174" s="37"/>
      <c r="S174" s="37"/>
      <c r="T174" s="37"/>
      <c r="U174" s="37"/>
      <c r="V174" s="37"/>
      <c r="W174" s="37"/>
      <c r="X174" s="37"/>
    </row>
    <row r="175" spans="1:24">
      <c r="A175" s="66"/>
      <c r="B175" s="37"/>
      <c r="C175" s="37"/>
      <c r="D175" s="37"/>
      <c r="E175" s="37"/>
      <c r="F175" s="37"/>
      <c r="G175" s="37"/>
      <c r="H175" s="37"/>
      <c r="I175" s="37"/>
      <c r="J175" s="37"/>
      <c r="K175" s="37"/>
      <c r="L175" s="37"/>
      <c r="M175" s="37"/>
      <c r="N175" s="37"/>
      <c r="O175" s="37"/>
      <c r="P175" s="37"/>
      <c r="Q175" s="37"/>
      <c r="R175" s="37"/>
      <c r="S175" s="37"/>
      <c r="T175" s="37"/>
      <c r="U175" s="37"/>
      <c r="V175" s="37"/>
      <c r="W175" s="37"/>
      <c r="X175" s="37"/>
    </row>
    <row r="176" spans="1:24">
      <c r="A176" s="66"/>
      <c r="B176" s="37"/>
      <c r="C176" s="37"/>
      <c r="D176" s="37"/>
      <c r="E176" s="37"/>
      <c r="F176" s="37"/>
      <c r="G176" s="37"/>
      <c r="H176" s="37"/>
      <c r="I176" s="37"/>
      <c r="J176" s="37"/>
      <c r="K176" s="37"/>
      <c r="L176" s="37"/>
      <c r="M176" s="37"/>
      <c r="N176" s="37"/>
      <c r="O176" s="37"/>
      <c r="P176" s="37"/>
      <c r="Q176" s="37"/>
      <c r="R176" s="37"/>
      <c r="S176" s="37"/>
      <c r="T176" s="37"/>
      <c r="U176" s="37"/>
      <c r="V176" s="37"/>
      <c r="W176" s="37"/>
      <c r="X176" s="37"/>
    </row>
    <row r="177" spans="1:24">
      <c r="A177" s="66"/>
      <c r="B177" s="37"/>
      <c r="C177" s="37"/>
      <c r="D177" s="37"/>
      <c r="E177" s="37"/>
      <c r="F177" s="37"/>
      <c r="G177" s="37"/>
      <c r="H177" s="37"/>
      <c r="I177" s="37"/>
      <c r="J177" s="37"/>
      <c r="K177" s="37"/>
      <c r="L177" s="37"/>
      <c r="M177" s="37"/>
      <c r="N177" s="37"/>
      <c r="O177" s="37"/>
      <c r="P177" s="37"/>
      <c r="Q177" s="37"/>
      <c r="R177" s="37"/>
      <c r="S177" s="37"/>
      <c r="T177" s="37"/>
      <c r="U177" s="37"/>
      <c r="V177" s="37"/>
      <c r="W177" s="37"/>
      <c r="X177" s="37"/>
    </row>
    <row r="178" spans="1:24">
      <c r="A178" s="66"/>
      <c r="B178" s="37"/>
      <c r="C178" s="37"/>
      <c r="D178" s="37"/>
      <c r="E178" s="37"/>
      <c r="F178" s="37"/>
      <c r="G178" s="37"/>
      <c r="H178" s="37"/>
      <c r="I178" s="37"/>
      <c r="J178" s="37"/>
      <c r="K178" s="37"/>
      <c r="L178" s="37"/>
      <c r="M178" s="37"/>
      <c r="N178" s="37"/>
      <c r="O178" s="37"/>
      <c r="P178" s="37"/>
      <c r="Q178" s="37"/>
      <c r="R178" s="37"/>
      <c r="S178" s="37"/>
      <c r="T178" s="37"/>
      <c r="U178" s="37"/>
      <c r="V178" s="37"/>
      <c r="W178" s="37"/>
      <c r="X178" s="37"/>
    </row>
    <row r="179" spans="1:24">
      <c r="A179" s="66"/>
      <c r="B179" s="37"/>
      <c r="C179" s="37"/>
      <c r="D179" s="37"/>
      <c r="E179" s="37"/>
      <c r="F179" s="37"/>
      <c r="G179" s="37"/>
      <c r="H179" s="37"/>
      <c r="I179" s="37"/>
      <c r="J179" s="37"/>
      <c r="K179" s="37"/>
      <c r="L179" s="37"/>
      <c r="M179" s="37"/>
      <c r="N179" s="37"/>
      <c r="O179" s="37"/>
      <c r="P179" s="37"/>
      <c r="Q179" s="37"/>
      <c r="R179" s="37"/>
      <c r="S179" s="37"/>
      <c r="T179" s="37"/>
      <c r="U179" s="37"/>
      <c r="V179" s="37"/>
      <c r="W179" s="37"/>
      <c r="X179" s="37"/>
    </row>
    <row r="180" spans="1:24">
      <c r="A180" s="66"/>
      <c r="B180" s="37"/>
      <c r="C180" s="37"/>
      <c r="D180" s="37"/>
      <c r="E180" s="37"/>
      <c r="F180" s="37"/>
      <c r="G180" s="37"/>
      <c r="H180" s="37"/>
      <c r="I180" s="37"/>
      <c r="J180" s="37"/>
      <c r="K180" s="37"/>
      <c r="L180" s="37"/>
      <c r="M180" s="37"/>
      <c r="N180" s="37"/>
      <c r="O180" s="37"/>
      <c r="P180" s="37"/>
      <c r="Q180" s="37"/>
      <c r="R180" s="37"/>
      <c r="S180" s="37"/>
      <c r="T180" s="37"/>
      <c r="U180" s="37"/>
      <c r="V180" s="37"/>
      <c r="W180" s="37"/>
      <c r="X180" s="37"/>
    </row>
    <row r="181" spans="1:24">
      <c r="A181" s="66"/>
      <c r="B181" s="37"/>
      <c r="C181" s="37"/>
      <c r="D181" s="37"/>
      <c r="E181" s="37"/>
      <c r="F181" s="37"/>
      <c r="G181" s="37"/>
      <c r="H181" s="37"/>
      <c r="I181" s="37"/>
      <c r="J181" s="37"/>
      <c r="K181" s="37"/>
      <c r="L181" s="37"/>
      <c r="M181" s="37"/>
      <c r="N181" s="37"/>
      <c r="O181" s="37"/>
      <c r="P181" s="37"/>
      <c r="Q181" s="37"/>
      <c r="R181" s="37"/>
      <c r="S181" s="37"/>
      <c r="T181" s="37"/>
      <c r="U181" s="37"/>
      <c r="V181" s="37"/>
      <c r="W181" s="37"/>
      <c r="X181" s="37"/>
    </row>
    <row r="182" spans="1:24">
      <c r="A182" s="66"/>
      <c r="B182" s="37"/>
      <c r="C182" s="37"/>
      <c r="D182" s="37"/>
      <c r="E182" s="37"/>
      <c r="F182" s="37"/>
      <c r="G182" s="37"/>
      <c r="H182" s="37"/>
      <c r="I182" s="37"/>
      <c r="J182" s="37"/>
      <c r="K182" s="37"/>
      <c r="L182" s="37"/>
      <c r="M182" s="37"/>
      <c r="N182" s="37"/>
      <c r="O182" s="37"/>
      <c r="P182" s="37"/>
      <c r="Q182" s="37"/>
      <c r="R182" s="37"/>
      <c r="S182" s="37"/>
      <c r="T182" s="37"/>
      <c r="U182" s="37"/>
      <c r="V182" s="37"/>
      <c r="W182" s="37"/>
      <c r="X182" s="37"/>
    </row>
    <row r="183" spans="1:24">
      <c r="A183" s="66"/>
      <c r="B183" s="37"/>
      <c r="C183" s="37"/>
      <c r="D183" s="37"/>
      <c r="E183" s="37"/>
      <c r="F183" s="37"/>
      <c r="G183" s="37"/>
      <c r="H183" s="37"/>
      <c r="I183" s="37"/>
      <c r="J183" s="37"/>
      <c r="K183" s="37"/>
      <c r="L183" s="37"/>
      <c r="M183" s="37"/>
      <c r="N183" s="37"/>
      <c r="O183" s="37"/>
      <c r="P183" s="37"/>
      <c r="Q183" s="37"/>
      <c r="R183" s="37"/>
      <c r="S183" s="37"/>
      <c r="T183" s="37"/>
      <c r="U183" s="37"/>
      <c r="V183" s="37"/>
      <c r="W183" s="37"/>
      <c r="X183" s="37"/>
    </row>
    <row r="184" spans="1:24">
      <c r="A184" s="66"/>
      <c r="B184" s="37"/>
      <c r="C184" s="37"/>
      <c r="D184" s="37"/>
      <c r="E184" s="37"/>
      <c r="F184" s="37"/>
      <c r="G184" s="37"/>
      <c r="H184" s="37"/>
      <c r="I184" s="37"/>
      <c r="J184" s="37"/>
      <c r="K184" s="37"/>
      <c r="L184" s="37"/>
      <c r="M184" s="37"/>
      <c r="N184" s="37"/>
      <c r="O184" s="37"/>
      <c r="P184" s="37"/>
      <c r="Q184" s="37"/>
      <c r="R184" s="37"/>
      <c r="S184" s="37"/>
      <c r="T184" s="37"/>
      <c r="U184" s="37"/>
      <c r="V184" s="37"/>
      <c r="W184" s="37"/>
      <c r="X184" s="37"/>
    </row>
    <row r="185" spans="1:24">
      <c r="A185" s="66"/>
      <c r="B185" s="37"/>
      <c r="C185" s="37"/>
      <c r="D185" s="37"/>
      <c r="E185" s="37"/>
      <c r="F185" s="37"/>
      <c r="G185" s="37"/>
      <c r="H185" s="37"/>
      <c r="I185" s="37"/>
      <c r="J185" s="37"/>
      <c r="K185" s="37"/>
      <c r="L185" s="37"/>
      <c r="M185" s="37"/>
      <c r="N185" s="37"/>
      <c r="O185" s="37"/>
      <c r="P185" s="37"/>
      <c r="Q185" s="37"/>
      <c r="R185" s="37"/>
      <c r="S185" s="37"/>
      <c r="T185" s="37"/>
      <c r="U185" s="37"/>
      <c r="V185" s="37"/>
      <c r="W185" s="37"/>
      <c r="X185" s="37"/>
    </row>
    <row r="186" spans="1:24">
      <c r="A186" s="66"/>
      <c r="B186" s="37"/>
      <c r="C186" s="37"/>
      <c r="D186" s="37"/>
      <c r="E186" s="37"/>
      <c r="F186" s="37"/>
      <c r="G186" s="37"/>
      <c r="H186" s="37"/>
      <c r="I186" s="37"/>
      <c r="J186" s="37"/>
      <c r="K186" s="37"/>
      <c r="L186" s="37"/>
      <c r="M186" s="37"/>
      <c r="N186" s="37"/>
      <c r="O186" s="37"/>
      <c r="P186" s="37"/>
      <c r="Q186" s="37"/>
      <c r="R186" s="37"/>
      <c r="S186" s="37"/>
      <c r="T186" s="37"/>
      <c r="U186" s="37"/>
      <c r="V186" s="37"/>
      <c r="W186" s="37"/>
      <c r="X186" s="37"/>
    </row>
    <row r="187" spans="1:24">
      <c r="A187" s="66"/>
      <c r="B187" s="37"/>
      <c r="C187" s="37"/>
      <c r="D187" s="37"/>
      <c r="E187" s="37"/>
      <c r="F187" s="37"/>
      <c r="G187" s="37"/>
      <c r="H187" s="37"/>
      <c r="I187" s="37"/>
      <c r="J187" s="37"/>
      <c r="K187" s="37"/>
      <c r="L187" s="37"/>
      <c r="M187" s="37"/>
      <c r="N187" s="37"/>
      <c r="O187" s="37"/>
      <c r="P187" s="37"/>
      <c r="Q187" s="37"/>
      <c r="R187" s="37"/>
      <c r="S187" s="37"/>
      <c r="T187" s="37"/>
      <c r="U187" s="37"/>
      <c r="V187" s="37"/>
      <c r="W187" s="37"/>
      <c r="X187" s="37"/>
    </row>
    <row r="188" spans="1:24">
      <c r="A188" s="66"/>
      <c r="B188" s="37"/>
      <c r="C188" s="37"/>
      <c r="D188" s="37"/>
      <c r="E188" s="37"/>
      <c r="F188" s="37"/>
      <c r="G188" s="37"/>
      <c r="H188" s="37"/>
      <c r="I188" s="37"/>
      <c r="J188" s="37"/>
      <c r="K188" s="37"/>
      <c r="L188" s="37"/>
      <c r="M188" s="37"/>
      <c r="N188" s="37"/>
      <c r="O188" s="37"/>
      <c r="P188" s="37"/>
      <c r="Q188" s="37"/>
      <c r="R188" s="37"/>
      <c r="S188" s="37"/>
      <c r="T188" s="37"/>
      <c r="U188" s="37"/>
      <c r="V188" s="37"/>
      <c r="W188" s="37"/>
      <c r="X188" s="37"/>
    </row>
    <row r="189" spans="1:24">
      <c r="A189" s="66"/>
      <c r="B189" s="37"/>
      <c r="C189" s="37"/>
      <c r="D189" s="37"/>
      <c r="E189" s="37"/>
      <c r="F189" s="37"/>
      <c r="G189" s="37"/>
      <c r="H189" s="37"/>
      <c r="I189" s="37"/>
      <c r="J189" s="37"/>
      <c r="K189" s="37"/>
      <c r="L189" s="37"/>
      <c r="M189" s="37"/>
      <c r="N189" s="37"/>
      <c r="O189" s="37"/>
      <c r="P189" s="37"/>
      <c r="Q189" s="37"/>
      <c r="R189" s="37"/>
      <c r="S189" s="37"/>
      <c r="T189" s="37"/>
      <c r="U189" s="37"/>
      <c r="V189" s="37"/>
      <c r="W189" s="37"/>
      <c r="X189" s="37"/>
    </row>
    <row r="190" spans="1:24">
      <c r="A190" s="66"/>
      <c r="B190" s="37"/>
      <c r="C190" s="37"/>
      <c r="D190" s="37"/>
      <c r="E190" s="37"/>
      <c r="F190" s="37"/>
      <c r="G190" s="37"/>
      <c r="H190" s="37"/>
      <c r="I190" s="37"/>
      <c r="J190" s="37"/>
      <c r="K190" s="37"/>
      <c r="L190" s="37"/>
      <c r="M190" s="37"/>
      <c r="N190" s="37"/>
      <c r="O190" s="37"/>
      <c r="P190" s="37"/>
      <c r="Q190" s="37"/>
      <c r="R190" s="37"/>
      <c r="S190" s="37"/>
      <c r="T190" s="37"/>
      <c r="U190" s="37"/>
      <c r="V190" s="37"/>
      <c r="W190" s="37"/>
      <c r="X190" s="37"/>
    </row>
    <row r="191" spans="1:24">
      <c r="A191" s="66"/>
      <c r="B191" s="37"/>
      <c r="C191" s="37"/>
      <c r="D191" s="37"/>
      <c r="E191" s="37"/>
      <c r="F191" s="37"/>
      <c r="G191" s="37"/>
      <c r="H191" s="37"/>
      <c r="I191" s="37"/>
      <c r="J191" s="37"/>
      <c r="K191" s="37"/>
      <c r="L191" s="37"/>
      <c r="M191" s="37"/>
      <c r="N191" s="37"/>
      <c r="O191" s="37"/>
      <c r="P191" s="37"/>
      <c r="Q191" s="37"/>
      <c r="R191" s="37"/>
      <c r="S191" s="37"/>
      <c r="T191" s="37"/>
      <c r="U191" s="37"/>
      <c r="V191" s="37"/>
      <c r="W191" s="37"/>
      <c r="X191" s="37"/>
    </row>
    <row r="192" spans="1:24">
      <c r="A192" s="66"/>
      <c r="B192" s="37"/>
      <c r="C192" s="37"/>
      <c r="D192" s="37"/>
      <c r="E192" s="37"/>
      <c r="F192" s="37"/>
      <c r="G192" s="37"/>
      <c r="H192" s="37"/>
      <c r="I192" s="37"/>
      <c r="J192" s="37"/>
      <c r="K192" s="37"/>
      <c r="L192" s="37"/>
      <c r="M192" s="37"/>
      <c r="N192" s="37"/>
      <c r="O192" s="37"/>
      <c r="P192" s="37"/>
      <c r="Q192" s="37"/>
      <c r="R192" s="37"/>
      <c r="S192" s="37"/>
      <c r="T192" s="37"/>
      <c r="U192" s="37"/>
      <c r="V192" s="37"/>
      <c r="W192" s="37"/>
      <c r="X192" s="37"/>
    </row>
    <row r="193" spans="1:24">
      <c r="A193" s="66"/>
      <c r="B193" s="37"/>
      <c r="C193" s="37"/>
      <c r="D193" s="37"/>
      <c r="E193" s="37"/>
      <c r="F193" s="37"/>
      <c r="G193" s="37"/>
      <c r="H193" s="37"/>
      <c r="I193" s="37"/>
      <c r="J193" s="37"/>
      <c r="K193" s="37"/>
      <c r="L193" s="37"/>
      <c r="M193" s="37"/>
      <c r="N193" s="37"/>
      <c r="O193" s="37"/>
      <c r="P193" s="37"/>
      <c r="Q193" s="37"/>
      <c r="R193" s="37"/>
      <c r="S193" s="37"/>
      <c r="T193" s="37"/>
      <c r="U193" s="37"/>
      <c r="V193" s="37"/>
      <c r="W193" s="37"/>
      <c r="X193" s="37"/>
    </row>
    <row r="194" spans="1:24">
      <c r="A194" s="66"/>
      <c r="B194" s="37"/>
      <c r="C194" s="37"/>
      <c r="D194" s="37"/>
      <c r="E194" s="37"/>
      <c r="F194" s="37"/>
      <c r="G194" s="37"/>
      <c r="H194" s="37"/>
      <c r="I194" s="37"/>
      <c r="J194" s="37"/>
      <c r="K194" s="37"/>
      <c r="L194" s="37"/>
      <c r="M194" s="37"/>
      <c r="N194" s="37"/>
      <c r="O194" s="37"/>
      <c r="P194" s="37"/>
      <c r="Q194" s="37"/>
      <c r="R194" s="37"/>
      <c r="S194" s="37"/>
      <c r="T194" s="37"/>
      <c r="U194" s="37"/>
      <c r="V194" s="37"/>
      <c r="W194" s="37"/>
      <c r="X194" s="37"/>
    </row>
    <row r="195" spans="1:24">
      <c r="A195" s="66"/>
      <c r="B195" s="37"/>
      <c r="C195" s="37"/>
      <c r="D195" s="37"/>
      <c r="E195" s="37"/>
      <c r="F195" s="37"/>
      <c r="G195" s="37"/>
      <c r="H195" s="37"/>
      <c r="I195" s="37"/>
      <c r="J195" s="37"/>
      <c r="K195" s="37"/>
      <c r="L195" s="37"/>
      <c r="M195" s="37"/>
      <c r="N195" s="37"/>
      <c r="O195" s="37"/>
      <c r="P195" s="37"/>
      <c r="Q195" s="37"/>
      <c r="R195" s="37"/>
      <c r="S195" s="37"/>
      <c r="T195" s="37"/>
      <c r="U195" s="37"/>
      <c r="V195" s="37"/>
      <c r="W195" s="37"/>
      <c r="X195" s="37"/>
    </row>
    <row r="196" spans="1:24">
      <c r="A196" s="66"/>
      <c r="B196" s="37"/>
      <c r="C196" s="37"/>
      <c r="D196" s="37"/>
      <c r="E196" s="37"/>
      <c r="F196" s="37"/>
      <c r="G196" s="37"/>
      <c r="H196" s="37"/>
      <c r="I196" s="37"/>
      <c r="J196" s="37"/>
      <c r="K196" s="37"/>
      <c r="L196" s="37"/>
      <c r="M196" s="37"/>
      <c r="N196" s="37"/>
      <c r="O196" s="37"/>
      <c r="P196" s="37"/>
      <c r="Q196" s="37"/>
      <c r="R196" s="37"/>
      <c r="S196" s="37"/>
      <c r="T196" s="37"/>
      <c r="U196" s="37"/>
      <c r="V196" s="37"/>
      <c r="W196" s="37"/>
      <c r="X196" s="37"/>
    </row>
    <row r="197" spans="1:24">
      <c r="A197" s="66"/>
      <c r="B197" s="37"/>
      <c r="C197" s="37"/>
      <c r="D197" s="37"/>
      <c r="E197" s="37"/>
      <c r="F197" s="37"/>
      <c r="G197" s="37"/>
      <c r="H197" s="37"/>
      <c r="I197" s="37"/>
      <c r="J197" s="37"/>
      <c r="K197" s="37"/>
      <c r="L197" s="37"/>
      <c r="M197" s="37"/>
      <c r="N197" s="37"/>
      <c r="O197" s="37"/>
      <c r="P197" s="37"/>
      <c r="Q197" s="37"/>
      <c r="R197" s="37"/>
      <c r="S197" s="37"/>
      <c r="T197" s="37"/>
      <c r="U197" s="37"/>
      <c r="V197" s="37"/>
      <c r="W197" s="37"/>
      <c r="X197" s="37"/>
    </row>
    <row r="198" spans="1:24">
      <c r="A198" s="66"/>
      <c r="B198" s="37"/>
      <c r="C198" s="37"/>
      <c r="D198" s="37"/>
      <c r="E198" s="37"/>
      <c r="F198" s="37"/>
      <c r="G198" s="37"/>
      <c r="H198" s="37"/>
      <c r="I198" s="37"/>
      <c r="J198" s="37"/>
      <c r="K198" s="37"/>
      <c r="L198" s="37"/>
      <c r="M198" s="37"/>
      <c r="N198" s="37"/>
      <c r="O198" s="37"/>
      <c r="P198" s="37"/>
      <c r="Q198" s="37"/>
      <c r="R198" s="37"/>
      <c r="S198" s="37"/>
      <c r="T198" s="37"/>
      <c r="U198" s="37"/>
      <c r="V198" s="37"/>
      <c r="W198" s="37"/>
      <c r="X198" s="37"/>
    </row>
    <row r="199" spans="1:24">
      <c r="A199" s="66"/>
      <c r="B199" s="37"/>
      <c r="C199" s="37"/>
      <c r="D199" s="37"/>
      <c r="E199" s="37"/>
      <c r="F199" s="37"/>
      <c r="G199" s="37"/>
      <c r="H199" s="37"/>
      <c r="I199" s="37"/>
      <c r="J199" s="37"/>
      <c r="K199" s="37"/>
      <c r="L199" s="37"/>
      <c r="M199" s="37"/>
      <c r="N199" s="37"/>
      <c r="O199" s="37"/>
      <c r="P199" s="37"/>
      <c r="Q199" s="37"/>
      <c r="R199" s="37"/>
      <c r="S199" s="37"/>
      <c r="T199" s="37"/>
      <c r="U199" s="37"/>
      <c r="V199" s="37"/>
      <c r="W199" s="37"/>
      <c r="X199" s="37"/>
    </row>
    <row r="200" spans="1:24">
      <c r="A200" s="66"/>
      <c r="B200" s="37"/>
      <c r="C200" s="37"/>
      <c r="D200" s="37"/>
      <c r="E200" s="37"/>
      <c r="F200" s="37"/>
      <c r="G200" s="37"/>
      <c r="H200" s="37"/>
      <c r="I200" s="37"/>
      <c r="J200" s="37"/>
      <c r="K200" s="37"/>
      <c r="L200" s="37"/>
      <c r="M200" s="37"/>
      <c r="N200" s="37"/>
      <c r="O200" s="37"/>
      <c r="P200" s="37"/>
      <c r="Q200" s="37"/>
      <c r="R200" s="37"/>
      <c r="S200" s="37"/>
      <c r="T200" s="37"/>
      <c r="U200" s="37"/>
      <c r="V200" s="37"/>
      <c r="W200" s="37"/>
      <c r="X200" s="37"/>
    </row>
    <row r="201" spans="1:24">
      <c r="A201" s="66"/>
      <c r="B201" s="37"/>
      <c r="C201" s="37"/>
      <c r="D201" s="37"/>
      <c r="E201" s="37"/>
      <c r="F201" s="37"/>
      <c r="G201" s="37"/>
      <c r="H201" s="37"/>
      <c r="I201" s="37"/>
      <c r="J201" s="37"/>
      <c r="K201" s="37"/>
      <c r="L201" s="37"/>
      <c r="M201" s="37"/>
      <c r="N201" s="37"/>
      <c r="O201" s="37"/>
      <c r="P201" s="37"/>
      <c r="Q201" s="37"/>
      <c r="R201" s="37"/>
      <c r="S201" s="37"/>
      <c r="T201" s="37"/>
      <c r="U201" s="37"/>
      <c r="V201" s="37"/>
      <c r="W201" s="37"/>
      <c r="X201" s="37"/>
    </row>
    <row r="202" spans="1:24">
      <c r="A202" s="66"/>
      <c r="B202" s="37"/>
      <c r="C202" s="37"/>
      <c r="D202" s="37"/>
      <c r="E202" s="37"/>
      <c r="F202" s="37"/>
      <c r="G202" s="37"/>
      <c r="H202" s="37"/>
      <c r="I202" s="37"/>
      <c r="J202" s="37"/>
      <c r="K202" s="37"/>
      <c r="L202" s="37"/>
      <c r="M202" s="37"/>
      <c r="N202" s="37"/>
      <c r="O202" s="37"/>
      <c r="P202" s="37"/>
      <c r="Q202" s="37"/>
      <c r="R202" s="37"/>
      <c r="S202" s="37"/>
      <c r="T202" s="37"/>
      <c r="U202" s="37"/>
      <c r="V202" s="37"/>
      <c r="W202" s="37"/>
      <c r="X202" s="37"/>
    </row>
    <row r="203" spans="1:24">
      <c r="A203" s="66"/>
      <c r="B203" s="37"/>
      <c r="C203" s="37"/>
      <c r="D203" s="37"/>
      <c r="E203" s="37"/>
      <c r="F203" s="37"/>
      <c r="G203" s="37"/>
      <c r="H203" s="37"/>
      <c r="I203" s="37"/>
      <c r="J203" s="37"/>
      <c r="K203" s="37"/>
      <c r="L203" s="37"/>
      <c r="M203" s="37"/>
      <c r="N203" s="37"/>
      <c r="O203" s="37"/>
      <c r="P203" s="37"/>
      <c r="Q203" s="37"/>
      <c r="R203" s="37"/>
      <c r="S203" s="37"/>
      <c r="T203" s="37"/>
      <c r="U203" s="37"/>
      <c r="V203" s="37"/>
      <c r="W203" s="37"/>
      <c r="X203" s="37"/>
    </row>
    <row r="204" spans="1:24">
      <c r="A204" s="66"/>
      <c r="B204" s="37"/>
      <c r="C204" s="37"/>
      <c r="D204" s="37"/>
      <c r="E204" s="37"/>
      <c r="F204" s="37"/>
      <c r="G204" s="37"/>
      <c r="H204" s="37"/>
      <c r="I204" s="37"/>
      <c r="J204" s="37"/>
      <c r="K204" s="37"/>
      <c r="L204" s="37"/>
      <c r="M204" s="37"/>
      <c r="N204" s="37"/>
      <c r="O204" s="37"/>
      <c r="P204" s="37"/>
      <c r="Q204" s="37"/>
      <c r="R204" s="37"/>
      <c r="S204" s="37"/>
      <c r="T204" s="37"/>
      <c r="U204" s="37"/>
      <c r="V204" s="37"/>
      <c r="W204" s="37"/>
      <c r="X204" s="37"/>
    </row>
    <row r="205" spans="1:24">
      <c r="A205" s="66"/>
      <c r="B205" s="37"/>
      <c r="C205" s="37"/>
      <c r="D205" s="37"/>
      <c r="E205" s="37"/>
      <c r="F205" s="37"/>
      <c r="G205" s="37"/>
      <c r="H205" s="37"/>
      <c r="I205" s="37"/>
      <c r="J205" s="37"/>
      <c r="K205" s="37"/>
      <c r="L205" s="37"/>
      <c r="M205" s="37"/>
      <c r="N205" s="37"/>
      <c r="O205" s="37"/>
      <c r="P205" s="37"/>
      <c r="Q205" s="37"/>
      <c r="R205" s="37"/>
      <c r="S205" s="37"/>
      <c r="T205" s="37"/>
      <c r="U205" s="37"/>
      <c r="V205" s="37"/>
      <c r="W205" s="37"/>
      <c r="X205" s="37"/>
    </row>
    <row r="206" spans="1:24">
      <c r="A206" s="66"/>
      <c r="B206" s="37"/>
      <c r="C206" s="37"/>
      <c r="D206" s="37"/>
      <c r="E206" s="37"/>
      <c r="F206" s="37"/>
      <c r="G206" s="37"/>
      <c r="H206" s="37"/>
      <c r="I206" s="37"/>
      <c r="J206" s="37"/>
      <c r="K206" s="37"/>
      <c r="L206" s="37"/>
      <c r="M206" s="37"/>
      <c r="N206" s="37"/>
      <c r="O206" s="37"/>
      <c r="P206" s="37"/>
      <c r="Q206" s="37"/>
      <c r="R206" s="37"/>
      <c r="S206" s="37"/>
      <c r="T206" s="37"/>
      <c r="U206" s="37"/>
      <c r="V206" s="37"/>
      <c r="W206" s="37"/>
      <c r="X206" s="37"/>
    </row>
    <row r="207" spans="1:24">
      <c r="A207" s="66"/>
      <c r="B207" s="37"/>
      <c r="C207" s="37"/>
      <c r="D207" s="37"/>
      <c r="E207" s="37"/>
      <c r="F207" s="37"/>
      <c r="G207" s="37"/>
      <c r="H207" s="37"/>
      <c r="I207" s="37"/>
      <c r="J207" s="37"/>
      <c r="K207" s="37"/>
      <c r="L207" s="37"/>
      <c r="M207" s="37"/>
      <c r="N207" s="37"/>
      <c r="O207" s="37"/>
      <c r="P207" s="37"/>
      <c r="Q207" s="37"/>
      <c r="R207" s="37"/>
      <c r="S207" s="37"/>
      <c r="T207" s="37"/>
      <c r="U207" s="37"/>
      <c r="V207" s="37"/>
      <c r="W207" s="37"/>
      <c r="X207" s="37"/>
    </row>
    <row r="208" spans="1:24">
      <c r="A208" s="66"/>
      <c r="B208" s="37"/>
      <c r="C208" s="37"/>
      <c r="D208" s="37"/>
      <c r="E208" s="37"/>
      <c r="F208" s="37"/>
      <c r="G208" s="37"/>
      <c r="H208" s="37"/>
      <c r="I208" s="37"/>
      <c r="J208" s="37"/>
      <c r="K208" s="37"/>
      <c r="L208" s="37"/>
      <c r="M208" s="37"/>
      <c r="N208" s="37"/>
      <c r="O208" s="37"/>
      <c r="P208" s="37"/>
      <c r="Q208" s="37"/>
      <c r="R208" s="37"/>
      <c r="S208" s="37"/>
      <c r="T208" s="37"/>
      <c r="U208" s="37"/>
      <c r="V208" s="37"/>
      <c r="W208" s="37"/>
      <c r="X208" s="37"/>
    </row>
    <row r="209" spans="1:24">
      <c r="A209" s="66"/>
      <c r="B209" s="37"/>
      <c r="C209" s="37"/>
      <c r="D209" s="37"/>
      <c r="E209" s="37"/>
      <c r="F209" s="37"/>
      <c r="G209" s="37"/>
      <c r="H209" s="37"/>
      <c r="I209" s="37"/>
      <c r="J209" s="37"/>
      <c r="K209" s="37"/>
      <c r="L209" s="37"/>
      <c r="M209" s="37"/>
      <c r="N209" s="37"/>
      <c r="O209" s="37"/>
      <c r="P209" s="37"/>
      <c r="Q209" s="37"/>
      <c r="R209" s="37"/>
      <c r="S209" s="37"/>
      <c r="T209" s="37"/>
      <c r="U209" s="37"/>
      <c r="V209" s="37"/>
      <c r="W209" s="37"/>
      <c r="X209" s="37"/>
    </row>
    <row r="210" spans="1:24">
      <c r="A210" s="66"/>
      <c r="B210" s="37"/>
      <c r="C210" s="37"/>
      <c r="D210" s="37"/>
      <c r="E210" s="37"/>
      <c r="F210" s="37"/>
      <c r="G210" s="37"/>
      <c r="H210" s="37"/>
      <c r="I210" s="37"/>
      <c r="J210" s="37"/>
      <c r="K210" s="37"/>
      <c r="L210" s="37"/>
      <c r="M210" s="37"/>
      <c r="N210" s="37"/>
      <c r="O210" s="37"/>
      <c r="P210" s="37"/>
      <c r="Q210" s="37"/>
      <c r="R210" s="37"/>
      <c r="S210" s="37"/>
      <c r="T210" s="37"/>
      <c r="U210" s="37"/>
      <c r="V210" s="37"/>
      <c r="W210" s="37"/>
      <c r="X210" s="37"/>
    </row>
    <row r="211" spans="1:24">
      <c r="A211" s="66"/>
      <c r="B211" s="37"/>
      <c r="C211" s="37"/>
      <c r="D211" s="37"/>
      <c r="E211" s="37"/>
      <c r="F211" s="37"/>
      <c r="G211" s="37"/>
      <c r="H211" s="37"/>
      <c r="I211" s="37"/>
      <c r="J211" s="37"/>
      <c r="K211" s="37"/>
      <c r="L211" s="37"/>
      <c r="M211" s="37"/>
      <c r="N211" s="37"/>
      <c r="O211" s="37"/>
      <c r="P211" s="37"/>
      <c r="Q211" s="37"/>
      <c r="R211" s="37"/>
      <c r="S211" s="37"/>
      <c r="T211" s="37"/>
      <c r="U211" s="37"/>
      <c r="V211" s="37"/>
      <c r="W211" s="37"/>
      <c r="X211" s="37"/>
    </row>
    <row r="212" spans="1:24">
      <c r="A212" s="66"/>
      <c r="B212" s="37"/>
      <c r="C212" s="37"/>
      <c r="D212" s="37"/>
      <c r="E212" s="37"/>
      <c r="F212" s="37"/>
      <c r="G212" s="37"/>
      <c r="H212" s="37"/>
      <c r="I212" s="37"/>
      <c r="J212" s="37"/>
      <c r="K212" s="37"/>
      <c r="L212" s="37"/>
      <c r="M212" s="37"/>
      <c r="N212" s="37"/>
      <c r="O212" s="37"/>
      <c r="P212" s="37"/>
      <c r="Q212" s="37"/>
      <c r="R212" s="37"/>
      <c r="S212" s="37"/>
      <c r="T212" s="37"/>
      <c r="U212" s="37"/>
      <c r="V212" s="37"/>
      <c r="W212" s="37"/>
      <c r="X212" s="37"/>
    </row>
    <row r="213" spans="1:24">
      <c r="A213" s="66"/>
      <c r="B213" s="37"/>
      <c r="C213" s="37"/>
      <c r="D213" s="37"/>
      <c r="E213" s="37"/>
      <c r="F213" s="37"/>
      <c r="G213" s="37"/>
      <c r="H213" s="37"/>
      <c r="I213" s="37"/>
      <c r="J213" s="37"/>
      <c r="K213" s="37"/>
      <c r="L213" s="37"/>
      <c r="M213" s="37"/>
      <c r="N213" s="37"/>
      <c r="O213" s="37"/>
      <c r="P213" s="37"/>
      <c r="Q213" s="37"/>
      <c r="R213" s="37"/>
      <c r="S213" s="37"/>
      <c r="T213" s="37"/>
      <c r="U213" s="37"/>
      <c r="V213" s="37"/>
      <c r="W213" s="37"/>
      <c r="X213" s="37"/>
    </row>
    <row r="214" spans="1:24">
      <c r="A214" s="66"/>
      <c r="B214" s="37"/>
      <c r="C214" s="37"/>
      <c r="D214" s="37"/>
      <c r="E214" s="37"/>
      <c r="F214" s="37"/>
      <c r="G214" s="37"/>
      <c r="H214" s="37"/>
      <c r="I214" s="37"/>
      <c r="J214" s="37"/>
      <c r="K214" s="37"/>
      <c r="L214" s="37"/>
      <c r="M214" s="37"/>
      <c r="N214" s="37"/>
      <c r="O214" s="37"/>
      <c r="P214" s="37"/>
      <c r="Q214" s="37"/>
      <c r="R214" s="37"/>
      <c r="S214" s="37"/>
      <c r="T214" s="37"/>
      <c r="U214" s="37"/>
      <c r="V214" s="37"/>
      <c r="W214" s="37"/>
      <c r="X214" s="37"/>
    </row>
    <row r="215" spans="1:24">
      <c r="A215" s="66"/>
      <c r="B215" s="37"/>
      <c r="C215" s="37"/>
      <c r="D215" s="37"/>
      <c r="E215" s="37"/>
      <c r="F215" s="37"/>
      <c r="G215" s="37"/>
      <c r="H215" s="37"/>
      <c r="I215" s="37"/>
      <c r="J215" s="37"/>
      <c r="K215" s="37"/>
      <c r="L215" s="37"/>
      <c r="M215" s="37"/>
      <c r="N215" s="37"/>
      <c r="O215" s="37"/>
      <c r="P215" s="37"/>
      <c r="Q215" s="37"/>
      <c r="R215" s="37"/>
      <c r="S215" s="37"/>
      <c r="T215" s="37"/>
      <c r="U215" s="37"/>
      <c r="V215" s="37"/>
      <c r="W215" s="37"/>
      <c r="X215" s="37"/>
    </row>
    <row r="216" spans="1:24">
      <c r="A216" s="66"/>
      <c r="B216" s="37"/>
      <c r="C216" s="37"/>
      <c r="D216" s="37"/>
      <c r="E216" s="37"/>
      <c r="F216" s="37"/>
      <c r="G216" s="37"/>
      <c r="H216" s="37"/>
      <c r="I216" s="37"/>
      <c r="J216" s="37"/>
      <c r="K216" s="37"/>
      <c r="L216" s="37"/>
      <c r="M216" s="37"/>
      <c r="N216" s="37"/>
      <c r="O216" s="37"/>
      <c r="P216" s="37"/>
      <c r="Q216" s="37"/>
      <c r="R216" s="37"/>
      <c r="S216" s="37"/>
      <c r="T216" s="37"/>
      <c r="U216" s="37"/>
      <c r="V216" s="37"/>
      <c r="W216" s="37"/>
      <c r="X216" s="37"/>
    </row>
    <row r="217" spans="1:24">
      <c r="A217" s="66"/>
      <c r="B217" s="37"/>
      <c r="C217" s="37"/>
      <c r="D217" s="37"/>
      <c r="E217" s="37"/>
      <c r="F217" s="37"/>
      <c r="G217" s="37"/>
      <c r="H217" s="37"/>
      <c r="I217" s="37"/>
      <c r="J217" s="37"/>
      <c r="K217" s="37"/>
      <c r="L217" s="37"/>
      <c r="M217" s="37"/>
      <c r="N217" s="37"/>
      <c r="O217" s="37"/>
      <c r="P217" s="37"/>
      <c r="Q217" s="37"/>
      <c r="R217" s="37"/>
      <c r="S217" s="37"/>
      <c r="T217" s="37"/>
      <c r="U217" s="37"/>
      <c r="V217" s="37"/>
      <c r="W217" s="37"/>
      <c r="X217" s="37"/>
    </row>
    <row r="218" spans="1:24">
      <c r="A218" s="66"/>
      <c r="B218" s="37"/>
      <c r="C218" s="37"/>
      <c r="D218" s="37"/>
      <c r="E218" s="37"/>
      <c r="F218" s="37"/>
      <c r="G218" s="37"/>
      <c r="H218" s="37"/>
      <c r="I218" s="37"/>
      <c r="J218" s="37"/>
      <c r="K218" s="37"/>
      <c r="L218" s="37"/>
      <c r="M218" s="37"/>
      <c r="N218" s="37"/>
      <c r="O218" s="37"/>
      <c r="P218" s="37"/>
      <c r="Q218" s="37"/>
      <c r="R218" s="37"/>
      <c r="S218" s="37"/>
      <c r="T218" s="37"/>
      <c r="U218" s="37"/>
      <c r="V218" s="37"/>
      <c r="W218" s="37"/>
      <c r="X218" s="37"/>
    </row>
    <row r="219" spans="1:24">
      <c r="A219" s="66"/>
      <c r="B219" s="37"/>
      <c r="C219" s="37"/>
      <c r="D219" s="37"/>
      <c r="E219" s="37"/>
      <c r="F219" s="37"/>
      <c r="G219" s="37"/>
      <c r="H219" s="37"/>
      <c r="I219" s="37"/>
      <c r="J219" s="37"/>
      <c r="K219" s="37"/>
      <c r="L219" s="37"/>
      <c r="M219" s="37"/>
      <c r="N219" s="37"/>
      <c r="O219" s="37"/>
      <c r="P219" s="37"/>
      <c r="Q219" s="37"/>
      <c r="R219" s="37"/>
      <c r="S219" s="37"/>
      <c r="T219" s="37"/>
      <c r="U219" s="37"/>
      <c r="V219" s="37"/>
      <c r="W219" s="37"/>
      <c r="X219" s="37"/>
    </row>
    <row r="220" spans="1:24">
      <c r="A220" s="66"/>
      <c r="B220" s="37"/>
      <c r="C220" s="37"/>
      <c r="D220" s="37"/>
      <c r="E220" s="37"/>
      <c r="F220" s="37"/>
      <c r="G220" s="37"/>
      <c r="H220" s="37"/>
      <c r="I220" s="37"/>
      <c r="J220" s="37"/>
      <c r="K220" s="37"/>
      <c r="L220" s="37"/>
      <c r="M220" s="37"/>
      <c r="N220" s="37"/>
      <c r="O220" s="37"/>
      <c r="P220" s="37"/>
      <c r="Q220" s="37"/>
      <c r="R220" s="37"/>
      <c r="S220" s="37"/>
      <c r="T220" s="37"/>
      <c r="U220" s="37"/>
      <c r="V220" s="37"/>
      <c r="W220" s="37"/>
      <c r="X220" s="37"/>
    </row>
    <row r="221" spans="1:24">
      <c r="A221" s="66"/>
      <c r="B221" s="37"/>
      <c r="C221" s="37"/>
      <c r="D221" s="37"/>
      <c r="E221" s="37"/>
      <c r="F221" s="37"/>
      <c r="G221" s="37"/>
      <c r="H221" s="37"/>
      <c r="I221" s="37"/>
      <c r="J221" s="37"/>
      <c r="K221" s="37"/>
      <c r="L221" s="37"/>
      <c r="M221" s="37"/>
      <c r="N221" s="37"/>
      <c r="O221" s="37"/>
      <c r="P221" s="37"/>
      <c r="Q221" s="37"/>
      <c r="R221" s="37"/>
      <c r="S221" s="37"/>
      <c r="T221" s="37"/>
      <c r="U221" s="37"/>
      <c r="V221" s="37"/>
      <c r="W221" s="37"/>
      <c r="X221" s="37"/>
    </row>
    <row r="222" spans="1:24">
      <c r="A222" s="66"/>
      <c r="B222" s="37"/>
      <c r="C222" s="37"/>
      <c r="D222" s="37"/>
      <c r="E222" s="37"/>
      <c r="F222" s="37"/>
      <c r="G222" s="37"/>
      <c r="H222" s="37"/>
      <c r="I222" s="37"/>
      <c r="J222" s="37"/>
      <c r="K222" s="37"/>
      <c r="L222" s="37"/>
      <c r="M222" s="37"/>
      <c r="N222" s="37"/>
      <c r="O222" s="37"/>
      <c r="P222" s="37"/>
      <c r="Q222" s="37"/>
      <c r="R222" s="37"/>
      <c r="S222" s="37"/>
      <c r="T222" s="37"/>
      <c r="U222" s="37"/>
      <c r="V222" s="37"/>
      <c r="W222" s="37"/>
      <c r="X222" s="37"/>
    </row>
    <row r="223" spans="1:24">
      <c r="A223" s="66"/>
      <c r="B223" s="37"/>
      <c r="C223" s="37"/>
      <c r="D223" s="37"/>
      <c r="E223" s="37"/>
      <c r="F223" s="37"/>
      <c r="G223" s="37"/>
      <c r="H223" s="37"/>
      <c r="I223" s="37"/>
      <c r="J223" s="37"/>
      <c r="K223" s="37"/>
      <c r="L223" s="37"/>
      <c r="M223" s="37"/>
      <c r="N223" s="37"/>
      <c r="O223" s="37"/>
      <c r="P223" s="37"/>
      <c r="Q223" s="37"/>
      <c r="R223" s="37"/>
      <c r="S223" s="37"/>
      <c r="T223" s="37"/>
      <c r="U223" s="37"/>
      <c r="V223" s="37"/>
      <c r="W223" s="37"/>
      <c r="X223" s="37"/>
    </row>
    <row r="224" spans="1:24">
      <c r="A224" s="66"/>
      <c r="B224" s="37"/>
      <c r="C224" s="37"/>
      <c r="D224" s="37"/>
      <c r="E224" s="37"/>
      <c r="F224" s="37"/>
      <c r="G224" s="37"/>
      <c r="H224" s="37"/>
      <c r="I224" s="37"/>
      <c r="J224" s="37"/>
      <c r="K224" s="37"/>
      <c r="L224" s="37"/>
      <c r="M224" s="37"/>
      <c r="N224" s="37"/>
      <c r="O224" s="37"/>
      <c r="P224" s="37"/>
      <c r="Q224" s="37"/>
      <c r="R224" s="37"/>
      <c r="S224" s="37"/>
      <c r="T224" s="37"/>
      <c r="U224" s="37"/>
      <c r="V224" s="37"/>
      <c r="W224" s="37"/>
      <c r="X224" s="37"/>
    </row>
    <row r="225" spans="1:24">
      <c r="A225" s="66"/>
      <c r="B225" s="37"/>
      <c r="C225" s="37"/>
      <c r="D225" s="37"/>
      <c r="E225" s="37"/>
      <c r="F225" s="37"/>
      <c r="G225" s="37"/>
      <c r="H225" s="37"/>
      <c r="I225" s="37"/>
      <c r="J225" s="37"/>
      <c r="K225" s="37"/>
      <c r="L225" s="37"/>
      <c r="M225" s="37"/>
      <c r="N225" s="37"/>
      <c r="O225" s="37"/>
      <c r="P225" s="37"/>
      <c r="Q225" s="37"/>
      <c r="R225" s="37"/>
      <c r="S225" s="37"/>
      <c r="T225" s="37"/>
      <c r="U225" s="37"/>
      <c r="V225" s="37"/>
      <c r="W225" s="37"/>
      <c r="X225" s="37"/>
    </row>
    <row r="226" spans="1:24">
      <c r="A226" s="66"/>
      <c r="B226" s="37"/>
      <c r="C226" s="37"/>
      <c r="D226" s="37"/>
      <c r="E226" s="37"/>
      <c r="F226" s="37"/>
      <c r="G226" s="37"/>
      <c r="H226" s="37"/>
      <c r="I226" s="37"/>
      <c r="J226" s="37"/>
      <c r="K226" s="37"/>
      <c r="L226" s="37"/>
      <c r="M226" s="37"/>
      <c r="N226" s="37"/>
      <c r="O226" s="37"/>
      <c r="P226" s="37"/>
      <c r="Q226" s="37"/>
      <c r="R226" s="37"/>
      <c r="S226" s="37"/>
      <c r="T226" s="37"/>
      <c r="U226" s="37"/>
      <c r="V226" s="37"/>
      <c r="W226" s="37"/>
      <c r="X226" s="37"/>
    </row>
    <row r="227" spans="1:24">
      <c r="A227" s="66"/>
      <c r="B227" s="37"/>
      <c r="C227" s="37"/>
      <c r="D227" s="37"/>
      <c r="E227" s="37"/>
      <c r="F227" s="37"/>
      <c r="G227" s="37"/>
      <c r="H227" s="37"/>
      <c r="I227" s="37"/>
      <c r="J227" s="37"/>
      <c r="K227" s="37"/>
      <c r="L227" s="37"/>
      <c r="M227" s="37"/>
      <c r="N227" s="37"/>
      <c r="O227" s="37"/>
      <c r="P227" s="37"/>
      <c r="Q227" s="37"/>
      <c r="R227" s="37"/>
      <c r="S227" s="37"/>
      <c r="T227" s="37"/>
      <c r="U227" s="37"/>
      <c r="V227" s="37"/>
      <c r="W227" s="37"/>
      <c r="X227" s="37"/>
    </row>
    <row r="228" spans="1:24">
      <c r="A228" s="66"/>
      <c r="B228" s="37"/>
      <c r="C228" s="37"/>
      <c r="D228" s="37"/>
      <c r="E228" s="37"/>
      <c r="F228" s="37"/>
      <c r="G228" s="37"/>
      <c r="H228" s="37"/>
      <c r="I228" s="37"/>
      <c r="J228" s="37"/>
      <c r="K228" s="37"/>
      <c r="L228" s="37"/>
      <c r="M228" s="37"/>
      <c r="N228" s="37"/>
      <c r="O228" s="37"/>
      <c r="P228" s="37"/>
      <c r="Q228" s="37"/>
      <c r="R228" s="37"/>
      <c r="S228" s="37"/>
      <c r="T228" s="37"/>
      <c r="U228" s="37"/>
      <c r="V228" s="37"/>
      <c r="W228" s="37"/>
      <c r="X228" s="37"/>
    </row>
    <row r="229" spans="1:24">
      <c r="A229" s="66"/>
      <c r="B229" s="37"/>
      <c r="C229" s="37"/>
      <c r="D229" s="37"/>
      <c r="E229" s="37"/>
      <c r="F229" s="37"/>
      <c r="G229" s="37"/>
      <c r="H229" s="37"/>
      <c r="I229" s="37"/>
      <c r="J229" s="37"/>
      <c r="K229" s="37"/>
      <c r="L229" s="37"/>
      <c r="M229" s="37"/>
      <c r="N229" s="37"/>
      <c r="O229" s="37"/>
      <c r="P229" s="37"/>
      <c r="Q229" s="37"/>
      <c r="R229" s="37"/>
      <c r="S229" s="37"/>
      <c r="T229" s="37"/>
      <c r="U229" s="37"/>
      <c r="V229" s="37"/>
      <c r="W229" s="37"/>
      <c r="X229" s="37"/>
    </row>
    <row r="230" spans="1:24">
      <c r="A230" s="66"/>
      <c r="B230" s="37"/>
      <c r="C230" s="37"/>
      <c r="D230" s="37"/>
      <c r="E230" s="37"/>
      <c r="F230" s="37"/>
      <c r="G230" s="37"/>
      <c r="H230" s="37"/>
      <c r="I230" s="37"/>
      <c r="J230" s="37"/>
      <c r="K230" s="37"/>
      <c r="L230" s="37"/>
      <c r="M230" s="37"/>
      <c r="N230" s="37"/>
      <c r="O230" s="37"/>
      <c r="P230" s="37"/>
      <c r="Q230" s="37"/>
      <c r="R230" s="37"/>
      <c r="S230" s="37"/>
      <c r="T230" s="37"/>
      <c r="U230" s="37"/>
      <c r="V230" s="37"/>
      <c r="W230" s="37"/>
      <c r="X230" s="37"/>
    </row>
    <row r="231" spans="1:24">
      <c r="A231" s="66"/>
      <c r="B231" s="37"/>
      <c r="C231" s="37"/>
      <c r="D231" s="37"/>
      <c r="E231" s="37"/>
      <c r="F231" s="37"/>
      <c r="G231" s="37"/>
      <c r="H231" s="37"/>
      <c r="I231" s="37"/>
      <c r="J231" s="37"/>
      <c r="K231" s="37"/>
      <c r="L231" s="37"/>
      <c r="M231" s="37"/>
      <c r="N231" s="37"/>
      <c r="O231" s="37"/>
      <c r="P231" s="37"/>
      <c r="Q231" s="37"/>
      <c r="R231" s="37"/>
      <c r="S231" s="37"/>
      <c r="T231" s="37"/>
      <c r="U231" s="37"/>
      <c r="V231" s="37"/>
      <c r="W231" s="37"/>
      <c r="X231" s="37"/>
    </row>
    <row r="232" spans="1:24">
      <c r="A232" s="66"/>
      <c r="B232" s="37"/>
      <c r="C232" s="37"/>
      <c r="D232" s="37"/>
      <c r="E232" s="37"/>
      <c r="F232" s="37"/>
      <c r="G232" s="37"/>
      <c r="H232" s="37"/>
      <c r="I232" s="37"/>
      <c r="J232" s="37"/>
      <c r="K232" s="37"/>
      <c r="L232" s="37"/>
      <c r="M232" s="37"/>
      <c r="N232" s="37"/>
      <c r="O232" s="37"/>
      <c r="P232" s="37"/>
      <c r="Q232" s="37"/>
      <c r="R232" s="37"/>
      <c r="S232" s="37"/>
      <c r="T232" s="37"/>
      <c r="U232" s="37"/>
      <c r="V232" s="37"/>
      <c r="W232" s="37"/>
      <c r="X232" s="37"/>
    </row>
    <row r="233" spans="1:24">
      <c r="A233" s="66"/>
      <c r="B233" s="37"/>
      <c r="C233" s="37"/>
      <c r="D233" s="37"/>
      <c r="E233" s="37"/>
      <c r="F233" s="37"/>
      <c r="G233" s="37"/>
      <c r="H233" s="37"/>
      <c r="I233" s="37"/>
      <c r="J233" s="37"/>
      <c r="K233" s="37"/>
      <c r="L233" s="37"/>
      <c r="M233" s="37"/>
      <c r="N233" s="37"/>
      <c r="O233" s="37"/>
      <c r="P233" s="37"/>
      <c r="Q233" s="37"/>
      <c r="R233" s="37"/>
      <c r="S233" s="37"/>
      <c r="T233" s="37"/>
      <c r="U233" s="37"/>
      <c r="V233" s="37"/>
      <c r="W233" s="37"/>
      <c r="X233" s="37"/>
    </row>
    <row r="234" spans="1:24">
      <c r="A234" s="66"/>
      <c r="B234" s="37"/>
      <c r="C234" s="37"/>
      <c r="D234" s="37"/>
      <c r="E234" s="37"/>
      <c r="F234" s="37"/>
      <c r="G234" s="37"/>
      <c r="H234" s="37"/>
      <c r="I234" s="37"/>
      <c r="J234" s="37"/>
      <c r="K234" s="37"/>
      <c r="L234" s="37"/>
      <c r="M234" s="37"/>
      <c r="N234" s="37"/>
      <c r="O234" s="37"/>
      <c r="P234" s="37"/>
      <c r="Q234" s="37"/>
      <c r="R234" s="37"/>
      <c r="S234" s="37"/>
      <c r="T234" s="37"/>
      <c r="U234" s="37"/>
      <c r="V234" s="37"/>
      <c r="W234" s="37"/>
      <c r="X234" s="37"/>
    </row>
    <row r="235" spans="1:24">
      <c r="A235" s="66"/>
      <c r="B235" s="37"/>
      <c r="C235" s="37"/>
      <c r="D235" s="37"/>
      <c r="E235" s="37"/>
      <c r="F235" s="37"/>
      <c r="G235" s="37"/>
      <c r="H235" s="37"/>
      <c r="I235" s="37"/>
      <c r="J235" s="37"/>
      <c r="K235" s="37"/>
      <c r="L235" s="37"/>
      <c r="M235" s="37"/>
      <c r="N235" s="37"/>
      <c r="O235" s="37"/>
      <c r="P235" s="37"/>
      <c r="Q235" s="37"/>
      <c r="R235" s="37"/>
      <c r="S235" s="37"/>
      <c r="T235" s="37"/>
      <c r="U235" s="37"/>
      <c r="V235" s="37"/>
      <c r="W235" s="37"/>
      <c r="X235" s="37"/>
    </row>
    <row r="236" spans="1:24">
      <c r="A236" s="66"/>
      <c r="B236" s="37"/>
      <c r="C236" s="37"/>
      <c r="D236" s="37"/>
      <c r="E236" s="37"/>
      <c r="F236" s="37"/>
      <c r="G236" s="37"/>
      <c r="H236" s="37"/>
      <c r="I236" s="37"/>
      <c r="J236" s="37"/>
      <c r="K236" s="37"/>
      <c r="L236" s="37"/>
      <c r="M236" s="37"/>
      <c r="N236" s="37"/>
      <c r="O236" s="37"/>
      <c r="P236" s="37"/>
      <c r="Q236" s="37"/>
      <c r="R236" s="37"/>
      <c r="S236" s="37"/>
      <c r="T236" s="37"/>
      <c r="U236" s="37"/>
      <c r="V236" s="37"/>
      <c r="W236" s="37"/>
      <c r="X236" s="37"/>
    </row>
    <row r="237" spans="1:24">
      <c r="A237" s="66"/>
      <c r="B237" s="37"/>
      <c r="C237" s="37"/>
      <c r="D237" s="37"/>
      <c r="E237" s="37"/>
      <c r="F237" s="37"/>
      <c r="G237" s="37"/>
      <c r="H237" s="37"/>
      <c r="I237" s="37"/>
      <c r="J237" s="37"/>
      <c r="K237" s="37"/>
      <c r="L237" s="37"/>
      <c r="M237" s="37"/>
      <c r="N237" s="37"/>
      <c r="O237" s="37"/>
      <c r="P237" s="37"/>
      <c r="Q237" s="37"/>
      <c r="R237" s="37"/>
      <c r="S237" s="37"/>
      <c r="T237" s="37"/>
      <c r="U237" s="37"/>
      <c r="V237" s="37"/>
      <c r="W237" s="37"/>
      <c r="X237" s="37"/>
    </row>
    <row r="238" spans="1:24">
      <c r="A238" s="66"/>
      <c r="B238" s="37"/>
      <c r="C238" s="37"/>
      <c r="D238" s="37"/>
      <c r="E238" s="37"/>
      <c r="F238" s="37"/>
      <c r="G238" s="37"/>
      <c r="H238" s="37"/>
      <c r="I238" s="37"/>
      <c r="J238" s="37"/>
      <c r="K238" s="37"/>
      <c r="L238" s="37"/>
      <c r="M238" s="37"/>
      <c r="N238" s="37"/>
      <c r="O238" s="37"/>
      <c r="P238" s="37"/>
      <c r="Q238" s="37"/>
      <c r="R238" s="37"/>
      <c r="S238" s="37"/>
      <c r="T238" s="37"/>
      <c r="U238" s="37"/>
      <c r="V238" s="37"/>
      <c r="W238" s="37"/>
      <c r="X238" s="37"/>
    </row>
    <row r="239" spans="1:24">
      <c r="A239" s="66"/>
      <c r="B239" s="37"/>
      <c r="C239" s="37"/>
      <c r="D239" s="37"/>
      <c r="E239" s="37"/>
      <c r="F239" s="37"/>
      <c r="G239" s="37"/>
      <c r="H239" s="37"/>
      <c r="I239" s="37"/>
      <c r="J239" s="37"/>
      <c r="K239" s="37"/>
      <c r="L239" s="37"/>
      <c r="M239" s="37"/>
      <c r="N239" s="37"/>
      <c r="O239" s="37"/>
      <c r="P239" s="37"/>
      <c r="Q239" s="37"/>
      <c r="R239" s="37"/>
      <c r="S239" s="37"/>
      <c r="T239" s="37"/>
      <c r="U239" s="37"/>
      <c r="V239" s="37"/>
      <c r="W239" s="37"/>
      <c r="X239" s="37"/>
    </row>
    <row r="240" spans="1:24">
      <c r="A240" s="66"/>
      <c r="B240" s="37"/>
      <c r="C240" s="37"/>
      <c r="D240" s="37"/>
      <c r="E240" s="37"/>
      <c r="F240" s="37"/>
      <c r="G240" s="37"/>
      <c r="H240" s="37"/>
      <c r="I240" s="37"/>
      <c r="J240" s="37"/>
      <c r="K240" s="37"/>
      <c r="L240" s="37"/>
      <c r="M240" s="37"/>
      <c r="N240" s="37"/>
      <c r="O240" s="37"/>
      <c r="P240" s="37"/>
      <c r="Q240" s="37"/>
      <c r="R240" s="37"/>
      <c r="S240" s="37"/>
      <c r="T240" s="37"/>
      <c r="U240" s="37"/>
      <c r="V240" s="37"/>
      <c r="W240" s="37"/>
      <c r="X240" s="37"/>
    </row>
    <row r="241" spans="1:24">
      <c r="A241" s="66"/>
      <c r="B241" s="37"/>
      <c r="C241" s="37"/>
      <c r="D241" s="37"/>
      <c r="E241" s="37"/>
      <c r="F241" s="37"/>
      <c r="G241" s="37"/>
      <c r="H241" s="37"/>
      <c r="I241" s="37"/>
      <c r="J241" s="37"/>
      <c r="K241" s="37"/>
      <c r="L241" s="37"/>
      <c r="M241" s="37"/>
      <c r="N241" s="37"/>
      <c r="O241" s="37"/>
      <c r="P241" s="37"/>
      <c r="Q241" s="37"/>
      <c r="R241" s="37"/>
      <c r="S241" s="37"/>
      <c r="T241" s="37"/>
      <c r="U241" s="37"/>
      <c r="V241" s="37"/>
      <c r="W241" s="37"/>
      <c r="X241" s="37"/>
    </row>
    <row r="242" spans="1:24">
      <c r="A242" s="66"/>
      <c r="B242" s="37"/>
      <c r="C242" s="37"/>
      <c r="D242" s="37"/>
      <c r="E242" s="37"/>
      <c r="F242" s="37"/>
      <c r="G242" s="37"/>
      <c r="H242" s="37"/>
      <c r="I242" s="37"/>
      <c r="J242" s="37"/>
      <c r="K242" s="37"/>
      <c r="L242" s="37"/>
      <c r="M242" s="37"/>
      <c r="N242" s="37"/>
      <c r="O242" s="37"/>
      <c r="P242" s="37"/>
      <c r="Q242" s="37"/>
      <c r="R242" s="37"/>
      <c r="S242" s="37"/>
      <c r="T242" s="37"/>
      <c r="U242" s="37"/>
      <c r="V242" s="37"/>
      <c r="W242" s="37"/>
      <c r="X242" s="37"/>
    </row>
    <row r="243" spans="1:24">
      <c r="A243" s="66"/>
      <c r="B243" s="37"/>
      <c r="C243" s="37"/>
      <c r="D243" s="37"/>
      <c r="E243" s="37"/>
      <c r="F243" s="37"/>
      <c r="G243" s="37"/>
      <c r="H243" s="37"/>
      <c r="I243" s="37"/>
      <c r="J243" s="37"/>
      <c r="K243" s="37"/>
      <c r="L243" s="37"/>
      <c r="M243" s="37"/>
      <c r="N243" s="37"/>
      <c r="O243" s="37"/>
      <c r="P243" s="37"/>
      <c r="Q243" s="37"/>
      <c r="R243" s="37"/>
      <c r="S243" s="37"/>
      <c r="T243" s="37"/>
      <c r="U243" s="37"/>
      <c r="V243" s="37"/>
      <c r="W243" s="37"/>
      <c r="X243" s="37"/>
    </row>
    <row r="244" spans="1:24">
      <c r="A244" s="66"/>
      <c r="B244" s="37"/>
      <c r="C244" s="37"/>
      <c r="D244" s="37"/>
      <c r="E244" s="37"/>
      <c r="F244" s="37"/>
      <c r="G244" s="37"/>
      <c r="H244" s="37"/>
      <c r="I244" s="37"/>
      <c r="J244" s="37"/>
      <c r="K244" s="37"/>
      <c r="L244" s="37"/>
      <c r="M244" s="37"/>
      <c r="N244" s="37"/>
      <c r="O244" s="37"/>
      <c r="P244" s="37"/>
      <c r="Q244" s="37"/>
      <c r="R244" s="37"/>
      <c r="S244" s="37"/>
      <c r="T244" s="37"/>
      <c r="U244" s="37"/>
      <c r="V244" s="37"/>
      <c r="W244" s="37"/>
      <c r="X244" s="37"/>
    </row>
    <row r="245" spans="1:24">
      <c r="A245" s="66"/>
      <c r="B245" s="37"/>
      <c r="C245" s="37"/>
      <c r="D245" s="37"/>
      <c r="E245" s="37"/>
      <c r="F245" s="37"/>
      <c r="G245" s="37"/>
      <c r="H245" s="37"/>
      <c r="I245" s="37"/>
      <c r="J245" s="37"/>
      <c r="K245" s="37"/>
      <c r="L245" s="37"/>
      <c r="M245" s="37"/>
      <c r="N245" s="37"/>
      <c r="O245" s="37"/>
      <c r="P245" s="37"/>
      <c r="Q245" s="37"/>
      <c r="R245" s="37"/>
      <c r="S245" s="37"/>
      <c r="T245" s="37"/>
      <c r="U245" s="37"/>
      <c r="V245" s="37"/>
      <c r="W245" s="37"/>
      <c r="X245" s="37"/>
    </row>
    <row r="246" spans="1:24">
      <c r="A246" s="66"/>
      <c r="B246" s="37"/>
      <c r="C246" s="37"/>
      <c r="D246" s="37"/>
      <c r="E246" s="37"/>
      <c r="F246" s="37"/>
      <c r="G246" s="37"/>
      <c r="H246" s="37"/>
      <c r="I246" s="37"/>
      <c r="J246" s="37"/>
      <c r="K246" s="37"/>
      <c r="L246" s="37"/>
      <c r="M246" s="37"/>
      <c r="N246" s="37"/>
      <c r="O246" s="37"/>
      <c r="P246" s="37"/>
      <c r="Q246" s="37"/>
      <c r="R246" s="37"/>
      <c r="S246" s="37"/>
      <c r="T246" s="37"/>
      <c r="U246" s="37"/>
      <c r="V246" s="37"/>
      <c r="W246" s="37"/>
      <c r="X246" s="37"/>
    </row>
    <row r="247" spans="1:24">
      <c r="A247" s="66"/>
      <c r="B247" s="37"/>
      <c r="C247" s="37"/>
      <c r="D247" s="37"/>
      <c r="E247" s="37"/>
      <c r="F247" s="37"/>
      <c r="G247" s="37"/>
      <c r="H247" s="37"/>
      <c r="I247" s="37"/>
      <c r="J247" s="37"/>
      <c r="K247" s="37"/>
      <c r="L247" s="37"/>
      <c r="M247" s="37"/>
      <c r="N247" s="37"/>
      <c r="O247" s="37"/>
      <c r="P247" s="37"/>
      <c r="Q247" s="37"/>
      <c r="R247" s="37"/>
      <c r="S247" s="37"/>
      <c r="T247" s="37"/>
      <c r="U247" s="37"/>
      <c r="V247" s="37"/>
      <c r="W247" s="37"/>
      <c r="X247" s="37"/>
    </row>
    <row r="248" spans="1:24">
      <c r="A248" s="66"/>
      <c r="B248" s="37"/>
      <c r="C248" s="37"/>
      <c r="D248" s="37"/>
      <c r="E248" s="37"/>
      <c r="F248" s="37"/>
      <c r="G248" s="37"/>
      <c r="H248" s="37"/>
      <c r="I248" s="37"/>
      <c r="J248" s="37"/>
      <c r="K248" s="37"/>
      <c r="L248" s="37"/>
      <c r="M248" s="37"/>
      <c r="N248" s="37"/>
      <c r="O248" s="37"/>
      <c r="P248" s="37"/>
      <c r="Q248" s="37"/>
      <c r="R248" s="37"/>
      <c r="S248" s="37"/>
      <c r="T248" s="37"/>
      <c r="U248" s="37"/>
      <c r="V248" s="37"/>
      <c r="W248" s="37"/>
      <c r="X248" s="37"/>
    </row>
    <row r="249" spans="1:24">
      <c r="A249" s="66"/>
      <c r="B249" s="37"/>
      <c r="C249" s="37"/>
      <c r="D249" s="37"/>
      <c r="E249" s="37"/>
      <c r="F249" s="37"/>
      <c r="G249" s="37"/>
      <c r="H249" s="37"/>
      <c r="I249" s="37"/>
      <c r="J249" s="37"/>
      <c r="K249" s="37"/>
      <c r="L249" s="37"/>
      <c r="M249" s="37"/>
      <c r="N249" s="37"/>
      <c r="O249" s="37"/>
      <c r="P249" s="37"/>
      <c r="Q249" s="37"/>
      <c r="R249" s="37"/>
      <c r="S249" s="37"/>
      <c r="T249" s="37"/>
      <c r="U249" s="37"/>
      <c r="V249" s="37"/>
      <c r="W249" s="37"/>
      <c r="X249" s="37"/>
    </row>
    <row r="250" spans="1:24">
      <c r="A250" s="66"/>
      <c r="B250" s="37"/>
      <c r="C250" s="37"/>
      <c r="D250" s="37"/>
      <c r="E250" s="37"/>
      <c r="F250" s="37"/>
      <c r="G250" s="37"/>
      <c r="H250" s="37"/>
      <c r="I250" s="37"/>
      <c r="J250" s="37"/>
      <c r="K250" s="37"/>
      <c r="L250" s="37"/>
      <c r="M250" s="37"/>
      <c r="N250" s="37"/>
      <c r="O250" s="37"/>
      <c r="P250" s="37"/>
      <c r="Q250" s="37"/>
      <c r="R250" s="37"/>
      <c r="S250" s="37"/>
      <c r="T250" s="37"/>
      <c r="U250" s="37"/>
      <c r="V250" s="37"/>
      <c r="W250" s="37"/>
      <c r="X250" s="37"/>
    </row>
    <row r="251" spans="1:24">
      <c r="A251" s="66"/>
      <c r="B251" s="37"/>
      <c r="C251" s="37"/>
      <c r="D251" s="37"/>
      <c r="E251" s="37"/>
      <c r="F251" s="37"/>
      <c r="G251" s="37"/>
      <c r="H251" s="37"/>
      <c r="I251" s="37"/>
      <c r="J251" s="37"/>
      <c r="K251" s="37"/>
      <c r="L251" s="37"/>
      <c r="M251" s="37"/>
      <c r="N251" s="37"/>
      <c r="O251" s="37"/>
      <c r="P251" s="37"/>
      <c r="Q251" s="37"/>
      <c r="R251" s="37"/>
      <c r="S251" s="37"/>
      <c r="T251" s="37"/>
      <c r="U251" s="37"/>
      <c r="V251" s="37"/>
      <c r="W251" s="37"/>
      <c r="X251" s="37"/>
    </row>
    <row r="252" spans="1:24">
      <c r="A252" s="66"/>
      <c r="B252" s="37"/>
      <c r="C252" s="37"/>
      <c r="D252" s="37"/>
      <c r="E252" s="37"/>
      <c r="F252" s="37"/>
      <c r="G252" s="37"/>
      <c r="H252" s="37"/>
      <c r="I252" s="37"/>
      <c r="J252" s="37"/>
      <c r="K252" s="37"/>
      <c r="L252" s="37"/>
      <c r="M252" s="37"/>
      <c r="N252" s="37"/>
      <c r="O252" s="37"/>
      <c r="P252" s="37"/>
      <c r="Q252" s="37"/>
      <c r="R252" s="37"/>
      <c r="S252" s="37"/>
      <c r="T252" s="37"/>
      <c r="U252" s="37"/>
      <c r="V252" s="37"/>
      <c r="W252" s="37"/>
      <c r="X252" s="37"/>
    </row>
    <row r="253" spans="1:24">
      <c r="A253" s="66"/>
      <c r="B253" s="37"/>
      <c r="C253" s="37"/>
      <c r="D253" s="37"/>
      <c r="E253" s="37"/>
      <c r="F253" s="37"/>
      <c r="G253" s="37"/>
      <c r="H253" s="37"/>
      <c r="I253" s="37"/>
      <c r="J253" s="37"/>
      <c r="K253" s="37"/>
      <c r="L253" s="37"/>
      <c r="M253" s="37"/>
      <c r="N253" s="37"/>
      <c r="O253" s="37"/>
      <c r="P253" s="37"/>
      <c r="Q253" s="37"/>
      <c r="R253" s="37"/>
      <c r="S253" s="37"/>
      <c r="T253" s="37"/>
      <c r="U253" s="37"/>
      <c r="V253" s="37"/>
      <c r="W253" s="37"/>
      <c r="X253" s="37"/>
    </row>
    <row r="254" spans="1:24">
      <c r="A254" s="66"/>
      <c r="B254" s="37"/>
      <c r="C254" s="37"/>
      <c r="D254" s="37"/>
      <c r="E254" s="37"/>
      <c r="F254" s="37"/>
      <c r="G254" s="37"/>
      <c r="H254" s="37"/>
      <c r="I254" s="37"/>
      <c r="J254" s="37"/>
      <c r="K254" s="37"/>
      <c r="L254" s="37"/>
      <c r="M254" s="37"/>
      <c r="N254" s="37"/>
      <c r="O254" s="37"/>
      <c r="P254" s="37"/>
      <c r="Q254" s="37"/>
      <c r="R254" s="37"/>
      <c r="S254" s="37"/>
      <c r="T254" s="37"/>
      <c r="U254" s="37"/>
      <c r="V254" s="37"/>
      <c r="W254" s="37"/>
      <c r="X254" s="37"/>
    </row>
    <row r="255" spans="1:24">
      <c r="A255" s="66"/>
      <c r="B255" s="37"/>
      <c r="C255" s="37"/>
      <c r="D255" s="37"/>
      <c r="E255" s="37"/>
      <c r="F255" s="37"/>
      <c r="G255" s="37"/>
      <c r="H255" s="37"/>
      <c r="I255" s="37"/>
      <c r="J255" s="37"/>
      <c r="K255" s="37"/>
      <c r="L255" s="37"/>
      <c r="M255" s="37"/>
      <c r="N255" s="37"/>
      <c r="O255" s="37"/>
      <c r="P255" s="37"/>
      <c r="Q255" s="37"/>
      <c r="R255" s="37"/>
      <c r="S255" s="37"/>
      <c r="T255" s="37"/>
      <c r="U255" s="37"/>
      <c r="V255" s="37"/>
      <c r="W255" s="37"/>
      <c r="X255" s="37"/>
    </row>
    <row r="256" spans="1:24">
      <c r="A256" s="66"/>
      <c r="B256" s="37"/>
      <c r="C256" s="37"/>
      <c r="D256" s="37"/>
      <c r="E256" s="37"/>
      <c r="F256" s="37"/>
      <c r="G256" s="37"/>
      <c r="H256" s="37"/>
      <c r="I256" s="37"/>
      <c r="J256" s="37"/>
      <c r="K256" s="37"/>
      <c r="L256" s="37"/>
      <c r="M256" s="37"/>
      <c r="N256" s="37"/>
      <c r="O256" s="37"/>
      <c r="P256" s="37"/>
      <c r="Q256" s="37"/>
      <c r="R256" s="37"/>
      <c r="S256" s="37"/>
      <c r="T256" s="37"/>
      <c r="U256" s="37"/>
      <c r="V256" s="37"/>
      <c r="W256" s="37"/>
      <c r="X256" s="37"/>
    </row>
    <row r="257" spans="1:24">
      <c r="A257" s="66"/>
      <c r="B257" s="37"/>
      <c r="C257" s="37"/>
      <c r="D257" s="37"/>
      <c r="E257" s="37"/>
      <c r="F257" s="37"/>
      <c r="G257" s="37"/>
      <c r="H257" s="37"/>
      <c r="I257" s="37"/>
      <c r="J257" s="37"/>
      <c r="K257" s="37"/>
      <c r="L257" s="37"/>
      <c r="M257" s="37"/>
      <c r="N257" s="37"/>
      <c r="O257" s="37"/>
      <c r="P257" s="37"/>
      <c r="Q257" s="37"/>
      <c r="R257" s="37"/>
      <c r="S257" s="37"/>
      <c r="T257" s="37"/>
      <c r="U257" s="37"/>
      <c r="V257" s="37"/>
      <c r="W257" s="37"/>
      <c r="X257" s="37"/>
    </row>
    <row r="258" spans="1:24">
      <c r="A258" s="66"/>
      <c r="B258" s="37"/>
      <c r="C258" s="37"/>
      <c r="D258" s="37"/>
      <c r="E258" s="37"/>
      <c r="F258" s="37"/>
      <c r="G258" s="37"/>
      <c r="H258" s="37"/>
      <c r="I258" s="37"/>
      <c r="J258" s="37"/>
      <c r="K258" s="37"/>
      <c r="L258" s="37"/>
      <c r="M258" s="37"/>
      <c r="N258" s="37"/>
      <c r="O258" s="37"/>
      <c r="P258" s="37"/>
      <c r="Q258" s="37"/>
      <c r="R258" s="37"/>
      <c r="S258" s="37"/>
      <c r="T258" s="37"/>
      <c r="U258" s="37"/>
      <c r="V258" s="37"/>
      <c r="W258" s="37"/>
      <c r="X258" s="37"/>
    </row>
    <row r="259" spans="1:24">
      <c r="A259" s="66"/>
      <c r="B259" s="37"/>
      <c r="C259" s="37"/>
      <c r="D259" s="37"/>
      <c r="E259" s="37"/>
      <c r="F259" s="37"/>
      <c r="G259" s="37"/>
      <c r="H259" s="37"/>
      <c r="I259" s="37"/>
      <c r="J259" s="37"/>
      <c r="K259" s="37"/>
      <c r="L259" s="37"/>
      <c r="M259" s="37"/>
      <c r="N259" s="37"/>
      <c r="O259" s="37"/>
      <c r="P259" s="37"/>
      <c r="Q259" s="37"/>
      <c r="R259" s="37"/>
      <c r="S259" s="37"/>
      <c r="T259" s="37"/>
      <c r="U259" s="37"/>
      <c r="V259" s="37"/>
      <c r="W259" s="37"/>
      <c r="X259" s="37"/>
    </row>
    <row r="260" spans="1:24">
      <c r="A260" s="66"/>
      <c r="B260" s="37"/>
      <c r="C260" s="37"/>
      <c r="D260" s="37"/>
      <c r="E260" s="37"/>
      <c r="F260" s="37"/>
      <c r="G260" s="37"/>
      <c r="H260" s="37"/>
      <c r="I260" s="37"/>
      <c r="J260" s="37"/>
      <c r="K260" s="37"/>
      <c r="L260" s="37"/>
      <c r="M260" s="37"/>
      <c r="N260" s="37"/>
      <c r="O260" s="37"/>
      <c r="P260" s="37"/>
      <c r="Q260" s="37"/>
      <c r="R260" s="37"/>
      <c r="S260" s="37"/>
      <c r="T260" s="37"/>
      <c r="U260" s="37"/>
      <c r="V260" s="37"/>
      <c r="W260" s="37"/>
      <c r="X260" s="37"/>
    </row>
    <row r="261" spans="1:24">
      <c r="A261" s="66"/>
      <c r="B261" s="37"/>
      <c r="C261" s="37"/>
      <c r="D261" s="37"/>
      <c r="E261" s="37"/>
      <c r="F261" s="37"/>
      <c r="G261" s="37"/>
      <c r="H261" s="37"/>
      <c r="I261" s="37"/>
      <c r="J261" s="37"/>
      <c r="K261" s="37"/>
      <c r="L261" s="37"/>
      <c r="M261" s="37"/>
      <c r="N261" s="37"/>
      <c r="O261" s="37"/>
      <c r="P261" s="37"/>
      <c r="Q261" s="37"/>
      <c r="R261" s="37"/>
      <c r="S261" s="37"/>
      <c r="T261" s="37"/>
      <c r="U261" s="37"/>
      <c r="V261" s="37"/>
      <c r="W261" s="37"/>
      <c r="X261" s="37"/>
    </row>
    <row r="262" spans="1:24">
      <c r="A262" s="66"/>
      <c r="B262" s="37"/>
      <c r="C262" s="37"/>
      <c r="D262" s="37"/>
      <c r="E262" s="37"/>
      <c r="F262" s="37"/>
      <c r="G262" s="37"/>
      <c r="H262" s="37"/>
      <c r="I262" s="37"/>
      <c r="J262" s="37"/>
      <c r="K262" s="37"/>
      <c r="L262" s="37"/>
      <c r="M262" s="37"/>
      <c r="N262" s="37"/>
      <c r="O262" s="37"/>
      <c r="P262" s="37"/>
      <c r="Q262" s="37"/>
      <c r="R262" s="37"/>
      <c r="S262" s="37"/>
      <c r="T262" s="37"/>
      <c r="U262" s="37"/>
      <c r="V262" s="37"/>
      <c r="W262" s="37"/>
      <c r="X262" s="37"/>
    </row>
    <row r="263" spans="1:24">
      <c r="A263" s="66"/>
      <c r="B263" s="37"/>
      <c r="C263" s="37"/>
      <c r="D263" s="37"/>
      <c r="E263" s="37"/>
      <c r="F263" s="37"/>
      <c r="G263" s="37"/>
      <c r="H263" s="37"/>
      <c r="I263" s="37"/>
      <c r="J263" s="37"/>
      <c r="K263" s="37"/>
      <c r="L263" s="37"/>
      <c r="M263" s="37"/>
      <c r="N263" s="37"/>
      <c r="O263" s="37"/>
      <c r="P263" s="37"/>
      <c r="Q263" s="37"/>
      <c r="R263" s="37"/>
      <c r="S263" s="37"/>
      <c r="T263" s="37"/>
      <c r="U263" s="37"/>
      <c r="V263" s="37"/>
      <c r="W263" s="37"/>
      <c r="X263" s="37"/>
    </row>
    <row r="264" spans="1:24">
      <c r="A264" s="66"/>
      <c r="B264" s="37"/>
      <c r="C264" s="37"/>
      <c r="D264" s="37"/>
      <c r="E264" s="37"/>
      <c r="F264" s="37"/>
      <c r="G264" s="37"/>
      <c r="H264" s="37"/>
      <c r="I264" s="37"/>
      <c r="J264" s="37"/>
      <c r="K264" s="37"/>
      <c r="L264" s="37"/>
      <c r="M264" s="37"/>
      <c r="N264" s="37"/>
      <c r="O264" s="37"/>
      <c r="P264" s="37"/>
      <c r="Q264" s="37"/>
      <c r="R264" s="37"/>
      <c r="S264" s="37"/>
      <c r="T264" s="37"/>
      <c r="U264" s="37"/>
      <c r="V264" s="37"/>
      <c r="W264" s="37"/>
      <c r="X264" s="37"/>
    </row>
    <row r="265" spans="1:24">
      <c r="A265" s="66"/>
      <c r="B265" s="37"/>
      <c r="C265" s="37"/>
      <c r="D265" s="37"/>
      <c r="E265" s="37"/>
      <c r="F265" s="37"/>
      <c r="G265" s="37"/>
      <c r="H265" s="37"/>
      <c r="I265" s="37"/>
      <c r="J265" s="37"/>
      <c r="K265" s="37"/>
      <c r="L265" s="37"/>
      <c r="M265" s="37"/>
      <c r="N265" s="37"/>
      <c r="O265" s="37"/>
      <c r="P265" s="37"/>
      <c r="Q265" s="37"/>
      <c r="R265" s="37"/>
      <c r="S265" s="37"/>
      <c r="T265" s="37"/>
      <c r="U265" s="37"/>
      <c r="V265" s="37"/>
      <c r="W265" s="37"/>
      <c r="X265" s="37"/>
    </row>
    <row r="266" spans="1:24">
      <c r="A266" s="66"/>
      <c r="B266" s="37"/>
      <c r="C266" s="37"/>
      <c r="D266" s="37"/>
      <c r="E266" s="37"/>
      <c r="F266" s="37"/>
      <c r="G266" s="37"/>
      <c r="H266" s="37"/>
      <c r="I266" s="37"/>
      <c r="J266" s="37"/>
      <c r="K266" s="37"/>
      <c r="L266" s="37"/>
      <c r="M266" s="37"/>
      <c r="N266" s="37"/>
      <c r="O266" s="37"/>
      <c r="P266" s="37"/>
      <c r="Q266" s="37"/>
      <c r="R266" s="37"/>
      <c r="S266" s="37"/>
      <c r="T266" s="37"/>
      <c r="U266" s="37"/>
      <c r="V266" s="37"/>
      <c r="W266" s="37"/>
      <c r="X266" s="37"/>
    </row>
    <row r="267" spans="1:24">
      <c r="A267" s="66"/>
      <c r="B267" s="37"/>
      <c r="C267" s="37"/>
      <c r="D267" s="37"/>
      <c r="E267" s="37"/>
      <c r="F267" s="37"/>
      <c r="G267" s="37"/>
      <c r="H267" s="37"/>
      <c r="I267" s="37"/>
      <c r="J267" s="37"/>
      <c r="K267" s="37"/>
      <c r="L267" s="37"/>
      <c r="M267" s="37"/>
      <c r="N267" s="37"/>
      <c r="O267" s="37"/>
      <c r="P267" s="37"/>
      <c r="Q267" s="37"/>
      <c r="R267" s="37"/>
      <c r="S267" s="37"/>
      <c r="T267" s="37"/>
      <c r="U267" s="37"/>
      <c r="V267" s="37"/>
      <c r="W267" s="37"/>
      <c r="X267" s="37"/>
    </row>
    <row r="268" spans="1:24">
      <c r="A268" s="66"/>
      <c r="B268" s="37"/>
      <c r="C268" s="37"/>
      <c r="D268" s="37"/>
      <c r="E268" s="37"/>
      <c r="F268" s="37"/>
      <c r="G268" s="37"/>
      <c r="H268" s="37"/>
      <c r="I268" s="37"/>
      <c r="J268" s="37"/>
      <c r="K268" s="37"/>
      <c r="L268" s="37"/>
      <c r="M268" s="37"/>
      <c r="N268" s="37"/>
      <c r="O268" s="37"/>
      <c r="P268" s="37"/>
      <c r="Q268" s="37"/>
      <c r="R268" s="37"/>
      <c r="S268" s="37"/>
      <c r="T268" s="37"/>
      <c r="U268" s="37"/>
      <c r="V268" s="37"/>
      <c r="W268" s="37"/>
      <c r="X268" s="37"/>
    </row>
    <row r="269" spans="1:24">
      <c r="A269" s="66"/>
      <c r="B269" s="37"/>
      <c r="C269" s="37"/>
      <c r="D269" s="37"/>
      <c r="E269" s="37"/>
      <c r="F269" s="37"/>
      <c r="G269" s="37"/>
      <c r="H269" s="37"/>
      <c r="I269" s="37"/>
      <c r="J269" s="37"/>
      <c r="K269" s="37"/>
      <c r="L269" s="37"/>
      <c r="M269" s="37"/>
      <c r="N269" s="37"/>
      <c r="O269" s="37"/>
      <c r="P269" s="37"/>
      <c r="Q269" s="37"/>
      <c r="R269" s="37"/>
      <c r="S269" s="37"/>
      <c r="T269" s="37"/>
      <c r="U269" s="37"/>
      <c r="V269" s="37"/>
      <c r="W269" s="37"/>
      <c r="X269" s="37"/>
    </row>
    <row r="270" spans="1:24">
      <c r="A270" s="66"/>
      <c r="B270" s="37"/>
      <c r="C270" s="37"/>
      <c r="D270" s="37"/>
      <c r="E270" s="37"/>
      <c r="F270" s="37"/>
      <c r="G270" s="37"/>
      <c r="H270" s="37"/>
      <c r="I270" s="37"/>
      <c r="J270" s="37"/>
      <c r="K270" s="37"/>
      <c r="L270" s="37"/>
      <c r="M270" s="37"/>
      <c r="N270" s="37"/>
      <c r="O270" s="37"/>
      <c r="P270" s="37"/>
      <c r="Q270" s="37"/>
      <c r="R270" s="37"/>
      <c r="S270" s="37"/>
      <c r="T270" s="37"/>
      <c r="U270" s="37"/>
      <c r="V270" s="37"/>
      <c r="W270" s="37"/>
      <c r="X270" s="37"/>
    </row>
    <row r="271" spans="1:24">
      <c r="A271" s="66"/>
      <c r="B271" s="37"/>
      <c r="C271" s="37"/>
      <c r="D271" s="37"/>
      <c r="E271" s="37"/>
      <c r="F271" s="37"/>
      <c r="G271" s="37"/>
      <c r="H271" s="37"/>
      <c r="I271" s="37"/>
      <c r="J271" s="37"/>
      <c r="K271" s="37"/>
      <c r="L271" s="37"/>
      <c r="M271" s="37"/>
      <c r="N271" s="37"/>
      <c r="O271" s="37"/>
      <c r="P271" s="37"/>
      <c r="Q271" s="37"/>
      <c r="R271" s="37"/>
      <c r="S271" s="37"/>
      <c r="T271" s="37"/>
      <c r="U271" s="37"/>
      <c r="V271" s="37"/>
      <c r="W271" s="37"/>
      <c r="X271" s="37"/>
    </row>
    <row r="272" spans="1:24">
      <c r="A272" s="66"/>
      <c r="B272" s="37"/>
      <c r="C272" s="37"/>
      <c r="D272" s="37"/>
      <c r="E272" s="37"/>
      <c r="F272" s="37"/>
      <c r="G272" s="37"/>
      <c r="H272" s="37"/>
      <c r="I272" s="37"/>
      <c r="J272" s="37"/>
      <c r="K272" s="37"/>
      <c r="L272" s="37"/>
      <c r="M272" s="37"/>
      <c r="N272" s="37"/>
      <c r="O272" s="37"/>
      <c r="P272" s="37"/>
      <c r="Q272" s="37"/>
      <c r="R272" s="37"/>
      <c r="S272" s="37"/>
      <c r="T272" s="37"/>
      <c r="U272" s="37"/>
      <c r="V272" s="37"/>
      <c r="W272" s="37"/>
      <c r="X272" s="37"/>
    </row>
    <row r="273" spans="1:24">
      <c r="A273" s="66"/>
      <c r="B273" s="37"/>
      <c r="C273" s="37"/>
      <c r="D273" s="37"/>
      <c r="E273" s="37"/>
      <c r="F273" s="37"/>
      <c r="G273" s="37"/>
      <c r="H273" s="37"/>
      <c r="I273" s="37"/>
      <c r="J273" s="37"/>
      <c r="K273" s="37"/>
      <c r="L273" s="37"/>
      <c r="M273" s="37"/>
      <c r="N273" s="37"/>
      <c r="O273" s="37"/>
      <c r="P273" s="37"/>
      <c r="Q273" s="37"/>
      <c r="R273" s="37"/>
      <c r="S273" s="37"/>
      <c r="T273" s="37"/>
      <c r="U273" s="37"/>
      <c r="V273" s="37"/>
      <c r="W273" s="37"/>
      <c r="X273" s="37"/>
    </row>
    <row r="274" spans="1:24">
      <c r="A274" s="66"/>
      <c r="B274" s="37"/>
      <c r="C274" s="37"/>
      <c r="D274" s="37"/>
      <c r="E274" s="37"/>
      <c r="F274" s="37"/>
      <c r="G274" s="37"/>
      <c r="H274" s="37"/>
      <c r="I274" s="37"/>
      <c r="J274" s="37"/>
      <c r="K274" s="37"/>
      <c r="L274" s="37"/>
      <c r="M274" s="37"/>
      <c r="N274" s="37"/>
      <c r="O274" s="37"/>
      <c r="P274" s="37"/>
      <c r="Q274" s="37"/>
      <c r="R274" s="37"/>
      <c r="S274" s="37"/>
      <c r="T274" s="37"/>
      <c r="U274" s="37"/>
      <c r="V274" s="37"/>
      <c r="W274" s="37"/>
      <c r="X274" s="37"/>
    </row>
    <row r="275" spans="1:24">
      <c r="A275" s="66"/>
      <c r="B275" s="37"/>
      <c r="C275" s="37"/>
      <c r="D275" s="37"/>
      <c r="E275" s="37"/>
      <c r="F275" s="37"/>
      <c r="G275" s="37"/>
      <c r="H275" s="37"/>
      <c r="I275" s="37"/>
      <c r="J275" s="37"/>
      <c r="K275" s="37"/>
      <c r="L275" s="37"/>
      <c r="M275" s="37"/>
      <c r="N275" s="37"/>
      <c r="O275" s="37"/>
      <c r="P275" s="37"/>
      <c r="Q275" s="37"/>
      <c r="R275" s="37"/>
      <c r="S275" s="37"/>
      <c r="T275" s="37"/>
      <c r="U275" s="37"/>
      <c r="V275" s="37"/>
      <c r="W275" s="37"/>
      <c r="X275" s="37"/>
    </row>
    <row r="276" spans="1:24">
      <c r="A276" s="66"/>
      <c r="B276" s="37"/>
      <c r="C276" s="37"/>
      <c r="D276" s="37"/>
      <c r="E276" s="37"/>
      <c r="F276" s="37"/>
      <c r="G276" s="37"/>
      <c r="H276" s="37"/>
      <c r="I276" s="37"/>
      <c r="J276" s="37"/>
      <c r="K276" s="37"/>
      <c r="L276" s="37"/>
      <c r="M276" s="37"/>
      <c r="N276" s="37"/>
      <c r="O276" s="37"/>
      <c r="P276" s="37"/>
      <c r="Q276" s="37"/>
      <c r="R276" s="37"/>
      <c r="S276" s="37"/>
      <c r="T276" s="37"/>
      <c r="U276" s="37"/>
      <c r="V276" s="37"/>
      <c r="W276" s="37"/>
      <c r="X276" s="37"/>
    </row>
    <row r="277" spans="1:24">
      <c r="A277" s="66"/>
      <c r="B277" s="37"/>
      <c r="C277" s="37"/>
      <c r="D277" s="37"/>
      <c r="E277" s="37"/>
      <c r="F277" s="37"/>
      <c r="G277" s="37"/>
      <c r="H277" s="37"/>
      <c r="I277" s="37"/>
      <c r="J277" s="37"/>
      <c r="K277" s="37"/>
      <c r="L277" s="37"/>
      <c r="M277" s="37"/>
      <c r="N277" s="37"/>
      <c r="O277" s="37"/>
      <c r="P277" s="37"/>
      <c r="Q277" s="37"/>
      <c r="R277" s="37"/>
      <c r="S277" s="37"/>
      <c r="T277" s="37"/>
      <c r="U277" s="37"/>
      <c r="V277" s="37"/>
      <c r="W277" s="37"/>
      <c r="X277" s="37"/>
    </row>
    <row r="278" spans="1:24">
      <c r="A278" s="66"/>
      <c r="B278" s="37"/>
      <c r="C278" s="37"/>
      <c r="D278" s="37"/>
      <c r="E278" s="37"/>
      <c r="F278" s="37"/>
      <c r="G278" s="37"/>
      <c r="H278" s="37"/>
      <c r="I278" s="37"/>
      <c r="J278" s="37"/>
      <c r="K278" s="37"/>
      <c r="L278" s="37"/>
      <c r="M278" s="37"/>
      <c r="N278" s="37"/>
      <c r="O278" s="37"/>
      <c r="P278" s="37"/>
      <c r="Q278" s="37"/>
      <c r="R278" s="37"/>
      <c r="S278" s="37"/>
      <c r="T278" s="37"/>
      <c r="U278" s="37"/>
      <c r="V278" s="37"/>
      <c r="W278" s="37"/>
      <c r="X278" s="37"/>
    </row>
    <row r="279" spans="1:24">
      <c r="A279" s="66"/>
      <c r="B279" s="37"/>
      <c r="C279" s="37"/>
      <c r="D279" s="37"/>
      <c r="E279" s="37"/>
      <c r="F279" s="37"/>
      <c r="G279" s="37"/>
      <c r="H279" s="37"/>
      <c r="I279" s="37"/>
      <c r="J279" s="37"/>
      <c r="K279" s="37"/>
      <c r="L279" s="37"/>
      <c r="M279" s="37"/>
      <c r="N279" s="37"/>
      <c r="O279" s="37"/>
      <c r="P279" s="37"/>
      <c r="Q279" s="37"/>
      <c r="R279" s="37"/>
      <c r="S279" s="37"/>
      <c r="T279" s="37"/>
      <c r="U279" s="37"/>
      <c r="V279" s="37"/>
      <c r="W279" s="37"/>
      <c r="X279" s="37"/>
    </row>
    <row r="280" spans="1:24">
      <c r="A280" s="66"/>
      <c r="B280" s="37"/>
      <c r="C280" s="37"/>
      <c r="D280" s="37"/>
      <c r="E280" s="37"/>
      <c r="F280" s="37"/>
      <c r="G280" s="37"/>
      <c r="H280" s="37"/>
      <c r="I280" s="37"/>
      <c r="J280" s="37"/>
      <c r="K280" s="37"/>
      <c r="L280" s="37"/>
      <c r="M280" s="37"/>
      <c r="N280" s="37"/>
      <c r="O280" s="37"/>
      <c r="P280" s="37"/>
      <c r="Q280" s="37"/>
      <c r="R280" s="37"/>
      <c r="S280" s="37"/>
      <c r="T280" s="37"/>
      <c r="U280" s="37"/>
      <c r="V280" s="37"/>
      <c r="W280" s="37"/>
      <c r="X280" s="37"/>
    </row>
    <row r="281" spans="1:24">
      <c r="A281" s="66"/>
      <c r="B281" s="37"/>
      <c r="C281" s="37"/>
      <c r="D281" s="37"/>
      <c r="E281" s="37"/>
      <c r="F281" s="37"/>
      <c r="G281" s="37"/>
      <c r="H281" s="37"/>
      <c r="I281" s="37"/>
      <c r="J281" s="37"/>
      <c r="K281" s="37"/>
      <c r="L281" s="37"/>
      <c r="M281" s="37"/>
      <c r="N281" s="37"/>
      <c r="O281" s="37"/>
      <c r="P281" s="37"/>
      <c r="Q281" s="37"/>
      <c r="R281" s="37"/>
      <c r="S281" s="37"/>
      <c r="T281" s="37"/>
      <c r="U281" s="37"/>
      <c r="V281" s="37"/>
      <c r="W281" s="37"/>
      <c r="X281" s="37"/>
    </row>
    <row r="282" spans="1:24">
      <c r="A282" s="66"/>
      <c r="B282" s="37"/>
      <c r="C282" s="37"/>
      <c r="D282" s="37"/>
      <c r="E282" s="37"/>
      <c r="F282" s="37"/>
      <c r="G282" s="37"/>
      <c r="H282" s="37"/>
      <c r="I282" s="37"/>
      <c r="J282" s="37"/>
      <c r="K282" s="37"/>
      <c r="L282" s="37"/>
      <c r="M282" s="37"/>
      <c r="N282" s="37"/>
      <c r="O282" s="37"/>
      <c r="P282" s="37"/>
      <c r="Q282" s="37"/>
      <c r="R282" s="37"/>
      <c r="S282" s="37"/>
      <c r="T282" s="37"/>
      <c r="U282" s="37"/>
      <c r="V282" s="37"/>
      <c r="W282" s="37"/>
      <c r="X282" s="37"/>
    </row>
    <row r="283" spans="1:24">
      <c r="A283" s="66"/>
      <c r="B283" s="37"/>
      <c r="C283" s="37"/>
      <c r="D283" s="37"/>
      <c r="E283" s="37"/>
      <c r="F283" s="37"/>
      <c r="G283" s="37"/>
      <c r="H283" s="37"/>
      <c r="I283" s="37"/>
      <c r="J283" s="37"/>
      <c r="K283" s="37"/>
      <c r="L283" s="37"/>
      <c r="M283" s="37"/>
      <c r="N283" s="37"/>
      <c r="O283" s="37"/>
      <c r="P283" s="37"/>
      <c r="Q283" s="37"/>
      <c r="R283" s="37"/>
      <c r="S283" s="37"/>
      <c r="T283" s="37"/>
      <c r="U283" s="37"/>
      <c r="V283" s="37"/>
      <c r="W283" s="37"/>
      <c r="X283" s="37"/>
    </row>
    <row r="284" spans="1:24">
      <c r="A284" s="66"/>
      <c r="B284" s="37"/>
      <c r="C284" s="37"/>
      <c r="D284" s="37"/>
      <c r="E284" s="37"/>
      <c r="F284" s="37"/>
      <c r="G284" s="37"/>
      <c r="H284" s="37"/>
      <c r="I284" s="37"/>
      <c r="J284" s="37"/>
      <c r="K284" s="37"/>
      <c r="L284" s="37"/>
      <c r="M284" s="37"/>
      <c r="N284" s="37"/>
      <c r="O284" s="37"/>
      <c r="P284" s="37"/>
      <c r="Q284" s="37"/>
      <c r="R284" s="37"/>
      <c r="S284" s="37"/>
      <c r="T284" s="37"/>
      <c r="U284" s="37"/>
      <c r="V284" s="37"/>
      <c r="W284" s="37"/>
      <c r="X284" s="37"/>
    </row>
    <row r="285" spans="1:24">
      <c r="A285" s="66"/>
      <c r="B285" s="37"/>
      <c r="C285" s="37"/>
      <c r="D285" s="37"/>
      <c r="E285" s="37"/>
      <c r="F285" s="37"/>
      <c r="G285" s="37"/>
      <c r="H285" s="37"/>
      <c r="I285" s="37"/>
      <c r="J285" s="37"/>
      <c r="K285" s="37"/>
      <c r="L285" s="37"/>
      <c r="M285" s="37"/>
      <c r="N285" s="37"/>
      <c r="O285" s="37"/>
      <c r="P285" s="37"/>
      <c r="Q285" s="37"/>
      <c r="R285" s="37"/>
      <c r="S285" s="37"/>
      <c r="T285" s="37"/>
      <c r="U285" s="37"/>
      <c r="V285" s="37"/>
      <c r="W285" s="37"/>
      <c r="X285" s="37"/>
    </row>
    <row r="286" spans="1:24">
      <c r="A286" s="66"/>
      <c r="B286" s="37"/>
      <c r="C286" s="37"/>
      <c r="D286" s="37"/>
      <c r="E286" s="37"/>
      <c r="F286" s="37"/>
      <c r="G286" s="37"/>
      <c r="H286" s="37"/>
      <c r="I286" s="37"/>
      <c r="J286" s="37"/>
      <c r="K286" s="37"/>
      <c r="L286" s="37"/>
      <c r="M286" s="37"/>
      <c r="N286" s="37"/>
      <c r="O286" s="37"/>
      <c r="P286" s="37"/>
      <c r="Q286" s="37"/>
      <c r="R286" s="37"/>
      <c r="S286" s="37"/>
      <c r="T286" s="37"/>
      <c r="U286" s="37"/>
      <c r="V286" s="37"/>
      <c r="W286" s="37"/>
      <c r="X286" s="37"/>
    </row>
    <row r="287" spans="1:24">
      <c r="A287" s="66"/>
      <c r="B287" s="37"/>
      <c r="C287" s="37"/>
      <c r="D287" s="37"/>
      <c r="E287" s="37"/>
      <c r="F287" s="37"/>
      <c r="G287" s="37"/>
      <c r="H287" s="37"/>
      <c r="I287" s="37"/>
      <c r="J287" s="37"/>
      <c r="K287" s="37"/>
      <c r="L287" s="37"/>
      <c r="M287" s="37"/>
      <c r="N287" s="37"/>
      <c r="O287" s="37"/>
      <c r="P287" s="37"/>
      <c r="Q287" s="37"/>
      <c r="R287" s="37"/>
      <c r="S287" s="37"/>
      <c r="T287" s="37"/>
      <c r="U287" s="37"/>
      <c r="V287" s="37"/>
      <c r="W287" s="37"/>
      <c r="X287" s="37"/>
    </row>
    <row r="288" spans="1:24">
      <c r="A288" s="66"/>
      <c r="B288" s="37"/>
      <c r="C288" s="37"/>
      <c r="D288" s="37"/>
      <c r="E288" s="37"/>
      <c r="F288" s="37"/>
      <c r="G288" s="37"/>
      <c r="H288" s="37"/>
      <c r="I288" s="37"/>
      <c r="J288" s="37"/>
      <c r="K288" s="37"/>
      <c r="L288" s="37"/>
      <c r="M288" s="37"/>
      <c r="N288" s="37"/>
      <c r="O288" s="37"/>
      <c r="P288" s="37"/>
      <c r="Q288" s="37"/>
      <c r="R288" s="37"/>
      <c r="S288" s="37"/>
      <c r="T288" s="37"/>
      <c r="U288" s="37"/>
      <c r="V288" s="37"/>
      <c r="W288" s="37"/>
      <c r="X288" s="37"/>
    </row>
    <row r="289" spans="1:24">
      <c r="A289" s="66"/>
      <c r="B289" s="37"/>
      <c r="C289" s="37"/>
      <c r="D289" s="37"/>
      <c r="E289" s="37"/>
      <c r="F289" s="37"/>
      <c r="G289" s="37"/>
      <c r="H289" s="37"/>
      <c r="I289" s="37"/>
      <c r="J289" s="37"/>
      <c r="K289" s="37"/>
      <c r="L289" s="37"/>
      <c r="M289" s="37"/>
      <c r="N289" s="37"/>
      <c r="O289" s="37"/>
      <c r="P289" s="37"/>
      <c r="Q289" s="37"/>
      <c r="R289" s="37"/>
      <c r="S289" s="37"/>
      <c r="T289" s="37"/>
      <c r="U289" s="37"/>
      <c r="V289" s="37"/>
      <c r="W289" s="37"/>
      <c r="X289" s="37"/>
    </row>
    <row r="290" spans="1:24">
      <c r="A290" s="66"/>
      <c r="B290" s="37"/>
      <c r="C290" s="37"/>
      <c r="D290" s="37"/>
      <c r="E290" s="37"/>
      <c r="F290" s="37"/>
      <c r="G290" s="37"/>
      <c r="H290" s="37"/>
      <c r="I290" s="37"/>
      <c r="J290" s="37"/>
      <c r="K290" s="37"/>
      <c r="L290" s="37"/>
      <c r="M290" s="37"/>
      <c r="N290" s="37"/>
      <c r="O290" s="37"/>
      <c r="P290" s="37"/>
      <c r="Q290" s="37"/>
      <c r="R290" s="37"/>
      <c r="S290" s="37"/>
      <c r="T290" s="37"/>
      <c r="U290" s="37"/>
      <c r="V290" s="37"/>
      <c r="W290" s="37"/>
      <c r="X290" s="37"/>
    </row>
    <row r="291" spans="1:24">
      <c r="A291" s="66"/>
      <c r="B291" s="37"/>
      <c r="C291" s="37"/>
      <c r="D291" s="37"/>
      <c r="E291" s="37"/>
      <c r="F291" s="37"/>
      <c r="G291" s="37"/>
      <c r="H291" s="37"/>
      <c r="I291" s="37"/>
      <c r="J291" s="37"/>
      <c r="K291" s="37"/>
      <c r="L291" s="37"/>
      <c r="M291" s="37"/>
      <c r="N291" s="37"/>
      <c r="O291" s="37"/>
      <c r="P291" s="37"/>
      <c r="Q291" s="37"/>
      <c r="R291" s="37"/>
      <c r="S291" s="37"/>
      <c r="T291" s="37"/>
      <c r="U291" s="37"/>
      <c r="V291" s="37"/>
      <c r="W291" s="37"/>
      <c r="X291" s="37"/>
    </row>
    <row r="292" spans="1:24">
      <c r="A292" s="66"/>
      <c r="B292" s="37"/>
      <c r="C292" s="37"/>
      <c r="D292" s="37"/>
      <c r="E292" s="37"/>
      <c r="F292" s="37"/>
      <c r="G292" s="37"/>
      <c r="H292" s="37"/>
      <c r="I292" s="37"/>
      <c r="J292" s="37"/>
      <c r="K292" s="37"/>
      <c r="L292" s="37"/>
      <c r="M292" s="37"/>
      <c r="N292" s="37"/>
      <c r="O292" s="37"/>
      <c r="P292" s="37"/>
      <c r="Q292" s="37"/>
      <c r="R292" s="37"/>
      <c r="S292" s="37"/>
      <c r="T292" s="37"/>
      <c r="U292" s="37"/>
      <c r="V292" s="37"/>
      <c r="W292" s="37"/>
      <c r="X292" s="37"/>
    </row>
    <row r="293" spans="1:24">
      <c r="A293" s="66"/>
      <c r="B293" s="37"/>
      <c r="C293" s="37"/>
      <c r="D293" s="37"/>
      <c r="E293" s="37"/>
      <c r="F293" s="37"/>
      <c r="G293" s="37"/>
      <c r="H293" s="37"/>
      <c r="I293" s="37"/>
      <c r="J293" s="37"/>
      <c r="K293" s="37"/>
      <c r="L293" s="37"/>
      <c r="M293" s="37"/>
      <c r="N293" s="37"/>
      <c r="O293" s="37"/>
      <c r="P293" s="37"/>
      <c r="Q293" s="37"/>
      <c r="R293" s="37"/>
      <c r="S293" s="37"/>
      <c r="T293" s="37"/>
      <c r="U293" s="37"/>
      <c r="V293" s="37"/>
      <c r="W293" s="37"/>
      <c r="X293" s="37"/>
    </row>
    <row r="294" spans="1:24">
      <c r="A294" s="66"/>
      <c r="B294" s="37"/>
      <c r="C294" s="37"/>
      <c r="D294" s="37"/>
      <c r="E294" s="37"/>
      <c r="F294" s="37"/>
      <c r="G294" s="37"/>
      <c r="H294" s="37"/>
      <c r="I294" s="37"/>
      <c r="J294" s="37"/>
      <c r="K294" s="37"/>
      <c r="L294" s="37"/>
      <c r="M294" s="37"/>
      <c r="N294" s="37"/>
      <c r="O294" s="37"/>
      <c r="P294" s="37"/>
      <c r="Q294" s="37"/>
      <c r="R294" s="37"/>
      <c r="S294" s="37"/>
      <c r="T294" s="37"/>
      <c r="U294" s="37"/>
      <c r="V294" s="37"/>
      <c r="W294" s="37"/>
      <c r="X294" s="37"/>
    </row>
    <row r="295" spans="1:24">
      <c r="A295" s="66"/>
      <c r="B295" s="37"/>
      <c r="C295" s="37"/>
      <c r="D295" s="37"/>
      <c r="E295" s="37"/>
      <c r="F295" s="37"/>
      <c r="G295" s="37"/>
      <c r="H295" s="37"/>
      <c r="I295" s="37"/>
      <c r="J295" s="37"/>
      <c r="K295" s="37"/>
      <c r="L295" s="37"/>
      <c r="M295" s="37"/>
      <c r="N295" s="37"/>
      <c r="O295" s="37"/>
      <c r="P295" s="37"/>
      <c r="Q295" s="37"/>
      <c r="R295" s="37"/>
      <c r="S295" s="37"/>
      <c r="T295" s="37"/>
      <c r="U295" s="37"/>
      <c r="V295" s="37"/>
      <c r="W295" s="37"/>
      <c r="X295" s="37"/>
    </row>
    <row r="296" spans="1:24">
      <c r="A296" s="66"/>
      <c r="B296" s="37"/>
      <c r="C296" s="37"/>
      <c r="D296" s="37"/>
      <c r="E296" s="37"/>
      <c r="F296" s="37"/>
      <c r="G296" s="37"/>
      <c r="H296" s="37"/>
      <c r="I296" s="37"/>
      <c r="J296" s="37"/>
      <c r="K296" s="37"/>
      <c r="L296" s="37"/>
      <c r="M296" s="37"/>
      <c r="N296" s="37"/>
      <c r="O296" s="37"/>
      <c r="P296" s="37"/>
      <c r="Q296" s="37"/>
      <c r="R296" s="37"/>
      <c r="S296" s="37"/>
      <c r="T296" s="37"/>
      <c r="U296" s="37"/>
      <c r="V296" s="37"/>
      <c r="W296" s="37"/>
      <c r="X296" s="37"/>
    </row>
    <row r="297" spans="1:24">
      <c r="A297" s="66"/>
      <c r="B297" s="37"/>
      <c r="C297" s="37"/>
      <c r="D297" s="37"/>
      <c r="E297" s="37"/>
      <c r="F297" s="37"/>
      <c r="G297" s="37"/>
      <c r="H297" s="37"/>
      <c r="I297" s="37"/>
      <c r="J297" s="37"/>
      <c r="K297" s="37"/>
      <c r="L297" s="37"/>
      <c r="M297" s="37"/>
      <c r="N297" s="37"/>
      <c r="O297" s="37"/>
      <c r="P297" s="37"/>
      <c r="Q297" s="37"/>
      <c r="R297" s="37"/>
      <c r="S297" s="37"/>
      <c r="T297" s="37"/>
      <c r="U297" s="37"/>
      <c r="V297" s="37"/>
      <c r="W297" s="37"/>
      <c r="X297" s="37"/>
    </row>
    <row r="298" spans="1:24">
      <c r="A298" s="66"/>
      <c r="B298" s="37"/>
      <c r="C298" s="37"/>
      <c r="D298" s="37"/>
      <c r="E298" s="37"/>
      <c r="F298" s="37"/>
      <c r="G298" s="37"/>
      <c r="H298" s="37"/>
      <c r="I298" s="37"/>
      <c r="J298" s="37"/>
      <c r="K298" s="37"/>
      <c r="L298" s="37"/>
      <c r="M298" s="37"/>
      <c r="N298" s="37"/>
      <c r="O298" s="37"/>
      <c r="P298" s="37"/>
      <c r="Q298" s="37"/>
      <c r="R298" s="37"/>
      <c r="S298" s="37"/>
      <c r="T298" s="37"/>
      <c r="U298" s="37"/>
      <c r="V298" s="37"/>
      <c r="W298" s="37"/>
      <c r="X298" s="37"/>
    </row>
    <row r="299" spans="1:24">
      <c r="A299" s="66"/>
      <c r="B299" s="37"/>
      <c r="C299" s="37"/>
      <c r="D299" s="37"/>
      <c r="E299" s="37"/>
      <c r="F299" s="37"/>
      <c r="G299" s="37"/>
      <c r="H299" s="37"/>
      <c r="I299" s="37"/>
      <c r="J299" s="37"/>
      <c r="K299" s="37"/>
      <c r="L299" s="37"/>
      <c r="M299" s="37"/>
      <c r="N299" s="37"/>
      <c r="O299" s="37"/>
      <c r="P299" s="37"/>
      <c r="Q299" s="37"/>
      <c r="R299" s="37"/>
      <c r="S299" s="37"/>
      <c r="T299" s="37"/>
      <c r="U299" s="37"/>
      <c r="V299" s="37"/>
      <c r="W299" s="37"/>
      <c r="X299" s="37"/>
    </row>
    <row r="300" spans="1:24">
      <c r="A300" s="66"/>
      <c r="B300" s="37"/>
      <c r="C300" s="37"/>
      <c r="D300" s="37"/>
      <c r="E300" s="37"/>
      <c r="F300" s="37"/>
      <c r="G300" s="37"/>
      <c r="H300" s="37"/>
      <c r="I300" s="37"/>
      <c r="J300" s="37"/>
      <c r="K300" s="37"/>
      <c r="L300" s="37"/>
      <c r="M300" s="37"/>
      <c r="N300" s="37"/>
      <c r="O300" s="37"/>
      <c r="P300" s="37"/>
      <c r="Q300" s="37"/>
      <c r="R300" s="37"/>
      <c r="S300" s="37"/>
      <c r="T300" s="37"/>
      <c r="U300" s="37"/>
      <c r="V300" s="37"/>
      <c r="W300" s="37"/>
      <c r="X300" s="37"/>
    </row>
    <row r="301" spans="1:24">
      <c r="A301" s="66"/>
      <c r="B301" s="37"/>
      <c r="C301" s="37"/>
      <c r="D301" s="37"/>
      <c r="E301" s="37"/>
      <c r="F301" s="37"/>
      <c r="G301" s="37"/>
      <c r="H301" s="37"/>
      <c r="I301" s="37"/>
      <c r="J301" s="37"/>
      <c r="K301" s="37"/>
      <c r="L301" s="37"/>
      <c r="M301" s="37"/>
      <c r="N301" s="37"/>
      <c r="O301" s="37"/>
      <c r="P301" s="37"/>
      <c r="Q301" s="37"/>
      <c r="R301" s="37"/>
      <c r="S301" s="37"/>
      <c r="T301" s="37"/>
      <c r="U301" s="37"/>
      <c r="V301" s="37"/>
      <c r="W301" s="37"/>
      <c r="X301" s="37"/>
    </row>
    <row r="302" spans="1:24">
      <c r="A302" s="66"/>
      <c r="B302" s="37"/>
      <c r="C302" s="37"/>
      <c r="D302" s="37"/>
      <c r="E302" s="37"/>
      <c r="F302" s="37"/>
      <c r="G302" s="37"/>
      <c r="H302" s="37"/>
      <c r="I302" s="37"/>
      <c r="J302" s="37"/>
      <c r="K302" s="37"/>
      <c r="L302" s="37"/>
      <c r="M302" s="37"/>
      <c r="N302" s="37"/>
      <c r="O302" s="37"/>
      <c r="P302" s="37"/>
      <c r="Q302" s="37"/>
      <c r="R302" s="37"/>
      <c r="S302" s="37"/>
      <c r="T302" s="37"/>
      <c r="U302" s="37"/>
      <c r="V302" s="37"/>
      <c r="W302" s="37"/>
      <c r="X302" s="37"/>
    </row>
    <row r="303" spans="1:24">
      <c r="A303" s="66"/>
      <c r="B303" s="37"/>
      <c r="C303" s="37"/>
      <c r="D303" s="37"/>
      <c r="E303" s="37"/>
      <c r="F303" s="37"/>
      <c r="G303" s="37"/>
      <c r="H303" s="37"/>
      <c r="I303" s="37"/>
      <c r="J303" s="37"/>
      <c r="K303" s="37"/>
      <c r="L303" s="37"/>
      <c r="M303" s="37"/>
      <c r="N303" s="37"/>
      <c r="O303" s="37"/>
      <c r="P303" s="37"/>
      <c r="Q303" s="37"/>
      <c r="R303" s="37"/>
      <c r="S303" s="37"/>
      <c r="T303" s="37"/>
      <c r="U303" s="37"/>
      <c r="V303" s="37"/>
      <c r="W303" s="37"/>
      <c r="X303" s="37"/>
    </row>
    <row r="304" spans="1:24">
      <c r="A304" s="66"/>
      <c r="B304" s="37"/>
      <c r="C304" s="37"/>
      <c r="D304" s="37"/>
      <c r="E304" s="37"/>
      <c r="F304" s="37"/>
      <c r="G304" s="37"/>
      <c r="H304" s="37"/>
      <c r="I304" s="37"/>
      <c r="J304" s="37"/>
      <c r="K304" s="37"/>
      <c r="L304" s="37"/>
      <c r="M304" s="37"/>
      <c r="N304" s="37"/>
      <c r="O304" s="37"/>
      <c r="P304" s="37"/>
      <c r="Q304" s="37"/>
      <c r="R304" s="37"/>
      <c r="S304" s="37"/>
      <c r="T304" s="37"/>
      <c r="U304" s="37"/>
      <c r="V304" s="37"/>
      <c r="W304" s="37"/>
      <c r="X304" s="37"/>
    </row>
    <row r="305" spans="1:24">
      <c r="A305" s="66"/>
      <c r="B305" s="37"/>
      <c r="C305" s="37"/>
      <c r="D305" s="37"/>
      <c r="E305" s="37"/>
      <c r="F305" s="37"/>
      <c r="G305" s="37"/>
      <c r="H305" s="37"/>
      <c r="I305" s="37"/>
      <c r="J305" s="37"/>
      <c r="K305" s="37"/>
      <c r="L305" s="37"/>
      <c r="M305" s="37"/>
      <c r="N305" s="37"/>
      <c r="O305" s="37"/>
      <c r="P305" s="37"/>
      <c r="Q305" s="37"/>
      <c r="R305" s="37"/>
      <c r="S305" s="37"/>
      <c r="T305" s="37"/>
      <c r="U305" s="37"/>
      <c r="V305" s="37"/>
      <c r="W305" s="37"/>
      <c r="X305" s="37"/>
    </row>
    <row r="306" spans="1:24">
      <c r="A306" s="66"/>
      <c r="B306" s="37"/>
      <c r="C306" s="37"/>
      <c r="D306" s="37"/>
      <c r="E306" s="37"/>
      <c r="F306" s="37"/>
      <c r="G306" s="37"/>
      <c r="H306" s="37"/>
      <c r="I306" s="37"/>
      <c r="J306" s="37"/>
      <c r="K306" s="37"/>
      <c r="L306" s="37"/>
      <c r="M306" s="37"/>
      <c r="N306" s="37"/>
      <c r="O306" s="37"/>
      <c r="P306" s="37"/>
      <c r="Q306" s="37"/>
      <c r="R306" s="37"/>
      <c r="S306" s="37"/>
      <c r="T306" s="37"/>
      <c r="U306" s="37"/>
      <c r="V306" s="37"/>
      <c r="W306" s="37"/>
      <c r="X306" s="37"/>
    </row>
    <row r="307" spans="1:24">
      <c r="A307" s="66"/>
      <c r="B307" s="37"/>
      <c r="C307" s="37"/>
      <c r="D307" s="37"/>
      <c r="E307" s="37"/>
      <c r="F307" s="37"/>
      <c r="G307" s="37"/>
      <c r="H307" s="37"/>
      <c r="I307" s="37"/>
      <c r="J307" s="37"/>
      <c r="K307" s="37"/>
      <c r="L307" s="37"/>
      <c r="M307" s="37"/>
      <c r="N307" s="37"/>
      <c r="O307" s="37"/>
      <c r="P307" s="37"/>
      <c r="Q307" s="37"/>
      <c r="R307" s="37"/>
      <c r="S307" s="37"/>
      <c r="T307" s="37"/>
      <c r="U307" s="37"/>
      <c r="V307" s="37"/>
      <c r="W307" s="37"/>
      <c r="X307" s="37"/>
    </row>
    <row r="308" spans="1:24">
      <c r="A308" s="66"/>
      <c r="B308" s="37"/>
      <c r="C308" s="37"/>
      <c r="D308" s="37"/>
      <c r="E308" s="37"/>
      <c r="F308" s="37"/>
      <c r="G308" s="37"/>
      <c r="H308" s="37"/>
      <c r="I308" s="37"/>
      <c r="J308" s="37"/>
      <c r="K308" s="37"/>
      <c r="L308" s="37"/>
      <c r="M308" s="37"/>
      <c r="N308" s="37"/>
      <c r="O308" s="37"/>
      <c r="P308" s="37"/>
      <c r="Q308" s="37"/>
      <c r="R308" s="37"/>
      <c r="S308" s="37"/>
      <c r="T308" s="37"/>
      <c r="U308" s="37"/>
      <c r="V308" s="37"/>
      <c r="W308" s="37"/>
      <c r="X308" s="37"/>
    </row>
    <row r="309" spans="1:24">
      <c r="A309" s="66"/>
      <c r="B309" s="37"/>
      <c r="C309" s="37"/>
      <c r="D309" s="37"/>
      <c r="E309" s="37"/>
      <c r="F309" s="37"/>
      <c r="G309" s="37"/>
      <c r="H309" s="37"/>
      <c r="I309" s="37"/>
      <c r="J309" s="37"/>
      <c r="K309" s="37"/>
      <c r="L309" s="37"/>
      <c r="M309" s="37"/>
      <c r="N309" s="37"/>
      <c r="O309" s="37"/>
      <c r="P309" s="37"/>
      <c r="Q309" s="37"/>
      <c r="R309" s="37"/>
      <c r="S309" s="37"/>
      <c r="T309" s="37"/>
      <c r="U309" s="37"/>
      <c r="V309" s="37"/>
      <c r="W309" s="37"/>
      <c r="X309" s="37"/>
    </row>
    <row r="310" spans="1:24">
      <c r="A310" s="66"/>
      <c r="B310" s="37"/>
      <c r="C310" s="37"/>
      <c r="D310" s="37"/>
      <c r="E310" s="37"/>
      <c r="F310" s="37"/>
      <c r="G310" s="37"/>
      <c r="H310" s="37"/>
      <c r="I310" s="37"/>
      <c r="J310" s="37"/>
      <c r="K310" s="37"/>
      <c r="L310" s="37"/>
      <c r="M310" s="37"/>
      <c r="N310" s="37"/>
      <c r="O310" s="37"/>
      <c r="P310" s="37"/>
      <c r="Q310" s="37"/>
      <c r="R310" s="37"/>
      <c r="S310" s="37"/>
      <c r="T310" s="37"/>
      <c r="U310" s="37"/>
      <c r="V310" s="37"/>
      <c r="W310" s="37"/>
      <c r="X310" s="37"/>
    </row>
    <row r="311" spans="1:24">
      <c r="A311" s="66"/>
      <c r="B311" s="37"/>
      <c r="C311" s="37"/>
      <c r="D311" s="37"/>
      <c r="E311" s="37"/>
      <c r="F311" s="37"/>
      <c r="G311" s="37"/>
      <c r="H311" s="37"/>
      <c r="I311" s="37"/>
      <c r="J311" s="37"/>
      <c r="K311" s="37"/>
      <c r="L311" s="37"/>
      <c r="M311" s="37"/>
      <c r="N311" s="37"/>
      <c r="O311" s="37"/>
      <c r="P311" s="37"/>
      <c r="Q311" s="37"/>
      <c r="R311" s="37"/>
      <c r="S311" s="37"/>
      <c r="T311" s="37"/>
      <c r="U311" s="37"/>
      <c r="V311" s="37"/>
      <c r="W311" s="37"/>
      <c r="X311" s="37"/>
    </row>
    <row r="312" spans="1:24">
      <c r="A312" s="66"/>
      <c r="B312" s="37"/>
      <c r="C312" s="37"/>
      <c r="D312" s="37"/>
      <c r="E312" s="37"/>
      <c r="F312" s="37"/>
      <c r="G312" s="37"/>
      <c r="H312" s="37"/>
      <c r="I312" s="37"/>
      <c r="J312" s="37"/>
      <c r="K312" s="37"/>
      <c r="L312" s="37"/>
      <c r="M312" s="37"/>
      <c r="N312" s="37"/>
      <c r="O312" s="37"/>
      <c r="P312" s="37"/>
      <c r="Q312" s="37"/>
      <c r="R312" s="37"/>
      <c r="S312" s="37"/>
      <c r="T312" s="37"/>
      <c r="U312" s="37"/>
      <c r="V312" s="37"/>
      <c r="W312" s="37"/>
      <c r="X312" s="37"/>
    </row>
    <row r="313" spans="1:24">
      <c r="A313" s="66"/>
      <c r="B313" s="37"/>
      <c r="C313" s="37"/>
      <c r="D313" s="37"/>
      <c r="E313" s="37"/>
      <c r="F313" s="37"/>
      <c r="G313" s="37"/>
      <c r="H313" s="37"/>
      <c r="I313" s="37"/>
      <c r="J313" s="37"/>
      <c r="K313" s="37"/>
      <c r="L313" s="37"/>
      <c r="M313" s="37"/>
      <c r="N313" s="37"/>
      <c r="O313" s="37"/>
      <c r="P313" s="37"/>
      <c r="Q313" s="37"/>
      <c r="R313" s="37"/>
      <c r="S313" s="37"/>
      <c r="T313" s="37"/>
      <c r="U313" s="37"/>
      <c r="V313" s="37"/>
      <c r="W313" s="37"/>
      <c r="X313" s="37"/>
    </row>
    <row r="314" spans="1:24">
      <c r="A314" s="66"/>
      <c r="B314" s="37"/>
      <c r="C314" s="37"/>
      <c r="D314" s="37"/>
      <c r="E314" s="37"/>
      <c r="F314" s="37"/>
      <c r="G314" s="37"/>
      <c r="H314" s="37"/>
      <c r="I314" s="37"/>
      <c r="J314" s="37"/>
      <c r="K314" s="37"/>
      <c r="L314" s="37"/>
      <c r="M314" s="37"/>
      <c r="N314" s="37"/>
      <c r="O314" s="37"/>
      <c r="P314" s="37"/>
      <c r="Q314" s="37"/>
      <c r="R314" s="37"/>
      <c r="S314" s="37"/>
      <c r="T314" s="37"/>
      <c r="U314" s="37"/>
      <c r="V314" s="37"/>
      <c r="W314" s="37"/>
      <c r="X314" s="37"/>
    </row>
    <row r="315" spans="1:24">
      <c r="A315" s="66"/>
      <c r="B315" s="37"/>
      <c r="C315" s="37"/>
      <c r="D315" s="37"/>
      <c r="E315" s="37"/>
      <c r="F315" s="37"/>
      <c r="G315" s="37"/>
      <c r="H315" s="37"/>
      <c r="I315" s="37"/>
      <c r="J315" s="37"/>
      <c r="K315" s="37"/>
      <c r="L315" s="37"/>
      <c r="M315" s="37"/>
      <c r="N315" s="37"/>
      <c r="O315" s="37"/>
      <c r="P315" s="37"/>
      <c r="Q315" s="37"/>
      <c r="R315" s="37"/>
      <c r="S315" s="37"/>
      <c r="T315" s="37"/>
      <c r="U315" s="37"/>
      <c r="V315" s="37"/>
      <c r="W315" s="37"/>
      <c r="X315" s="37"/>
    </row>
    <row r="316" spans="1:24">
      <c r="A316" s="66"/>
      <c r="B316" s="37"/>
      <c r="C316" s="37"/>
      <c r="D316" s="37"/>
      <c r="E316" s="37"/>
      <c r="F316" s="37"/>
      <c r="G316" s="37"/>
      <c r="H316" s="37"/>
      <c r="I316" s="37"/>
      <c r="J316" s="37"/>
      <c r="K316" s="37"/>
      <c r="L316" s="37"/>
      <c r="M316" s="37"/>
      <c r="N316" s="37"/>
      <c r="O316" s="37"/>
      <c r="P316" s="37"/>
      <c r="Q316" s="37"/>
      <c r="R316" s="37"/>
      <c r="S316" s="37"/>
      <c r="T316" s="37"/>
      <c r="U316" s="37"/>
      <c r="V316" s="37"/>
      <c r="W316" s="37"/>
      <c r="X316" s="37"/>
    </row>
    <row r="317" spans="1:24">
      <c r="A317" s="66"/>
      <c r="B317" s="37"/>
      <c r="C317" s="37"/>
      <c r="D317" s="37"/>
      <c r="E317" s="37"/>
      <c r="F317" s="37"/>
      <c r="G317" s="37"/>
      <c r="H317" s="37"/>
      <c r="I317" s="37"/>
      <c r="J317" s="37"/>
      <c r="K317" s="37"/>
      <c r="L317" s="37"/>
      <c r="M317" s="37"/>
      <c r="N317" s="37"/>
      <c r="O317" s="37"/>
      <c r="P317" s="37"/>
      <c r="Q317" s="37"/>
      <c r="R317" s="37"/>
      <c r="S317" s="37"/>
      <c r="T317" s="37"/>
      <c r="U317" s="37"/>
      <c r="V317" s="37"/>
      <c r="W317" s="37"/>
      <c r="X317" s="37"/>
    </row>
    <row r="318" spans="1:24">
      <c r="A318" s="66"/>
      <c r="B318" s="37"/>
      <c r="C318" s="37"/>
      <c r="D318" s="37"/>
      <c r="E318" s="37"/>
      <c r="F318" s="37"/>
      <c r="G318" s="37"/>
      <c r="H318" s="37"/>
      <c r="I318" s="37"/>
      <c r="J318" s="37"/>
      <c r="K318" s="37"/>
      <c r="L318" s="37"/>
      <c r="M318" s="37"/>
      <c r="N318" s="37"/>
      <c r="O318" s="37"/>
      <c r="P318" s="37"/>
      <c r="Q318" s="37"/>
      <c r="R318" s="37"/>
      <c r="S318" s="37"/>
      <c r="T318" s="37"/>
      <c r="U318" s="37"/>
      <c r="V318" s="37"/>
      <c r="W318" s="37"/>
      <c r="X318" s="37"/>
    </row>
    <row r="319" spans="1:24">
      <c r="A319" s="66"/>
      <c r="B319" s="37"/>
      <c r="C319" s="37"/>
      <c r="D319" s="37"/>
      <c r="E319" s="37"/>
      <c r="F319" s="37"/>
      <c r="G319" s="37"/>
      <c r="H319" s="37"/>
      <c r="I319" s="37"/>
      <c r="J319" s="37"/>
      <c r="K319" s="37"/>
      <c r="L319" s="37"/>
      <c r="M319" s="37"/>
      <c r="N319" s="37"/>
      <c r="O319" s="37"/>
      <c r="P319" s="37"/>
      <c r="Q319" s="37"/>
      <c r="R319" s="37"/>
      <c r="S319" s="37"/>
      <c r="T319" s="37"/>
      <c r="U319" s="37"/>
      <c r="V319" s="37"/>
      <c r="W319" s="37"/>
      <c r="X319" s="37"/>
    </row>
    <row r="320" spans="1:24">
      <c r="A320" s="66"/>
      <c r="B320" s="37"/>
      <c r="C320" s="37"/>
      <c r="D320" s="37"/>
      <c r="E320" s="37"/>
      <c r="F320" s="37"/>
      <c r="G320" s="37"/>
      <c r="H320" s="37"/>
      <c r="I320" s="37"/>
      <c r="J320" s="37"/>
      <c r="K320" s="37"/>
      <c r="L320" s="37"/>
      <c r="M320" s="37"/>
      <c r="N320" s="37"/>
      <c r="O320" s="37"/>
      <c r="P320" s="37"/>
      <c r="Q320" s="37"/>
      <c r="R320" s="37"/>
      <c r="S320" s="37"/>
      <c r="T320" s="37"/>
      <c r="U320" s="37"/>
      <c r="V320" s="37"/>
      <c r="W320" s="37"/>
      <c r="X320" s="37"/>
    </row>
    <row r="321" spans="1:24">
      <c r="A321" s="66"/>
      <c r="B321" s="37"/>
      <c r="C321" s="37"/>
      <c r="D321" s="37"/>
      <c r="E321" s="37"/>
      <c r="F321" s="37"/>
      <c r="G321" s="37"/>
      <c r="H321" s="37"/>
      <c r="I321" s="37"/>
      <c r="J321" s="37"/>
      <c r="K321" s="37"/>
      <c r="L321" s="37"/>
      <c r="M321" s="37"/>
      <c r="N321" s="37"/>
      <c r="O321" s="37"/>
      <c r="P321" s="37"/>
      <c r="Q321" s="37"/>
      <c r="R321" s="37"/>
      <c r="S321" s="37"/>
      <c r="T321" s="37"/>
      <c r="U321" s="37"/>
      <c r="V321" s="37"/>
      <c r="W321" s="37"/>
      <c r="X321" s="37"/>
    </row>
    <row r="322" spans="1:24">
      <c r="A322" s="66"/>
      <c r="B322" s="37"/>
      <c r="C322" s="37"/>
      <c r="D322" s="37"/>
      <c r="E322" s="37"/>
      <c r="F322" s="37"/>
      <c r="G322" s="37"/>
      <c r="H322" s="37"/>
      <c r="I322" s="37"/>
      <c r="J322" s="37"/>
      <c r="K322" s="37"/>
      <c r="L322" s="37"/>
      <c r="M322" s="37"/>
      <c r="N322" s="37"/>
      <c r="O322" s="37"/>
      <c r="P322" s="37"/>
      <c r="Q322" s="37"/>
      <c r="R322" s="37"/>
      <c r="S322" s="37"/>
      <c r="T322" s="37"/>
      <c r="U322" s="37"/>
      <c r="V322" s="37"/>
      <c r="W322" s="37"/>
      <c r="X322" s="37"/>
    </row>
    <row r="323" spans="1:24">
      <c r="A323" s="66"/>
      <c r="B323" s="37"/>
      <c r="C323" s="37"/>
      <c r="D323" s="37"/>
      <c r="E323" s="37"/>
      <c r="F323" s="37"/>
      <c r="G323" s="37"/>
      <c r="H323" s="37"/>
      <c r="I323" s="37"/>
      <c r="J323" s="37"/>
      <c r="K323" s="37"/>
      <c r="L323" s="37"/>
      <c r="M323" s="37"/>
      <c r="N323" s="37"/>
      <c r="O323" s="37"/>
      <c r="P323" s="37"/>
      <c r="Q323" s="37"/>
      <c r="R323" s="37"/>
      <c r="S323" s="37"/>
      <c r="T323" s="37"/>
      <c r="U323" s="37"/>
      <c r="V323" s="37"/>
      <c r="W323" s="37"/>
      <c r="X323" s="37"/>
    </row>
    <row r="324" spans="1:24">
      <c r="A324" s="66"/>
      <c r="B324" s="37"/>
      <c r="C324" s="37"/>
      <c r="D324" s="37"/>
      <c r="E324" s="37"/>
      <c r="F324" s="37"/>
      <c r="G324" s="37"/>
      <c r="H324" s="37"/>
      <c r="I324" s="37"/>
      <c r="J324" s="37"/>
      <c r="K324" s="37"/>
      <c r="L324" s="37"/>
      <c r="M324" s="37"/>
      <c r="N324" s="37"/>
      <c r="O324" s="37"/>
      <c r="P324" s="37"/>
      <c r="Q324" s="37"/>
      <c r="R324" s="37"/>
      <c r="S324" s="37"/>
      <c r="T324" s="37"/>
      <c r="U324" s="37"/>
      <c r="V324" s="37"/>
      <c r="W324" s="37"/>
      <c r="X324" s="37"/>
    </row>
    <row r="325" spans="1:24">
      <c r="A325" s="66"/>
      <c r="B325" s="37"/>
      <c r="C325" s="37"/>
      <c r="D325" s="37"/>
      <c r="E325" s="37"/>
      <c r="F325" s="37"/>
      <c r="G325" s="37"/>
      <c r="H325" s="37"/>
      <c r="I325" s="37"/>
      <c r="J325" s="37"/>
      <c r="K325" s="37"/>
      <c r="L325" s="37"/>
      <c r="M325" s="37"/>
      <c r="N325" s="37"/>
      <c r="O325" s="37"/>
      <c r="P325" s="37"/>
      <c r="Q325" s="37"/>
      <c r="R325" s="37"/>
      <c r="S325" s="37"/>
      <c r="T325" s="37"/>
      <c r="U325" s="37"/>
      <c r="V325" s="37"/>
      <c r="W325" s="37"/>
      <c r="X325" s="37"/>
    </row>
    <row r="326" spans="1:24">
      <c r="A326" s="66"/>
      <c r="B326" s="37"/>
      <c r="C326" s="37"/>
      <c r="D326" s="37"/>
      <c r="E326" s="37"/>
      <c r="F326" s="37"/>
      <c r="G326" s="37"/>
      <c r="H326" s="37"/>
      <c r="I326" s="37"/>
      <c r="J326" s="37"/>
      <c r="K326" s="37"/>
      <c r="L326" s="37"/>
      <c r="M326" s="37"/>
      <c r="N326" s="37"/>
      <c r="O326" s="37"/>
      <c r="P326" s="37"/>
      <c r="Q326" s="37"/>
      <c r="R326" s="37"/>
      <c r="S326" s="37"/>
      <c r="T326" s="37"/>
      <c r="U326" s="37"/>
      <c r="V326" s="37"/>
      <c r="W326" s="37"/>
      <c r="X326" s="37"/>
    </row>
    <row r="327" spans="1:24">
      <c r="A327" s="66"/>
      <c r="B327" s="37"/>
      <c r="C327" s="37"/>
      <c r="D327" s="37"/>
      <c r="E327" s="37"/>
      <c r="F327" s="37"/>
      <c r="G327" s="37"/>
      <c r="H327" s="37"/>
      <c r="I327" s="37"/>
      <c r="J327" s="37"/>
      <c r="K327" s="37"/>
      <c r="L327" s="37"/>
      <c r="M327" s="37"/>
      <c r="N327" s="37"/>
      <c r="O327" s="37"/>
      <c r="P327" s="37"/>
      <c r="Q327" s="37"/>
      <c r="R327" s="37"/>
      <c r="S327" s="37"/>
      <c r="T327" s="37"/>
      <c r="U327" s="37"/>
      <c r="V327" s="37"/>
      <c r="W327" s="37"/>
      <c r="X327" s="37"/>
    </row>
    <row r="328" spans="1:24">
      <c r="A328" s="66"/>
      <c r="B328" s="37"/>
      <c r="C328" s="37"/>
      <c r="D328" s="37"/>
      <c r="E328" s="37"/>
      <c r="F328" s="37"/>
      <c r="G328" s="37"/>
      <c r="H328" s="37"/>
      <c r="I328" s="37"/>
      <c r="J328" s="37"/>
      <c r="K328" s="37"/>
      <c r="L328" s="37"/>
      <c r="M328" s="37"/>
      <c r="N328" s="37"/>
      <c r="O328" s="37"/>
      <c r="P328" s="37"/>
      <c r="Q328" s="37"/>
      <c r="R328" s="37"/>
      <c r="S328" s="37"/>
      <c r="T328" s="37"/>
      <c r="U328" s="37"/>
      <c r="V328" s="37"/>
      <c r="W328" s="37"/>
      <c r="X328" s="37"/>
    </row>
    <row r="329" spans="1:24">
      <c r="A329" s="66"/>
      <c r="B329" s="37"/>
      <c r="C329" s="37"/>
      <c r="D329" s="37"/>
      <c r="E329" s="37"/>
      <c r="F329" s="37"/>
      <c r="G329" s="37"/>
      <c r="H329" s="37"/>
      <c r="I329" s="37"/>
      <c r="J329" s="37"/>
      <c r="K329" s="37"/>
      <c r="L329" s="37"/>
      <c r="M329" s="37"/>
      <c r="N329" s="37"/>
      <c r="O329" s="37"/>
      <c r="P329" s="37"/>
      <c r="Q329" s="37"/>
      <c r="R329" s="37"/>
      <c r="S329" s="37"/>
      <c r="T329" s="37"/>
      <c r="U329" s="37"/>
      <c r="V329" s="37"/>
      <c r="W329" s="37"/>
      <c r="X329" s="37"/>
    </row>
    <row r="330" spans="1:24">
      <c r="A330" s="66"/>
      <c r="B330" s="37"/>
      <c r="C330" s="37"/>
      <c r="D330" s="37"/>
      <c r="E330" s="37"/>
      <c r="F330" s="37"/>
      <c r="G330" s="37"/>
      <c r="H330" s="37"/>
      <c r="I330" s="37"/>
      <c r="J330" s="37"/>
      <c r="K330" s="37"/>
      <c r="L330" s="37"/>
      <c r="M330" s="37"/>
      <c r="N330" s="37"/>
      <c r="O330" s="37"/>
      <c r="P330" s="37"/>
      <c r="Q330" s="37"/>
      <c r="R330" s="37"/>
      <c r="S330" s="37"/>
      <c r="T330" s="37"/>
      <c r="U330" s="37"/>
      <c r="V330" s="37"/>
      <c r="W330" s="37"/>
      <c r="X330" s="37"/>
    </row>
  </sheetData>
  <mergeCells count="35">
    <mergeCell ref="A7:A10"/>
    <mergeCell ref="F8:F10"/>
    <mergeCell ref="G8:I8"/>
    <mergeCell ref="H9:I9"/>
    <mergeCell ref="N7:O8"/>
    <mergeCell ref="E7:E10"/>
    <mergeCell ref="F7:I7"/>
    <mergeCell ref="J7:L7"/>
    <mergeCell ref="J8:J10"/>
    <mergeCell ref="K8:L8"/>
    <mergeCell ref="K9:K10"/>
    <mergeCell ref="L9:L10"/>
    <mergeCell ref="B7:B10"/>
    <mergeCell ref="C7:C10"/>
    <mergeCell ref="M7:M10"/>
    <mergeCell ref="N9:N10"/>
    <mergeCell ref="A1:X1"/>
    <mergeCell ref="A2:X2"/>
    <mergeCell ref="A3:X3"/>
    <mergeCell ref="A4:X4"/>
    <mergeCell ref="A6:X6"/>
    <mergeCell ref="A5:X5"/>
    <mergeCell ref="D7:D10"/>
    <mergeCell ref="G9:G10"/>
    <mergeCell ref="O9:O10"/>
    <mergeCell ref="Q9:Q10"/>
    <mergeCell ref="X7:X10"/>
    <mergeCell ref="R7:T8"/>
    <mergeCell ref="P7:Q8"/>
    <mergeCell ref="U9:U10"/>
    <mergeCell ref="V9:W9"/>
    <mergeCell ref="U7:W8"/>
    <mergeCell ref="P9:P10"/>
    <mergeCell ref="R9:R10"/>
    <mergeCell ref="S9:T9"/>
  </mergeCells>
  <phoneticPr fontId="14" type="noConversion"/>
  <printOptions horizontalCentered="1"/>
  <pageMargins left="0.43307086614173229" right="0.47244094488188981" top="0.78740157480314965" bottom="0.78740157480314965" header="0.31496062992125984" footer="0.31496062992125984"/>
  <pageSetup paperSize="8" scale="75" fitToHeight="0" orientation="landscape" r:id="rId1"/>
  <headerFooter alignWithMargins="0">
    <oddFooter>&amp;R&amp;14&amp;P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419"/>
  <sheetViews>
    <sheetView zoomScale="75" zoomScaleNormal="75" zoomScaleSheetLayoutView="70" zoomScalePageLayoutView="75" workbookViewId="0">
      <pane xSplit="2" ySplit="15" topLeftCell="C16" activePane="bottomRight" state="frozen"/>
      <selection activeCell="D42" sqref="D42"/>
      <selection pane="topRight" activeCell="D42" sqref="D42"/>
      <selection pane="bottomLeft" activeCell="D42" sqref="D42"/>
      <selection pane="bottomRight" activeCell="A6" sqref="A6:AC6"/>
    </sheetView>
  </sheetViews>
  <sheetFormatPr defaultColWidth="9.125" defaultRowHeight="18.75"/>
  <cols>
    <col min="1" max="1" width="6.25" style="8" customWidth="1"/>
    <col min="2" max="2" width="26.375" style="10" customWidth="1"/>
    <col min="3" max="3" width="8.75" style="11" customWidth="1"/>
    <col min="4" max="4" width="8.375" style="11" customWidth="1"/>
    <col min="5" max="5" width="9" style="11" customWidth="1"/>
    <col min="6" max="6" width="12.375" style="11" customWidth="1"/>
    <col min="7" max="7" width="10.375" style="9" customWidth="1"/>
    <col min="8" max="8" width="11" style="9" customWidth="1"/>
    <col min="9" max="9" width="10.375" style="9" customWidth="1"/>
    <col min="10" max="10" width="10.25" style="9" customWidth="1"/>
    <col min="11" max="11" width="10.75" style="9" customWidth="1"/>
    <col min="12" max="12" width="9.25" style="9" customWidth="1"/>
    <col min="13" max="13" width="8.375" style="9" hidden="1" customWidth="1"/>
    <col min="14" max="14" width="7.125" style="9" hidden="1" customWidth="1"/>
    <col min="15" max="15" width="13.25" style="9" hidden="1" customWidth="1"/>
    <col min="16" max="16" width="9.375" style="9" hidden="1" customWidth="1"/>
    <col min="17" max="17" width="8.375" style="9" customWidth="1"/>
    <col min="18" max="18" width="7.125" style="9" customWidth="1"/>
    <col min="19" max="19" width="13.25" style="9" customWidth="1"/>
    <col min="20" max="20" width="9.375" style="9" customWidth="1"/>
    <col min="21" max="22" width="8.375" style="9" customWidth="1"/>
    <col min="23" max="23" width="13.25" style="9" customWidth="1"/>
    <col min="24" max="24" width="9.375" style="9" customWidth="1"/>
    <col min="25" max="26" width="8.375" style="9" customWidth="1"/>
    <col min="27" max="27" width="13.25" style="9" hidden="1" customWidth="1"/>
    <col min="28" max="28" width="11.25" style="9" customWidth="1"/>
    <col min="29" max="29" width="8" style="9" customWidth="1"/>
    <col min="30" max="30" width="9.375" style="9" hidden="1" customWidth="1"/>
    <col min="31" max="31" width="10.375" style="9" hidden="1" customWidth="1"/>
    <col min="32" max="32" width="9.75" style="9" hidden="1" customWidth="1"/>
    <col min="33" max="257" width="9.125" style="4"/>
    <col min="258" max="258" width="6.25" style="4" customWidth="1"/>
    <col min="259" max="259" width="26.375" style="4" customWidth="1"/>
    <col min="260" max="260" width="8.75" style="4" customWidth="1"/>
    <col min="261" max="261" width="8.375" style="4" customWidth="1"/>
    <col min="262" max="262" width="9" style="4" customWidth="1"/>
    <col min="263" max="263" width="12.375" style="4" customWidth="1"/>
    <col min="264" max="264" width="10.375" style="4" customWidth="1"/>
    <col min="265" max="265" width="11" style="4" customWidth="1"/>
    <col min="266" max="267" width="12.375" style="4" customWidth="1"/>
    <col min="268" max="268" width="9.75" style="4" customWidth="1"/>
    <col min="269" max="269" width="10.375" style="4" customWidth="1"/>
    <col min="270" max="270" width="10.25" style="4" customWidth="1"/>
    <col min="271" max="271" width="10.75" style="4" customWidth="1"/>
    <col min="272" max="272" width="9.25" style="4" customWidth="1"/>
    <col min="273" max="273" width="8.375" style="4" customWidth="1"/>
    <col min="274" max="274" width="7.125" style="4" customWidth="1"/>
    <col min="275" max="275" width="13.25" style="4" customWidth="1"/>
    <col min="276" max="276" width="9.375" style="4" customWidth="1"/>
    <col min="277" max="277" width="8.375" style="4" customWidth="1"/>
    <col min="278" max="278" width="7.125" style="4" customWidth="1"/>
    <col min="279" max="279" width="13.25" style="4" customWidth="1"/>
    <col min="280" max="280" width="9.375" style="4" customWidth="1"/>
    <col min="281" max="282" width="8.375" style="4" customWidth="1"/>
    <col min="283" max="283" width="13.25" style="4" customWidth="1"/>
    <col min="284" max="284" width="9.375" style="4" customWidth="1"/>
    <col min="285" max="285" width="8" style="4" customWidth="1"/>
    <col min="286" max="288" width="0" style="4" hidden="1" customWidth="1"/>
    <col min="289" max="513" width="9.125" style="4"/>
    <col min="514" max="514" width="6.25" style="4" customWidth="1"/>
    <col min="515" max="515" width="26.375" style="4" customWidth="1"/>
    <col min="516" max="516" width="8.75" style="4" customWidth="1"/>
    <col min="517" max="517" width="8.375" style="4" customWidth="1"/>
    <col min="518" max="518" width="9" style="4" customWidth="1"/>
    <col min="519" max="519" width="12.375" style="4" customWidth="1"/>
    <col min="520" max="520" width="10.375" style="4" customWidth="1"/>
    <col min="521" max="521" width="11" style="4" customWidth="1"/>
    <col min="522" max="523" width="12.375" style="4" customWidth="1"/>
    <col min="524" max="524" width="9.75" style="4" customWidth="1"/>
    <col min="525" max="525" width="10.375" style="4" customWidth="1"/>
    <col min="526" max="526" width="10.25" style="4" customWidth="1"/>
    <col min="527" max="527" width="10.75" style="4" customWidth="1"/>
    <col min="528" max="528" width="9.25" style="4" customWidth="1"/>
    <col min="529" max="529" width="8.375" style="4" customWidth="1"/>
    <col min="530" max="530" width="7.125" style="4" customWidth="1"/>
    <col min="531" max="531" width="13.25" style="4" customWidth="1"/>
    <col min="532" max="532" width="9.375" style="4" customWidth="1"/>
    <col min="533" max="533" width="8.375" style="4" customWidth="1"/>
    <col min="534" max="534" width="7.125" style="4" customWidth="1"/>
    <col min="535" max="535" width="13.25" style="4" customWidth="1"/>
    <col min="536" max="536" width="9.375" style="4" customWidth="1"/>
    <col min="537" max="538" width="8.375" style="4" customWidth="1"/>
    <col min="539" max="539" width="13.25" style="4" customWidth="1"/>
    <col min="540" max="540" width="9.375" style="4" customWidth="1"/>
    <col min="541" max="541" width="8" style="4" customWidth="1"/>
    <col min="542" max="544" width="0" style="4" hidden="1" customWidth="1"/>
    <col min="545" max="769" width="9.125" style="4"/>
    <col min="770" max="770" width="6.25" style="4" customWidth="1"/>
    <col min="771" max="771" width="26.375" style="4" customWidth="1"/>
    <col min="772" max="772" width="8.75" style="4" customWidth="1"/>
    <col min="773" max="773" width="8.375" style="4" customWidth="1"/>
    <col min="774" max="774" width="9" style="4" customWidth="1"/>
    <col min="775" max="775" width="12.375" style="4" customWidth="1"/>
    <col min="776" max="776" width="10.375" style="4" customWidth="1"/>
    <col min="777" max="777" width="11" style="4" customWidth="1"/>
    <col min="778" max="779" width="12.375" style="4" customWidth="1"/>
    <col min="780" max="780" width="9.75" style="4" customWidth="1"/>
    <col min="781" max="781" width="10.375" style="4" customWidth="1"/>
    <col min="782" max="782" width="10.25" style="4" customWidth="1"/>
    <col min="783" max="783" width="10.75" style="4" customWidth="1"/>
    <col min="784" max="784" width="9.25" style="4" customWidth="1"/>
    <col min="785" max="785" width="8.375" style="4" customWidth="1"/>
    <col min="786" max="786" width="7.125" style="4" customWidth="1"/>
    <col min="787" max="787" width="13.25" style="4" customWidth="1"/>
    <col min="788" max="788" width="9.375" style="4" customWidth="1"/>
    <col min="789" max="789" width="8.375" style="4" customWidth="1"/>
    <col min="790" max="790" width="7.125" style="4" customWidth="1"/>
    <col min="791" max="791" width="13.25" style="4" customWidth="1"/>
    <col min="792" max="792" width="9.375" style="4" customWidth="1"/>
    <col min="793" max="794" width="8.375" style="4" customWidth="1"/>
    <col min="795" max="795" width="13.25" style="4" customWidth="1"/>
    <col min="796" max="796" width="9.375" style="4" customWidth="1"/>
    <col min="797" max="797" width="8" style="4" customWidth="1"/>
    <col min="798" max="800" width="0" style="4" hidden="1" customWidth="1"/>
    <col min="801" max="1025" width="9.125" style="4"/>
    <col min="1026" max="1026" width="6.25" style="4" customWidth="1"/>
    <col min="1027" max="1027" width="26.375" style="4" customWidth="1"/>
    <col min="1028" max="1028" width="8.75" style="4" customWidth="1"/>
    <col min="1029" max="1029" width="8.375" style="4" customWidth="1"/>
    <col min="1030" max="1030" width="9" style="4" customWidth="1"/>
    <col min="1031" max="1031" width="12.375" style="4" customWidth="1"/>
    <col min="1032" max="1032" width="10.375" style="4" customWidth="1"/>
    <col min="1033" max="1033" width="11" style="4" customWidth="1"/>
    <col min="1034" max="1035" width="12.375" style="4" customWidth="1"/>
    <col min="1036" max="1036" width="9.75" style="4" customWidth="1"/>
    <col min="1037" max="1037" width="10.375" style="4" customWidth="1"/>
    <col min="1038" max="1038" width="10.25" style="4" customWidth="1"/>
    <col min="1039" max="1039" width="10.75" style="4" customWidth="1"/>
    <col min="1040" max="1040" width="9.25" style="4" customWidth="1"/>
    <col min="1041" max="1041" width="8.375" style="4" customWidth="1"/>
    <col min="1042" max="1042" width="7.125" style="4" customWidth="1"/>
    <col min="1043" max="1043" width="13.25" style="4" customWidth="1"/>
    <col min="1044" max="1044" width="9.375" style="4" customWidth="1"/>
    <col min="1045" max="1045" width="8.375" style="4" customWidth="1"/>
    <col min="1046" max="1046" width="7.125" style="4" customWidth="1"/>
    <col min="1047" max="1047" width="13.25" style="4" customWidth="1"/>
    <col min="1048" max="1048" width="9.375" style="4" customWidth="1"/>
    <col min="1049" max="1050" width="8.375" style="4" customWidth="1"/>
    <col min="1051" max="1051" width="13.25" style="4" customWidth="1"/>
    <col min="1052" max="1052" width="9.375" style="4" customWidth="1"/>
    <col min="1053" max="1053" width="8" style="4" customWidth="1"/>
    <col min="1054" max="1056" width="0" style="4" hidden="1" customWidth="1"/>
    <col min="1057" max="1281" width="9.125" style="4"/>
    <col min="1282" max="1282" width="6.25" style="4" customWidth="1"/>
    <col min="1283" max="1283" width="26.375" style="4" customWidth="1"/>
    <col min="1284" max="1284" width="8.75" style="4" customWidth="1"/>
    <col min="1285" max="1285" width="8.375" style="4" customWidth="1"/>
    <col min="1286" max="1286" width="9" style="4" customWidth="1"/>
    <col min="1287" max="1287" width="12.375" style="4" customWidth="1"/>
    <col min="1288" max="1288" width="10.375" style="4" customWidth="1"/>
    <col min="1289" max="1289" width="11" style="4" customWidth="1"/>
    <col min="1290" max="1291" width="12.375" style="4" customWidth="1"/>
    <col min="1292" max="1292" width="9.75" style="4" customWidth="1"/>
    <col min="1293" max="1293" width="10.375" style="4" customWidth="1"/>
    <col min="1294" max="1294" width="10.25" style="4" customWidth="1"/>
    <col min="1295" max="1295" width="10.75" style="4" customWidth="1"/>
    <col min="1296" max="1296" width="9.25" style="4" customWidth="1"/>
    <col min="1297" max="1297" width="8.375" style="4" customWidth="1"/>
    <col min="1298" max="1298" width="7.125" style="4" customWidth="1"/>
    <col min="1299" max="1299" width="13.25" style="4" customWidth="1"/>
    <col min="1300" max="1300" width="9.375" style="4" customWidth="1"/>
    <col min="1301" max="1301" width="8.375" style="4" customWidth="1"/>
    <col min="1302" max="1302" width="7.125" style="4" customWidth="1"/>
    <col min="1303" max="1303" width="13.25" style="4" customWidth="1"/>
    <col min="1304" max="1304" width="9.375" style="4" customWidth="1"/>
    <col min="1305" max="1306" width="8.375" style="4" customWidth="1"/>
    <col min="1307" max="1307" width="13.25" style="4" customWidth="1"/>
    <col min="1308" max="1308" width="9.375" style="4" customWidth="1"/>
    <col min="1309" max="1309" width="8" style="4" customWidth="1"/>
    <col min="1310" max="1312" width="0" style="4" hidden="1" customWidth="1"/>
    <col min="1313" max="1537" width="9.125" style="4"/>
    <col min="1538" max="1538" width="6.25" style="4" customWidth="1"/>
    <col min="1539" max="1539" width="26.375" style="4" customWidth="1"/>
    <col min="1540" max="1540" width="8.75" style="4" customWidth="1"/>
    <col min="1541" max="1541" width="8.375" style="4" customWidth="1"/>
    <col min="1542" max="1542" width="9" style="4" customWidth="1"/>
    <col min="1543" max="1543" width="12.375" style="4" customWidth="1"/>
    <col min="1544" max="1544" width="10.375" style="4" customWidth="1"/>
    <col min="1545" max="1545" width="11" style="4" customWidth="1"/>
    <col min="1546" max="1547" width="12.375" style="4" customWidth="1"/>
    <col min="1548" max="1548" width="9.75" style="4" customWidth="1"/>
    <col min="1549" max="1549" width="10.375" style="4" customWidth="1"/>
    <col min="1550" max="1550" width="10.25" style="4" customWidth="1"/>
    <col min="1551" max="1551" width="10.75" style="4" customWidth="1"/>
    <col min="1552" max="1552" width="9.25" style="4" customWidth="1"/>
    <col min="1553" max="1553" width="8.375" style="4" customWidth="1"/>
    <col min="1554" max="1554" width="7.125" style="4" customWidth="1"/>
    <col min="1555" max="1555" width="13.25" style="4" customWidth="1"/>
    <col min="1556" max="1556" width="9.375" style="4" customWidth="1"/>
    <col min="1557" max="1557" width="8.375" style="4" customWidth="1"/>
    <col min="1558" max="1558" width="7.125" style="4" customWidth="1"/>
    <col min="1559" max="1559" width="13.25" style="4" customWidth="1"/>
    <col min="1560" max="1560" width="9.375" style="4" customWidth="1"/>
    <col min="1561" max="1562" width="8.375" style="4" customWidth="1"/>
    <col min="1563" max="1563" width="13.25" style="4" customWidth="1"/>
    <col min="1564" max="1564" width="9.375" style="4" customWidth="1"/>
    <col min="1565" max="1565" width="8" style="4" customWidth="1"/>
    <col min="1566" max="1568" width="0" style="4" hidden="1" customWidth="1"/>
    <col min="1569" max="1793" width="9.125" style="4"/>
    <col min="1794" max="1794" width="6.25" style="4" customWidth="1"/>
    <col min="1795" max="1795" width="26.375" style="4" customWidth="1"/>
    <col min="1796" max="1796" width="8.75" style="4" customWidth="1"/>
    <col min="1797" max="1797" width="8.375" style="4" customWidth="1"/>
    <col min="1798" max="1798" width="9" style="4" customWidth="1"/>
    <col min="1799" max="1799" width="12.375" style="4" customWidth="1"/>
    <col min="1800" max="1800" width="10.375" style="4" customWidth="1"/>
    <col min="1801" max="1801" width="11" style="4" customWidth="1"/>
    <col min="1802" max="1803" width="12.375" style="4" customWidth="1"/>
    <col min="1804" max="1804" width="9.75" style="4" customWidth="1"/>
    <col min="1805" max="1805" width="10.375" style="4" customWidth="1"/>
    <col min="1806" max="1806" width="10.25" style="4" customWidth="1"/>
    <col min="1807" max="1807" width="10.75" style="4" customWidth="1"/>
    <col min="1808" max="1808" width="9.25" style="4" customWidth="1"/>
    <col min="1809" max="1809" width="8.375" style="4" customWidth="1"/>
    <col min="1810" max="1810" width="7.125" style="4" customWidth="1"/>
    <col min="1811" max="1811" width="13.25" style="4" customWidth="1"/>
    <col min="1812" max="1812" width="9.375" style="4" customWidth="1"/>
    <col min="1813" max="1813" width="8.375" style="4" customWidth="1"/>
    <col min="1814" max="1814" width="7.125" style="4" customWidth="1"/>
    <col min="1815" max="1815" width="13.25" style="4" customWidth="1"/>
    <col min="1816" max="1816" width="9.375" style="4" customWidth="1"/>
    <col min="1817" max="1818" width="8.375" style="4" customWidth="1"/>
    <col min="1819" max="1819" width="13.25" style="4" customWidth="1"/>
    <col min="1820" max="1820" width="9.375" style="4" customWidth="1"/>
    <col min="1821" max="1821" width="8" style="4" customWidth="1"/>
    <col min="1822" max="1824" width="0" style="4" hidden="1" customWidth="1"/>
    <col min="1825" max="2049" width="9.125" style="4"/>
    <col min="2050" max="2050" width="6.25" style="4" customWidth="1"/>
    <col min="2051" max="2051" width="26.375" style="4" customWidth="1"/>
    <col min="2052" max="2052" width="8.75" style="4" customWidth="1"/>
    <col min="2053" max="2053" width="8.375" style="4" customWidth="1"/>
    <col min="2054" max="2054" width="9" style="4" customWidth="1"/>
    <col min="2055" max="2055" width="12.375" style="4" customWidth="1"/>
    <col min="2056" max="2056" width="10.375" style="4" customWidth="1"/>
    <col min="2057" max="2057" width="11" style="4" customWidth="1"/>
    <col min="2058" max="2059" width="12.375" style="4" customWidth="1"/>
    <col min="2060" max="2060" width="9.75" style="4" customWidth="1"/>
    <col min="2061" max="2061" width="10.375" style="4" customWidth="1"/>
    <col min="2062" max="2062" width="10.25" style="4" customWidth="1"/>
    <col min="2063" max="2063" width="10.75" style="4" customWidth="1"/>
    <col min="2064" max="2064" width="9.25" style="4" customWidth="1"/>
    <col min="2065" max="2065" width="8.375" style="4" customWidth="1"/>
    <col min="2066" max="2066" width="7.125" style="4" customWidth="1"/>
    <col min="2067" max="2067" width="13.25" style="4" customWidth="1"/>
    <col min="2068" max="2068" width="9.375" style="4" customWidth="1"/>
    <col min="2069" max="2069" width="8.375" style="4" customWidth="1"/>
    <col min="2070" max="2070" width="7.125" style="4" customWidth="1"/>
    <col min="2071" max="2071" width="13.25" style="4" customWidth="1"/>
    <col min="2072" max="2072" width="9.375" style="4" customWidth="1"/>
    <col min="2073" max="2074" width="8.375" style="4" customWidth="1"/>
    <col min="2075" max="2075" width="13.25" style="4" customWidth="1"/>
    <col min="2076" max="2076" width="9.375" style="4" customWidth="1"/>
    <col min="2077" max="2077" width="8" style="4" customWidth="1"/>
    <col min="2078" max="2080" width="0" style="4" hidden="1" customWidth="1"/>
    <col min="2081" max="2305" width="9.125" style="4"/>
    <col min="2306" max="2306" width="6.25" style="4" customWidth="1"/>
    <col min="2307" max="2307" width="26.375" style="4" customWidth="1"/>
    <col min="2308" max="2308" width="8.75" style="4" customWidth="1"/>
    <col min="2309" max="2309" width="8.375" style="4" customWidth="1"/>
    <col min="2310" max="2310" width="9" style="4" customWidth="1"/>
    <col min="2311" max="2311" width="12.375" style="4" customWidth="1"/>
    <col min="2312" max="2312" width="10.375" style="4" customWidth="1"/>
    <col min="2313" max="2313" width="11" style="4" customWidth="1"/>
    <col min="2314" max="2315" width="12.375" style="4" customWidth="1"/>
    <col min="2316" max="2316" width="9.75" style="4" customWidth="1"/>
    <col min="2317" max="2317" width="10.375" style="4" customWidth="1"/>
    <col min="2318" max="2318" width="10.25" style="4" customWidth="1"/>
    <col min="2319" max="2319" width="10.75" style="4" customWidth="1"/>
    <col min="2320" max="2320" width="9.25" style="4" customWidth="1"/>
    <col min="2321" max="2321" width="8.375" style="4" customWidth="1"/>
    <col min="2322" max="2322" width="7.125" style="4" customWidth="1"/>
    <col min="2323" max="2323" width="13.25" style="4" customWidth="1"/>
    <col min="2324" max="2324" width="9.375" style="4" customWidth="1"/>
    <col min="2325" max="2325" width="8.375" style="4" customWidth="1"/>
    <col min="2326" max="2326" width="7.125" style="4" customWidth="1"/>
    <col min="2327" max="2327" width="13.25" style="4" customWidth="1"/>
    <col min="2328" max="2328" width="9.375" style="4" customWidth="1"/>
    <col min="2329" max="2330" width="8.375" style="4" customWidth="1"/>
    <col min="2331" max="2331" width="13.25" style="4" customWidth="1"/>
    <col min="2332" max="2332" width="9.375" style="4" customWidth="1"/>
    <col min="2333" max="2333" width="8" style="4" customWidth="1"/>
    <col min="2334" max="2336" width="0" style="4" hidden="1" customWidth="1"/>
    <col min="2337" max="2561" width="9.125" style="4"/>
    <col min="2562" max="2562" width="6.25" style="4" customWidth="1"/>
    <col min="2563" max="2563" width="26.375" style="4" customWidth="1"/>
    <col min="2564" max="2564" width="8.75" style="4" customWidth="1"/>
    <col min="2565" max="2565" width="8.375" style="4" customWidth="1"/>
    <col min="2566" max="2566" width="9" style="4" customWidth="1"/>
    <col min="2567" max="2567" width="12.375" style="4" customWidth="1"/>
    <col min="2568" max="2568" width="10.375" style="4" customWidth="1"/>
    <col min="2569" max="2569" width="11" style="4" customWidth="1"/>
    <col min="2570" max="2571" width="12.375" style="4" customWidth="1"/>
    <col min="2572" max="2572" width="9.75" style="4" customWidth="1"/>
    <col min="2573" max="2573" width="10.375" style="4" customWidth="1"/>
    <col min="2574" max="2574" width="10.25" style="4" customWidth="1"/>
    <col min="2575" max="2575" width="10.75" style="4" customWidth="1"/>
    <col min="2576" max="2576" width="9.25" style="4" customWidth="1"/>
    <col min="2577" max="2577" width="8.375" style="4" customWidth="1"/>
    <col min="2578" max="2578" width="7.125" style="4" customWidth="1"/>
    <col min="2579" max="2579" width="13.25" style="4" customWidth="1"/>
    <col min="2580" max="2580" width="9.375" style="4" customWidth="1"/>
    <col min="2581" max="2581" width="8.375" style="4" customWidth="1"/>
    <col min="2582" max="2582" width="7.125" style="4" customWidth="1"/>
    <col min="2583" max="2583" width="13.25" style="4" customWidth="1"/>
    <col min="2584" max="2584" width="9.375" style="4" customWidth="1"/>
    <col min="2585" max="2586" width="8.375" style="4" customWidth="1"/>
    <col min="2587" max="2587" width="13.25" style="4" customWidth="1"/>
    <col min="2588" max="2588" width="9.375" style="4" customWidth="1"/>
    <col min="2589" max="2589" width="8" style="4" customWidth="1"/>
    <col min="2590" max="2592" width="0" style="4" hidden="1" customWidth="1"/>
    <col min="2593" max="2817" width="9.125" style="4"/>
    <col min="2818" max="2818" width="6.25" style="4" customWidth="1"/>
    <col min="2819" max="2819" width="26.375" style="4" customWidth="1"/>
    <col min="2820" max="2820" width="8.75" style="4" customWidth="1"/>
    <col min="2821" max="2821" width="8.375" style="4" customWidth="1"/>
    <col min="2822" max="2822" width="9" style="4" customWidth="1"/>
    <col min="2823" max="2823" width="12.375" style="4" customWidth="1"/>
    <col min="2824" max="2824" width="10.375" style="4" customWidth="1"/>
    <col min="2825" max="2825" width="11" style="4" customWidth="1"/>
    <col min="2826" max="2827" width="12.375" style="4" customWidth="1"/>
    <col min="2828" max="2828" width="9.75" style="4" customWidth="1"/>
    <col min="2829" max="2829" width="10.375" style="4" customWidth="1"/>
    <col min="2830" max="2830" width="10.25" style="4" customWidth="1"/>
    <col min="2831" max="2831" width="10.75" style="4" customWidth="1"/>
    <col min="2832" max="2832" width="9.25" style="4" customWidth="1"/>
    <col min="2833" max="2833" width="8.375" style="4" customWidth="1"/>
    <col min="2834" max="2834" width="7.125" style="4" customWidth="1"/>
    <col min="2835" max="2835" width="13.25" style="4" customWidth="1"/>
    <col min="2836" max="2836" width="9.375" style="4" customWidth="1"/>
    <col min="2837" max="2837" width="8.375" style="4" customWidth="1"/>
    <col min="2838" max="2838" width="7.125" style="4" customWidth="1"/>
    <col min="2839" max="2839" width="13.25" style="4" customWidth="1"/>
    <col min="2840" max="2840" width="9.375" style="4" customWidth="1"/>
    <col min="2841" max="2842" width="8.375" style="4" customWidth="1"/>
    <col min="2843" max="2843" width="13.25" style="4" customWidth="1"/>
    <col min="2844" max="2844" width="9.375" style="4" customWidth="1"/>
    <col min="2845" max="2845" width="8" style="4" customWidth="1"/>
    <col min="2846" max="2848" width="0" style="4" hidden="1" customWidth="1"/>
    <col min="2849" max="3073" width="9.125" style="4"/>
    <col min="3074" max="3074" width="6.25" style="4" customWidth="1"/>
    <col min="3075" max="3075" width="26.375" style="4" customWidth="1"/>
    <col min="3076" max="3076" width="8.75" style="4" customWidth="1"/>
    <col min="3077" max="3077" width="8.375" style="4" customWidth="1"/>
    <col min="3078" max="3078" width="9" style="4" customWidth="1"/>
    <col min="3079" max="3079" width="12.375" style="4" customWidth="1"/>
    <col min="3080" max="3080" width="10.375" style="4" customWidth="1"/>
    <col min="3081" max="3081" width="11" style="4" customWidth="1"/>
    <col min="3082" max="3083" width="12.375" style="4" customWidth="1"/>
    <col min="3084" max="3084" width="9.75" style="4" customWidth="1"/>
    <col min="3085" max="3085" width="10.375" style="4" customWidth="1"/>
    <col min="3086" max="3086" width="10.25" style="4" customWidth="1"/>
    <col min="3087" max="3087" width="10.75" style="4" customWidth="1"/>
    <col min="3088" max="3088" width="9.25" style="4" customWidth="1"/>
    <col min="3089" max="3089" width="8.375" style="4" customWidth="1"/>
    <col min="3090" max="3090" width="7.125" style="4" customWidth="1"/>
    <col min="3091" max="3091" width="13.25" style="4" customWidth="1"/>
    <col min="3092" max="3092" width="9.375" style="4" customWidth="1"/>
    <col min="3093" max="3093" width="8.375" style="4" customWidth="1"/>
    <col min="3094" max="3094" width="7.125" style="4" customWidth="1"/>
    <col min="3095" max="3095" width="13.25" style="4" customWidth="1"/>
    <col min="3096" max="3096" width="9.375" style="4" customWidth="1"/>
    <col min="3097" max="3098" width="8.375" style="4" customWidth="1"/>
    <col min="3099" max="3099" width="13.25" style="4" customWidth="1"/>
    <col min="3100" max="3100" width="9.375" style="4" customWidth="1"/>
    <col min="3101" max="3101" width="8" style="4" customWidth="1"/>
    <col min="3102" max="3104" width="0" style="4" hidden="1" customWidth="1"/>
    <col min="3105" max="3329" width="9.125" style="4"/>
    <col min="3330" max="3330" width="6.25" style="4" customWidth="1"/>
    <col min="3331" max="3331" width="26.375" style="4" customWidth="1"/>
    <col min="3332" max="3332" width="8.75" style="4" customWidth="1"/>
    <col min="3333" max="3333" width="8.375" style="4" customWidth="1"/>
    <col min="3334" max="3334" width="9" style="4" customWidth="1"/>
    <col min="3335" max="3335" width="12.375" style="4" customWidth="1"/>
    <col min="3336" max="3336" width="10.375" style="4" customWidth="1"/>
    <col min="3337" max="3337" width="11" style="4" customWidth="1"/>
    <col min="3338" max="3339" width="12.375" style="4" customWidth="1"/>
    <col min="3340" max="3340" width="9.75" style="4" customWidth="1"/>
    <col min="3341" max="3341" width="10.375" style="4" customWidth="1"/>
    <col min="3342" max="3342" width="10.25" style="4" customWidth="1"/>
    <col min="3343" max="3343" width="10.75" style="4" customWidth="1"/>
    <col min="3344" max="3344" width="9.25" style="4" customWidth="1"/>
    <col min="3345" max="3345" width="8.375" style="4" customWidth="1"/>
    <col min="3346" max="3346" width="7.125" style="4" customWidth="1"/>
    <col min="3347" max="3347" width="13.25" style="4" customWidth="1"/>
    <col min="3348" max="3348" width="9.375" style="4" customWidth="1"/>
    <col min="3349" max="3349" width="8.375" style="4" customWidth="1"/>
    <col min="3350" max="3350" width="7.125" style="4" customWidth="1"/>
    <col min="3351" max="3351" width="13.25" style="4" customWidth="1"/>
    <col min="3352" max="3352" width="9.375" style="4" customWidth="1"/>
    <col min="3353" max="3354" width="8.375" style="4" customWidth="1"/>
    <col min="3355" max="3355" width="13.25" style="4" customWidth="1"/>
    <col min="3356" max="3356" width="9.375" style="4" customWidth="1"/>
    <col min="3357" max="3357" width="8" style="4" customWidth="1"/>
    <col min="3358" max="3360" width="0" style="4" hidden="1" customWidth="1"/>
    <col min="3361" max="3585" width="9.125" style="4"/>
    <col min="3586" max="3586" width="6.25" style="4" customWidth="1"/>
    <col min="3587" max="3587" width="26.375" style="4" customWidth="1"/>
    <col min="3588" max="3588" width="8.75" style="4" customWidth="1"/>
    <col min="3589" max="3589" width="8.375" style="4" customWidth="1"/>
    <col min="3590" max="3590" width="9" style="4" customWidth="1"/>
    <col min="3591" max="3591" width="12.375" style="4" customWidth="1"/>
    <col min="3592" max="3592" width="10.375" style="4" customWidth="1"/>
    <col min="3593" max="3593" width="11" style="4" customWidth="1"/>
    <col min="3594" max="3595" width="12.375" style="4" customWidth="1"/>
    <col min="3596" max="3596" width="9.75" style="4" customWidth="1"/>
    <col min="3597" max="3597" width="10.375" style="4" customWidth="1"/>
    <col min="3598" max="3598" width="10.25" style="4" customWidth="1"/>
    <col min="3599" max="3599" width="10.75" style="4" customWidth="1"/>
    <col min="3600" max="3600" width="9.25" style="4" customWidth="1"/>
    <col min="3601" max="3601" width="8.375" style="4" customWidth="1"/>
    <col min="3602" max="3602" width="7.125" style="4" customWidth="1"/>
    <col min="3603" max="3603" width="13.25" style="4" customWidth="1"/>
    <col min="3604" max="3604" width="9.375" style="4" customWidth="1"/>
    <col min="3605" max="3605" width="8.375" style="4" customWidth="1"/>
    <col min="3606" max="3606" width="7.125" style="4" customWidth="1"/>
    <col min="3607" max="3607" width="13.25" style="4" customWidth="1"/>
    <col min="3608" max="3608" width="9.375" style="4" customWidth="1"/>
    <col min="3609" max="3610" width="8.375" style="4" customWidth="1"/>
    <col min="3611" max="3611" width="13.25" style="4" customWidth="1"/>
    <col min="3612" max="3612" width="9.375" style="4" customWidth="1"/>
    <col min="3613" max="3613" width="8" style="4" customWidth="1"/>
    <col min="3614" max="3616" width="0" style="4" hidden="1" customWidth="1"/>
    <col min="3617" max="3841" width="9.125" style="4"/>
    <col min="3842" max="3842" width="6.25" style="4" customWidth="1"/>
    <col min="3843" max="3843" width="26.375" style="4" customWidth="1"/>
    <col min="3844" max="3844" width="8.75" style="4" customWidth="1"/>
    <col min="3845" max="3845" width="8.375" style="4" customWidth="1"/>
    <col min="3846" max="3846" width="9" style="4" customWidth="1"/>
    <col min="3847" max="3847" width="12.375" style="4" customWidth="1"/>
    <col min="3848" max="3848" width="10.375" style="4" customWidth="1"/>
    <col min="3849" max="3849" width="11" style="4" customWidth="1"/>
    <col min="3850" max="3851" width="12.375" style="4" customWidth="1"/>
    <col min="3852" max="3852" width="9.75" style="4" customWidth="1"/>
    <col min="3853" max="3853" width="10.375" style="4" customWidth="1"/>
    <col min="3854" max="3854" width="10.25" style="4" customWidth="1"/>
    <col min="3855" max="3855" width="10.75" style="4" customWidth="1"/>
    <col min="3856" max="3856" width="9.25" style="4" customWidth="1"/>
    <col min="3857" max="3857" width="8.375" style="4" customWidth="1"/>
    <col min="3858" max="3858" width="7.125" style="4" customWidth="1"/>
    <col min="3859" max="3859" width="13.25" style="4" customWidth="1"/>
    <col min="3860" max="3860" width="9.375" style="4" customWidth="1"/>
    <col min="3861" max="3861" width="8.375" style="4" customWidth="1"/>
    <col min="3862" max="3862" width="7.125" style="4" customWidth="1"/>
    <col min="3863" max="3863" width="13.25" style="4" customWidth="1"/>
    <col min="3864" max="3864" width="9.375" style="4" customWidth="1"/>
    <col min="3865" max="3866" width="8.375" style="4" customWidth="1"/>
    <col min="3867" max="3867" width="13.25" style="4" customWidth="1"/>
    <col min="3868" max="3868" width="9.375" style="4" customWidth="1"/>
    <col min="3869" max="3869" width="8" style="4" customWidth="1"/>
    <col min="3870" max="3872" width="0" style="4" hidden="1" customWidth="1"/>
    <col min="3873" max="4097" width="9.125" style="4"/>
    <col min="4098" max="4098" width="6.25" style="4" customWidth="1"/>
    <col min="4099" max="4099" width="26.375" style="4" customWidth="1"/>
    <col min="4100" max="4100" width="8.75" style="4" customWidth="1"/>
    <col min="4101" max="4101" width="8.375" style="4" customWidth="1"/>
    <col min="4102" max="4102" width="9" style="4" customWidth="1"/>
    <col min="4103" max="4103" width="12.375" style="4" customWidth="1"/>
    <col min="4104" max="4104" width="10.375" style="4" customWidth="1"/>
    <col min="4105" max="4105" width="11" style="4" customWidth="1"/>
    <col min="4106" max="4107" width="12.375" style="4" customWidth="1"/>
    <col min="4108" max="4108" width="9.75" style="4" customWidth="1"/>
    <col min="4109" max="4109" width="10.375" style="4" customWidth="1"/>
    <col min="4110" max="4110" width="10.25" style="4" customWidth="1"/>
    <col min="4111" max="4111" width="10.75" style="4" customWidth="1"/>
    <col min="4112" max="4112" width="9.25" style="4" customWidth="1"/>
    <col min="4113" max="4113" width="8.375" style="4" customWidth="1"/>
    <col min="4114" max="4114" width="7.125" style="4" customWidth="1"/>
    <col min="4115" max="4115" width="13.25" style="4" customWidth="1"/>
    <col min="4116" max="4116" width="9.375" style="4" customWidth="1"/>
    <col min="4117" max="4117" width="8.375" style="4" customWidth="1"/>
    <col min="4118" max="4118" width="7.125" style="4" customWidth="1"/>
    <col min="4119" max="4119" width="13.25" style="4" customWidth="1"/>
    <col min="4120" max="4120" width="9.375" style="4" customWidth="1"/>
    <col min="4121" max="4122" width="8.375" style="4" customWidth="1"/>
    <col min="4123" max="4123" width="13.25" style="4" customWidth="1"/>
    <col min="4124" max="4124" width="9.375" style="4" customWidth="1"/>
    <col min="4125" max="4125" width="8" style="4" customWidth="1"/>
    <col min="4126" max="4128" width="0" style="4" hidden="1" customWidth="1"/>
    <col min="4129" max="4353" width="9.125" style="4"/>
    <col min="4354" max="4354" width="6.25" style="4" customWidth="1"/>
    <col min="4355" max="4355" width="26.375" style="4" customWidth="1"/>
    <col min="4356" max="4356" width="8.75" style="4" customWidth="1"/>
    <col min="4357" max="4357" width="8.375" style="4" customWidth="1"/>
    <col min="4358" max="4358" width="9" style="4" customWidth="1"/>
    <col min="4359" max="4359" width="12.375" style="4" customWidth="1"/>
    <col min="4360" max="4360" width="10.375" style="4" customWidth="1"/>
    <col min="4361" max="4361" width="11" style="4" customWidth="1"/>
    <col min="4362" max="4363" width="12.375" style="4" customWidth="1"/>
    <col min="4364" max="4364" width="9.75" style="4" customWidth="1"/>
    <col min="4365" max="4365" width="10.375" style="4" customWidth="1"/>
    <col min="4366" max="4366" width="10.25" style="4" customWidth="1"/>
    <col min="4367" max="4367" width="10.75" style="4" customWidth="1"/>
    <col min="4368" max="4368" width="9.25" style="4" customWidth="1"/>
    <col min="4369" max="4369" width="8.375" style="4" customWidth="1"/>
    <col min="4370" max="4370" width="7.125" style="4" customWidth="1"/>
    <col min="4371" max="4371" width="13.25" style="4" customWidth="1"/>
    <col min="4372" max="4372" width="9.375" style="4" customWidth="1"/>
    <col min="4373" max="4373" width="8.375" style="4" customWidth="1"/>
    <col min="4374" max="4374" width="7.125" style="4" customWidth="1"/>
    <col min="4375" max="4375" width="13.25" style="4" customWidth="1"/>
    <col min="4376" max="4376" width="9.375" style="4" customWidth="1"/>
    <col min="4377" max="4378" width="8.375" style="4" customWidth="1"/>
    <col min="4379" max="4379" width="13.25" style="4" customWidth="1"/>
    <col min="4380" max="4380" width="9.375" style="4" customWidth="1"/>
    <col min="4381" max="4381" width="8" style="4" customWidth="1"/>
    <col min="4382" max="4384" width="0" style="4" hidden="1" customWidth="1"/>
    <col min="4385" max="4609" width="9.125" style="4"/>
    <col min="4610" max="4610" width="6.25" style="4" customWidth="1"/>
    <col min="4611" max="4611" width="26.375" style="4" customWidth="1"/>
    <col min="4612" max="4612" width="8.75" style="4" customWidth="1"/>
    <col min="4613" max="4613" width="8.375" style="4" customWidth="1"/>
    <col min="4614" max="4614" width="9" style="4" customWidth="1"/>
    <col min="4615" max="4615" width="12.375" style="4" customWidth="1"/>
    <col min="4616" max="4616" width="10.375" style="4" customWidth="1"/>
    <col min="4617" max="4617" width="11" style="4" customWidth="1"/>
    <col min="4618" max="4619" width="12.375" style="4" customWidth="1"/>
    <col min="4620" max="4620" width="9.75" style="4" customWidth="1"/>
    <col min="4621" max="4621" width="10.375" style="4" customWidth="1"/>
    <col min="4622" max="4622" width="10.25" style="4" customWidth="1"/>
    <col min="4623" max="4623" width="10.75" style="4" customWidth="1"/>
    <col min="4624" max="4624" width="9.25" style="4" customWidth="1"/>
    <col min="4625" max="4625" width="8.375" style="4" customWidth="1"/>
    <col min="4626" max="4626" width="7.125" style="4" customWidth="1"/>
    <col min="4627" max="4627" width="13.25" style="4" customWidth="1"/>
    <col min="4628" max="4628" width="9.375" style="4" customWidth="1"/>
    <col min="4629" max="4629" width="8.375" style="4" customWidth="1"/>
    <col min="4630" max="4630" width="7.125" style="4" customWidth="1"/>
    <col min="4631" max="4631" width="13.25" style="4" customWidth="1"/>
    <col min="4632" max="4632" width="9.375" style="4" customWidth="1"/>
    <col min="4633" max="4634" width="8.375" style="4" customWidth="1"/>
    <col min="4635" max="4635" width="13.25" style="4" customWidth="1"/>
    <col min="4636" max="4636" width="9.375" style="4" customWidth="1"/>
    <col min="4637" max="4637" width="8" style="4" customWidth="1"/>
    <col min="4638" max="4640" width="0" style="4" hidden="1" customWidth="1"/>
    <col min="4641" max="4865" width="9.125" style="4"/>
    <col min="4866" max="4866" width="6.25" style="4" customWidth="1"/>
    <col min="4867" max="4867" width="26.375" style="4" customWidth="1"/>
    <col min="4868" max="4868" width="8.75" style="4" customWidth="1"/>
    <col min="4869" max="4869" width="8.375" style="4" customWidth="1"/>
    <col min="4870" max="4870" width="9" style="4" customWidth="1"/>
    <col min="4871" max="4871" width="12.375" style="4" customWidth="1"/>
    <col min="4872" max="4872" width="10.375" style="4" customWidth="1"/>
    <col min="4873" max="4873" width="11" style="4" customWidth="1"/>
    <col min="4874" max="4875" width="12.375" style="4" customWidth="1"/>
    <col min="4876" max="4876" width="9.75" style="4" customWidth="1"/>
    <col min="4877" max="4877" width="10.375" style="4" customWidth="1"/>
    <col min="4878" max="4878" width="10.25" style="4" customWidth="1"/>
    <col min="4879" max="4879" width="10.75" style="4" customWidth="1"/>
    <col min="4880" max="4880" width="9.25" style="4" customWidth="1"/>
    <col min="4881" max="4881" width="8.375" style="4" customWidth="1"/>
    <col min="4882" max="4882" width="7.125" style="4" customWidth="1"/>
    <col min="4883" max="4883" width="13.25" style="4" customWidth="1"/>
    <col min="4884" max="4884" width="9.375" style="4" customWidth="1"/>
    <col min="4885" max="4885" width="8.375" style="4" customWidth="1"/>
    <col min="4886" max="4886" width="7.125" style="4" customWidth="1"/>
    <col min="4887" max="4887" width="13.25" style="4" customWidth="1"/>
    <col min="4888" max="4888" width="9.375" style="4" customWidth="1"/>
    <col min="4889" max="4890" width="8.375" style="4" customWidth="1"/>
    <col min="4891" max="4891" width="13.25" style="4" customWidth="1"/>
    <col min="4892" max="4892" width="9.375" style="4" customWidth="1"/>
    <col min="4893" max="4893" width="8" style="4" customWidth="1"/>
    <col min="4894" max="4896" width="0" style="4" hidden="1" customWidth="1"/>
    <col min="4897" max="5121" width="9.125" style="4"/>
    <col min="5122" max="5122" width="6.25" style="4" customWidth="1"/>
    <col min="5123" max="5123" width="26.375" style="4" customWidth="1"/>
    <col min="5124" max="5124" width="8.75" style="4" customWidth="1"/>
    <col min="5125" max="5125" width="8.375" style="4" customWidth="1"/>
    <col min="5126" max="5126" width="9" style="4" customWidth="1"/>
    <col min="5127" max="5127" width="12.375" style="4" customWidth="1"/>
    <col min="5128" max="5128" width="10.375" style="4" customWidth="1"/>
    <col min="5129" max="5129" width="11" style="4" customWidth="1"/>
    <col min="5130" max="5131" width="12.375" style="4" customWidth="1"/>
    <col min="5132" max="5132" width="9.75" style="4" customWidth="1"/>
    <col min="5133" max="5133" width="10.375" style="4" customWidth="1"/>
    <col min="5134" max="5134" width="10.25" style="4" customWidth="1"/>
    <col min="5135" max="5135" width="10.75" style="4" customWidth="1"/>
    <col min="5136" max="5136" width="9.25" style="4" customWidth="1"/>
    <col min="5137" max="5137" width="8.375" style="4" customWidth="1"/>
    <col min="5138" max="5138" width="7.125" style="4" customWidth="1"/>
    <col min="5139" max="5139" width="13.25" style="4" customWidth="1"/>
    <col min="5140" max="5140" width="9.375" style="4" customWidth="1"/>
    <col min="5141" max="5141" width="8.375" style="4" customWidth="1"/>
    <col min="5142" max="5142" width="7.125" style="4" customWidth="1"/>
    <col min="5143" max="5143" width="13.25" style="4" customWidth="1"/>
    <col min="5144" max="5144" width="9.375" style="4" customWidth="1"/>
    <col min="5145" max="5146" width="8.375" style="4" customWidth="1"/>
    <col min="5147" max="5147" width="13.25" style="4" customWidth="1"/>
    <col min="5148" max="5148" width="9.375" style="4" customWidth="1"/>
    <col min="5149" max="5149" width="8" style="4" customWidth="1"/>
    <col min="5150" max="5152" width="0" style="4" hidden="1" customWidth="1"/>
    <col min="5153" max="5377" width="9.125" style="4"/>
    <col min="5378" max="5378" width="6.25" style="4" customWidth="1"/>
    <col min="5379" max="5379" width="26.375" style="4" customWidth="1"/>
    <col min="5380" max="5380" width="8.75" style="4" customWidth="1"/>
    <col min="5381" max="5381" width="8.375" style="4" customWidth="1"/>
    <col min="5382" max="5382" width="9" style="4" customWidth="1"/>
    <col min="5383" max="5383" width="12.375" style="4" customWidth="1"/>
    <col min="5384" max="5384" width="10.375" style="4" customWidth="1"/>
    <col min="5385" max="5385" width="11" style="4" customWidth="1"/>
    <col min="5386" max="5387" width="12.375" style="4" customWidth="1"/>
    <col min="5388" max="5388" width="9.75" style="4" customWidth="1"/>
    <col min="5389" max="5389" width="10.375" style="4" customWidth="1"/>
    <col min="5390" max="5390" width="10.25" style="4" customWidth="1"/>
    <col min="5391" max="5391" width="10.75" style="4" customWidth="1"/>
    <col min="5392" max="5392" width="9.25" style="4" customWidth="1"/>
    <col min="5393" max="5393" width="8.375" style="4" customWidth="1"/>
    <col min="5394" max="5394" width="7.125" style="4" customWidth="1"/>
    <col min="5395" max="5395" width="13.25" style="4" customWidth="1"/>
    <col min="5396" max="5396" width="9.375" style="4" customWidth="1"/>
    <col min="5397" max="5397" width="8.375" style="4" customWidth="1"/>
    <col min="5398" max="5398" width="7.125" style="4" customWidth="1"/>
    <col min="5399" max="5399" width="13.25" style="4" customWidth="1"/>
    <col min="5400" max="5400" width="9.375" style="4" customWidth="1"/>
    <col min="5401" max="5402" width="8.375" style="4" customWidth="1"/>
    <col min="5403" max="5403" width="13.25" style="4" customWidth="1"/>
    <col min="5404" max="5404" width="9.375" style="4" customWidth="1"/>
    <col min="5405" max="5405" width="8" style="4" customWidth="1"/>
    <col min="5406" max="5408" width="0" style="4" hidden="1" customWidth="1"/>
    <col min="5409" max="5633" width="9.125" style="4"/>
    <col min="5634" max="5634" width="6.25" style="4" customWidth="1"/>
    <col min="5635" max="5635" width="26.375" style="4" customWidth="1"/>
    <col min="5636" max="5636" width="8.75" style="4" customWidth="1"/>
    <col min="5637" max="5637" width="8.375" style="4" customWidth="1"/>
    <col min="5638" max="5638" width="9" style="4" customWidth="1"/>
    <col min="5639" max="5639" width="12.375" style="4" customWidth="1"/>
    <col min="5640" max="5640" width="10.375" style="4" customWidth="1"/>
    <col min="5641" max="5641" width="11" style="4" customWidth="1"/>
    <col min="5642" max="5643" width="12.375" style="4" customWidth="1"/>
    <col min="5644" max="5644" width="9.75" style="4" customWidth="1"/>
    <col min="5645" max="5645" width="10.375" style="4" customWidth="1"/>
    <col min="5646" max="5646" width="10.25" style="4" customWidth="1"/>
    <col min="5647" max="5647" width="10.75" style="4" customWidth="1"/>
    <col min="5648" max="5648" width="9.25" style="4" customWidth="1"/>
    <col min="5649" max="5649" width="8.375" style="4" customWidth="1"/>
    <col min="5650" max="5650" width="7.125" style="4" customWidth="1"/>
    <col min="5651" max="5651" width="13.25" style="4" customWidth="1"/>
    <col min="5652" max="5652" width="9.375" style="4" customWidth="1"/>
    <col min="5653" max="5653" width="8.375" style="4" customWidth="1"/>
    <col min="5654" max="5654" width="7.125" style="4" customWidth="1"/>
    <col min="5655" max="5655" width="13.25" style="4" customWidth="1"/>
    <col min="5656" max="5656" width="9.375" style="4" customWidth="1"/>
    <col min="5657" max="5658" width="8.375" style="4" customWidth="1"/>
    <col min="5659" max="5659" width="13.25" style="4" customWidth="1"/>
    <col min="5660" max="5660" width="9.375" style="4" customWidth="1"/>
    <col min="5661" max="5661" width="8" style="4" customWidth="1"/>
    <col min="5662" max="5664" width="0" style="4" hidden="1" customWidth="1"/>
    <col min="5665" max="5889" width="9.125" style="4"/>
    <col min="5890" max="5890" width="6.25" style="4" customWidth="1"/>
    <col min="5891" max="5891" width="26.375" style="4" customWidth="1"/>
    <col min="5892" max="5892" width="8.75" style="4" customWidth="1"/>
    <col min="5893" max="5893" width="8.375" style="4" customWidth="1"/>
    <col min="5894" max="5894" width="9" style="4" customWidth="1"/>
    <col min="5895" max="5895" width="12.375" style="4" customWidth="1"/>
    <col min="5896" max="5896" width="10.375" style="4" customWidth="1"/>
    <col min="5897" max="5897" width="11" style="4" customWidth="1"/>
    <col min="5898" max="5899" width="12.375" style="4" customWidth="1"/>
    <col min="5900" max="5900" width="9.75" style="4" customWidth="1"/>
    <col min="5901" max="5901" width="10.375" style="4" customWidth="1"/>
    <col min="5902" max="5902" width="10.25" style="4" customWidth="1"/>
    <col min="5903" max="5903" width="10.75" style="4" customWidth="1"/>
    <col min="5904" max="5904" width="9.25" style="4" customWidth="1"/>
    <col min="5905" max="5905" width="8.375" style="4" customWidth="1"/>
    <col min="5906" max="5906" width="7.125" style="4" customWidth="1"/>
    <col min="5907" max="5907" width="13.25" style="4" customWidth="1"/>
    <col min="5908" max="5908" width="9.375" style="4" customWidth="1"/>
    <col min="5909" max="5909" width="8.375" style="4" customWidth="1"/>
    <col min="5910" max="5910" width="7.125" style="4" customWidth="1"/>
    <col min="5911" max="5911" width="13.25" style="4" customWidth="1"/>
    <col min="5912" max="5912" width="9.375" style="4" customWidth="1"/>
    <col min="5913" max="5914" width="8.375" style="4" customWidth="1"/>
    <col min="5915" max="5915" width="13.25" style="4" customWidth="1"/>
    <col min="5916" max="5916" width="9.375" style="4" customWidth="1"/>
    <col min="5917" max="5917" width="8" style="4" customWidth="1"/>
    <col min="5918" max="5920" width="0" style="4" hidden="1" customWidth="1"/>
    <col min="5921" max="6145" width="9.125" style="4"/>
    <col min="6146" max="6146" width="6.25" style="4" customWidth="1"/>
    <col min="6147" max="6147" width="26.375" style="4" customWidth="1"/>
    <col min="6148" max="6148" width="8.75" style="4" customWidth="1"/>
    <col min="6149" max="6149" width="8.375" style="4" customWidth="1"/>
    <col min="6150" max="6150" width="9" style="4" customWidth="1"/>
    <col min="6151" max="6151" width="12.375" style="4" customWidth="1"/>
    <col min="6152" max="6152" width="10.375" style="4" customWidth="1"/>
    <col min="6153" max="6153" width="11" style="4" customWidth="1"/>
    <col min="6154" max="6155" width="12.375" style="4" customWidth="1"/>
    <col min="6156" max="6156" width="9.75" style="4" customWidth="1"/>
    <col min="6157" max="6157" width="10.375" style="4" customWidth="1"/>
    <col min="6158" max="6158" width="10.25" style="4" customWidth="1"/>
    <col min="6159" max="6159" width="10.75" style="4" customWidth="1"/>
    <col min="6160" max="6160" width="9.25" style="4" customWidth="1"/>
    <col min="6161" max="6161" width="8.375" style="4" customWidth="1"/>
    <col min="6162" max="6162" width="7.125" style="4" customWidth="1"/>
    <col min="6163" max="6163" width="13.25" style="4" customWidth="1"/>
    <col min="6164" max="6164" width="9.375" style="4" customWidth="1"/>
    <col min="6165" max="6165" width="8.375" style="4" customWidth="1"/>
    <col min="6166" max="6166" width="7.125" style="4" customWidth="1"/>
    <col min="6167" max="6167" width="13.25" style="4" customWidth="1"/>
    <col min="6168" max="6168" width="9.375" style="4" customWidth="1"/>
    <col min="6169" max="6170" width="8.375" style="4" customWidth="1"/>
    <col min="6171" max="6171" width="13.25" style="4" customWidth="1"/>
    <col min="6172" max="6172" width="9.375" style="4" customWidth="1"/>
    <col min="6173" max="6173" width="8" style="4" customWidth="1"/>
    <col min="6174" max="6176" width="0" style="4" hidden="1" customWidth="1"/>
    <col min="6177" max="6401" width="9.125" style="4"/>
    <col min="6402" max="6402" width="6.25" style="4" customWidth="1"/>
    <col min="6403" max="6403" width="26.375" style="4" customWidth="1"/>
    <col min="6404" max="6404" width="8.75" style="4" customWidth="1"/>
    <col min="6405" max="6405" width="8.375" style="4" customWidth="1"/>
    <col min="6406" max="6406" width="9" style="4" customWidth="1"/>
    <col min="6407" max="6407" width="12.375" style="4" customWidth="1"/>
    <col min="6408" max="6408" width="10.375" style="4" customWidth="1"/>
    <col min="6409" max="6409" width="11" style="4" customWidth="1"/>
    <col min="6410" max="6411" width="12.375" style="4" customWidth="1"/>
    <col min="6412" max="6412" width="9.75" style="4" customWidth="1"/>
    <col min="6413" max="6413" width="10.375" style="4" customWidth="1"/>
    <col min="6414" max="6414" width="10.25" style="4" customWidth="1"/>
    <col min="6415" max="6415" width="10.75" style="4" customWidth="1"/>
    <col min="6416" max="6416" width="9.25" style="4" customWidth="1"/>
    <col min="6417" max="6417" width="8.375" style="4" customWidth="1"/>
    <col min="6418" max="6418" width="7.125" style="4" customWidth="1"/>
    <col min="6419" max="6419" width="13.25" style="4" customWidth="1"/>
    <col min="6420" max="6420" width="9.375" style="4" customWidth="1"/>
    <col min="6421" max="6421" width="8.375" style="4" customWidth="1"/>
    <col min="6422" max="6422" width="7.125" style="4" customWidth="1"/>
    <col min="6423" max="6423" width="13.25" style="4" customWidth="1"/>
    <col min="6424" max="6424" width="9.375" style="4" customWidth="1"/>
    <col min="6425" max="6426" width="8.375" style="4" customWidth="1"/>
    <col min="6427" max="6427" width="13.25" style="4" customWidth="1"/>
    <col min="6428" max="6428" width="9.375" style="4" customWidth="1"/>
    <col min="6429" max="6429" width="8" style="4" customWidth="1"/>
    <col min="6430" max="6432" width="0" style="4" hidden="1" customWidth="1"/>
    <col min="6433" max="6657" width="9.125" style="4"/>
    <col min="6658" max="6658" width="6.25" style="4" customWidth="1"/>
    <col min="6659" max="6659" width="26.375" style="4" customWidth="1"/>
    <col min="6660" max="6660" width="8.75" style="4" customWidth="1"/>
    <col min="6661" max="6661" width="8.375" style="4" customWidth="1"/>
    <col min="6662" max="6662" width="9" style="4" customWidth="1"/>
    <col min="6663" max="6663" width="12.375" style="4" customWidth="1"/>
    <col min="6664" max="6664" width="10.375" style="4" customWidth="1"/>
    <col min="6665" max="6665" width="11" style="4" customWidth="1"/>
    <col min="6666" max="6667" width="12.375" style="4" customWidth="1"/>
    <col min="6668" max="6668" width="9.75" style="4" customWidth="1"/>
    <col min="6669" max="6669" width="10.375" style="4" customWidth="1"/>
    <col min="6670" max="6670" width="10.25" style="4" customWidth="1"/>
    <col min="6671" max="6671" width="10.75" style="4" customWidth="1"/>
    <col min="6672" max="6672" width="9.25" style="4" customWidth="1"/>
    <col min="6673" max="6673" width="8.375" style="4" customWidth="1"/>
    <col min="6674" max="6674" width="7.125" style="4" customWidth="1"/>
    <col min="6675" max="6675" width="13.25" style="4" customWidth="1"/>
    <col min="6676" max="6676" width="9.375" style="4" customWidth="1"/>
    <col min="6677" max="6677" width="8.375" style="4" customWidth="1"/>
    <col min="6678" max="6678" width="7.125" style="4" customWidth="1"/>
    <col min="6679" max="6679" width="13.25" style="4" customWidth="1"/>
    <col min="6680" max="6680" width="9.375" style="4" customWidth="1"/>
    <col min="6681" max="6682" width="8.375" style="4" customWidth="1"/>
    <col min="6683" max="6683" width="13.25" style="4" customWidth="1"/>
    <col min="6684" max="6684" width="9.375" style="4" customWidth="1"/>
    <col min="6685" max="6685" width="8" style="4" customWidth="1"/>
    <col min="6686" max="6688" width="0" style="4" hidden="1" customWidth="1"/>
    <col min="6689" max="6913" width="9.125" style="4"/>
    <col min="6914" max="6914" width="6.25" style="4" customWidth="1"/>
    <col min="6915" max="6915" width="26.375" style="4" customWidth="1"/>
    <col min="6916" max="6916" width="8.75" style="4" customWidth="1"/>
    <col min="6917" max="6917" width="8.375" style="4" customWidth="1"/>
    <col min="6918" max="6918" width="9" style="4" customWidth="1"/>
    <col min="6919" max="6919" width="12.375" style="4" customWidth="1"/>
    <col min="6920" max="6920" width="10.375" style="4" customWidth="1"/>
    <col min="6921" max="6921" width="11" style="4" customWidth="1"/>
    <col min="6922" max="6923" width="12.375" style="4" customWidth="1"/>
    <col min="6924" max="6924" width="9.75" style="4" customWidth="1"/>
    <col min="6925" max="6925" width="10.375" style="4" customWidth="1"/>
    <col min="6926" max="6926" width="10.25" style="4" customWidth="1"/>
    <col min="6927" max="6927" width="10.75" style="4" customWidth="1"/>
    <col min="6928" max="6928" width="9.25" style="4" customWidth="1"/>
    <col min="6929" max="6929" width="8.375" style="4" customWidth="1"/>
    <col min="6930" max="6930" width="7.125" style="4" customWidth="1"/>
    <col min="6931" max="6931" width="13.25" style="4" customWidth="1"/>
    <col min="6932" max="6932" width="9.375" style="4" customWidth="1"/>
    <col min="6933" max="6933" width="8.375" style="4" customWidth="1"/>
    <col min="6934" max="6934" width="7.125" style="4" customWidth="1"/>
    <col min="6935" max="6935" width="13.25" style="4" customWidth="1"/>
    <col min="6936" max="6936" width="9.375" style="4" customWidth="1"/>
    <col min="6937" max="6938" width="8.375" style="4" customWidth="1"/>
    <col min="6939" max="6939" width="13.25" style="4" customWidth="1"/>
    <col min="6940" max="6940" width="9.375" style="4" customWidth="1"/>
    <col min="6941" max="6941" width="8" style="4" customWidth="1"/>
    <col min="6942" max="6944" width="0" style="4" hidden="1" customWidth="1"/>
    <col min="6945" max="7169" width="9.125" style="4"/>
    <col min="7170" max="7170" width="6.25" style="4" customWidth="1"/>
    <col min="7171" max="7171" width="26.375" style="4" customWidth="1"/>
    <col min="7172" max="7172" width="8.75" style="4" customWidth="1"/>
    <col min="7173" max="7173" width="8.375" style="4" customWidth="1"/>
    <col min="7174" max="7174" width="9" style="4" customWidth="1"/>
    <col min="7175" max="7175" width="12.375" style="4" customWidth="1"/>
    <col min="7176" max="7176" width="10.375" style="4" customWidth="1"/>
    <col min="7177" max="7177" width="11" style="4" customWidth="1"/>
    <col min="7178" max="7179" width="12.375" style="4" customWidth="1"/>
    <col min="7180" max="7180" width="9.75" style="4" customWidth="1"/>
    <col min="7181" max="7181" width="10.375" style="4" customWidth="1"/>
    <col min="7182" max="7182" width="10.25" style="4" customWidth="1"/>
    <col min="7183" max="7183" width="10.75" style="4" customWidth="1"/>
    <col min="7184" max="7184" width="9.25" style="4" customWidth="1"/>
    <col min="7185" max="7185" width="8.375" style="4" customWidth="1"/>
    <col min="7186" max="7186" width="7.125" style="4" customWidth="1"/>
    <col min="7187" max="7187" width="13.25" style="4" customWidth="1"/>
    <col min="7188" max="7188" width="9.375" style="4" customWidth="1"/>
    <col min="7189" max="7189" width="8.375" style="4" customWidth="1"/>
    <col min="7190" max="7190" width="7.125" style="4" customWidth="1"/>
    <col min="7191" max="7191" width="13.25" style="4" customWidth="1"/>
    <col min="7192" max="7192" width="9.375" style="4" customWidth="1"/>
    <col min="7193" max="7194" width="8.375" style="4" customWidth="1"/>
    <col min="7195" max="7195" width="13.25" style="4" customWidth="1"/>
    <col min="7196" max="7196" width="9.375" style="4" customWidth="1"/>
    <col min="7197" max="7197" width="8" style="4" customWidth="1"/>
    <col min="7198" max="7200" width="0" style="4" hidden="1" customWidth="1"/>
    <col min="7201" max="7425" width="9.125" style="4"/>
    <col min="7426" max="7426" width="6.25" style="4" customWidth="1"/>
    <col min="7427" max="7427" width="26.375" style="4" customWidth="1"/>
    <col min="7428" max="7428" width="8.75" style="4" customWidth="1"/>
    <col min="7429" max="7429" width="8.375" style="4" customWidth="1"/>
    <col min="7430" max="7430" width="9" style="4" customWidth="1"/>
    <col min="7431" max="7431" width="12.375" style="4" customWidth="1"/>
    <col min="7432" max="7432" width="10.375" style="4" customWidth="1"/>
    <col min="7433" max="7433" width="11" style="4" customWidth="1"/>
    <col min="7434" max="7435" width="12.375" style="4" customWidth="1"/>
    <col min="7436" max="7436" width="9.75" style="4" customWidth="1"/>
    <col min="7437" max="7437" width="10.375" style="4" customWidth="1"/>
    <col min="7438" max="7438" width="10.25" style="4" customWidth="1"/>
    <col min="7439" max="7439" width="10.75" style="4" customWidth="1"/>
    <col min="7440" max="7440" width="9.25" style="4" customWidth="1"/>
    <col min="7441" max="7441" width="8.375" style="4" customWidth="1"/>
    <col min="7442" max="7442" width="7.125" style="4" customWidth="1"/>
    <col min="7443" max="7443" width="13.25" style="4" customWidth="1"/>
    <col min="7444" max="7444" width="9.375" style="4" customWidth="1"/>
    <col min="7445" max="7445" width="8.375" style="4" customWidth="1"/>
    <col min="7446" max="7446" width="7.125" style="4" customWidth="1"/>
    <col min="7447" max="7447" width="13.25" style="4" customWidth="1"/>
    <col min="7448" max="7448" width="9.375" style="4" customWidth="1"/>
    <col min="7449" max="7450" width="8.375" style="4" customWidth="1"/>
    <col min="7451" max="7451" width="13.25" style="4" customWidth="1"/>
    <col min="7452" max="7452" width="9.375" style="4" customWidth="1"/>
    <col min="7453" max="7453" width="8" style="4" customWidth="1"/>
    <col min="7454" max="7456" width="0" style="4" hidden="1" customWidth="1"/>
    <col min="7457" max="7681" width="9.125" style="4"/>
    <col min="7682" max="7682" width="6.25" style="4" customWidth="1"/>
    <col min="7683" max="7683" width="26.375" style="4" customWidth="1"/>
    <col min="7684" max="7684" width="8.75" style="4" customWidth="1"/>
    <col min="7685" max="7685" width="8.375" style="4" customWidth="1"/>
    <col min="7686" max="7686" width="9" style="4" customWidth="1"/>
    <col min="7687" max="7687" width="12.375" style="4" customWidth="1"/>
    <col min="7688" max="7688" width="10.375" style="4" customWidth="1"/>
    <col min="7689" max="7689" width="11" style="4" customWidth="1"/>
    <col min="7690" max="7691" width="12.375" style="4" customWidth="1"/>
    <col min="7692" max="7692" width="9.75" style="4" customWidth="1"/>
    <col min="7693" max="7693" width="10.375" style="4" customWidth="1"/>
    <col min="7694" max="7694" width="10.25" style="4" customWidth="1"/>
    <col min="7695" max="7695" width="10.75" style="4" customWidth="1"/>
    <col min="7696" max="7696" width="9.25" style="4" customWidth="1"/>
    <col min="7697" max="7697" width="8.375" style="4" customWidth="1"/>
    <col min="7698" max="7698" width="7.125" style="4" customWidth="1"/>
    <col min="7699" max="7699" width="13.25" style="4" customWidth="1"/>
    <col min="7700" max="7700" width="9.375" style="4" customWidth="1"/>
    <col min="7701" max="7701" width="8.375" style="4" customWidth="1"/>
    <col min="7702" max="7702" width="7.125" style="4" customWidth="1"/>
    <col min="7703" max="7703" width="13.25" style="4" customWidth="1"/>
    <col min="7704" max="7704" width="9.375" style="4" customWidth="1"/>
    <col min="7705" max="7706" width="8.375" style="4" customWidth="1"/>
    <col min="7707" max="7707" width="13.25" style="4" customWidth="1"/>
    <col min="7708" max="7708" width="9.375" style="4" customWidth="1"/>
    <col min="7709" max="7709" width="8" style="4" customWidth="1"/>
    <col min="7710" max="7712" width="0" style="4" hidden="1" customWidth="1"/>
    <col min="7713" max="7937" width="9.125" style="4"/>
    <col min="7938" max="7938" width="6.25" style="4" customWidth="1"/>
    <col min="7939" max="7939" width="26.375" style="4" customWidth="1"/>
    <col min="7940" max="7940" width="8.75" style="4" customWidth="1"/>
    <col min="7941" max="7941" width="8.375" style="4" customWidth="1"/>
    <col min="7942" max="7942" width="9" style="4" customWidth="1"/>
    <col min="7943" max="7943" width="12.375" style="4" customWidth="1"/>
    <col min="7944" max="7944" width="10.375" style="4" customWidth="1"/>
    <col min="7945" max="7945" width="11" style="4" customWidth="1"/>
    <col min="7946" max="7947" width="12.375" style="4" customWidth="1"/>
    <col min="7948" max="7948" width="9.75" style="4" customWidth="1"/>
    <col min="7949" max="7949" width="10.375" style="4" customWidth="1"/>
    <col min="7950" max="7950" width="10.25" style="4" customWidth="1"/>
    <col min="7951" max="7951" width="10.75" style="4" customWidth="1"/>
    <col min="7952" max="7952" width="9.25" style="4" customWidth="1"/>
    <col min="7953" max="7953" width="8.375" style="4" customWidth="1"/>
    <col min="7954" max="7954" width="7.125" style="4" customWidth="1"/>
    <col min="7955" max="7955" width="13.25" style="4" customWidth="1"/>
    <col min="7956" max="7956" width="9.375" style="4" customWidth="1"/>
    <col min="7957" max="7957" width="8.375" style="4" customWidth="1"/>
    <col min="7958" max="7958" width="7.125" style="4" customWidth="1"/>
    <col min="7959" max="7959" width="13.25" style="4" customWidth="1"/>
    <col min="7960" max="7960" width="9.375" style="4" customWidth="1"/>
    <col min="7961" max="7962" width="8.375" style="4" customWidth="1"/>
    <col min="7963" max="7963" width="13.25" style="4" customWidth="1"/>
    <col min="7964" max="7964" width="9.375" style="4" customWidth="1"/>
    <col min="7965" max="7965" width="8" style="4" customWidth="1"/>
    <col min="7966" max="7968" width="0" style="4" hidden="1" customWidth="1"/>
    <col min="7969" max="8193" width="9.125" style="4"/>
    <col min="8194" max="8194" width="6.25" style="4" customWidth="1"/>
    <col min="8195" max="8195" width="26.375" style="4" customWidth="1"/>
    <col min="8196" max="8196" width="8.75" style="4" customWidth="1"/>
    <col min="8197" max="8197" width="8.375" style="4" customWidth="1"/>
    <col min="8198" max="8198" width="9" style="4" customWidth="1"/>
    <col min="8199" max="8199" width="12.375" style="4" customWidth="1"/>
    <col min="8200" max="8200" width="10.375" style="4" customWidth="1"/>
    <col min="8201" max="8201" width="11" style="4" customWidth="1"/>
    <col min="8202" max="8203" width="12.375" style="4" customWidth="1"/>
    <col min="8204" max="8204" width="9.75" style="4" customWidth="1"/>
    <col min="8205" max="8205" width="10.375" style="4" customWidth="1"/>
    <col min="8206" max="8206" width="10.25" style="4" customWidth="1"/>
    <col min="8207" max="8207" width="10.75" style="4" customWidth="1"/>
    <col min="8208" max="8208" width="9.25" style="4" customWidth="1"/>
    <col min="8209" max="8209" width="8.375" style="4" customWidth="1"/>
    <col min="8210" max="8210" width="7.125" style="4" customWidth="1"/>
    <col min="8211" max="8211" width="13.25" style="4" customWidth="1"/>
    <col min="8212" max="8212" width="9.375" style="4" customWidth="1"/>
    <col min="8213" max="8213" width="8.375" style="4" customWidth="1"/>
    <col min="8214" max="8214" width="7.125" style="4" customWidth="1"/>
    <col min="8215" max="8215" width="13.25" style="4" customWidth="1"/>
    <col min="8216" max="8216" width="9.375" style="4" customWidth="1"/>
    <col min="8217" max="8218" width="8.375" style="4" customWidth="1"/>
    <col min="8219" max="8219" width="13.25" style="4" customWidth="1"/>
    <col min="8220" max="8220" width="9.375" style="4" customWidth="1"/>
    <col min="8221" max="8221" width="8" style="4" customWidth="1"/>
    <col min="8222" max="8224" width="0" style="4" hidden="1" customWidth="1"/>
    <col min="8225" max="8449" width="9.125" style="4"/>
    <col min="8450" max="8450" width="6.25" style="4" customWidth="1"/>
    <col min="8451" max="8451" width="26.375" style="4" customWidth="1"/>
    <col min="8452" max="8452" width="8.75" style="4" customWidth="1"/>
    <col min="8453" max="8453" width="8.375" style="4" customWidth="1"/>
    <col min="8454" max="8454" width="9" style="4" customWidth="1"/>
    <col min="8455" max="8455" width="12.375" style="4" customWidth="1"/>
    <col min="8456" max="8456" width="10.375" style="4" customWidth="1"/>
    <col min="8457" max="8457" width="11" style="4" customWidth="1"/>
    <col min="8458" max="8459" width="12.375" style="4" customWidth="1"/>
    <col min="8460" max="8460" width="9.75" style="4" customWidth="1"/>
    <col min="8461" max="8461" width="10.375" style="4" customWidth="1"/>
    <col min="8462" max="8462" width="10.25" style="4" customWidth="1"/>
    <col min="8463" max="8463" width="10.75" style="4" customWidth="1"/>
    <col min="8464" max="8464" width="9.25" style="4" customWidth="1"/>
    <col min="8465" max="8465" width="8.375" style="4" customWidth="1"/>
    <col min="8466" max="8466" width="7.125" style="4" customWidth="1"/>
    <col min="8467" max="8467" width="13.25" style="4" customWidth="1"/>
    <col min="8468" max="8468" width="9.375" style="4" customWidth="1"/>
    <col min="8469" max="8469" width="8.375" style="4" customWidth="1"/>
    <col min="8470" max="8470" width="7.125" style="4" customWidth="1"/>
    <col min="8471" max="8471" width="13.25" style="4" customWidth="1"/>
    <col min="8472" max="8472" width="9.375" style="4" customWidth="1"/>
    <col min="8473" max="8474" width="8.375" style="4" customWidth="1"/>
    <col min="8475" max="8475" width="13.25" style="4" customWidth="1"/>
    <col min="8476" max="8476" width="9.375" style="4" customWidth="1"/>
    <col min="8477" max="8477" width="8" style="4" customWidth="1"/>
    <col min="8478" max="8480" width="0" style="4" hidden="1" customWidth="1"/>
    <col min="8481" max="8705" width="9.125" style="4"/>
    <col min="8706" max="8706" width="6.25" style="4" customWidth="1"/>
    <col min="8707" max="8707" width="26.375" style="4" customWidth="1"/>
    <col min="8708" max="8708" width="8.75" style="4" customWidth="1"/>
    <col min="8709" max="8709" width="8.375" style="4" customWidth="1"/>
    <col min="8710" max="8710" width="9" style="4" customWidth="1"/>
    <col min="8711" max="8711" width="12.375" style="4" customWidth="1"/>
    <col min="8712" max="8712" width="10.375" style="4" customWidth="1"/>
    <col min="8713" max="8713" width="11" style="4" customWidth="1"/>
    <col min="8714" max="8715" width="12.375" style="4" customWidth="1"/>
    <col min="8716" max="8716" width="9.75" style="4" customWidth="1"/>
    <col min="8717" max="8717" width="10.375" style="4" customWidth="1"/>
    <col min="8718" max="8718" width="10.25" style="4" customWidth="1"/>
    <col min="8719" max="8719" width="10.75" style="4" customWidth="1"/>
    <col min="8720" max="8720" width="9.25" style="4" customWidth="1"/>
    <col min="8721" max="8721" width="8.375" style="4" customWidth="1"/>
    <col min="8722" max="8722" width="7.125" style="4" customWidth="1"/>
    <col min="8723" max="8723" width="13.25" style="4" customWidth="1"/>
    <col min="8724" max="8724" width="9.375" style="4" customWidth="1"/>
    <col min="8725" max="8725" width="8.375" style="4" customWidth="1"/>
    <col min="8726" max="8726" width="7.125" style="4" customWidth="1"/>
    <col min="8727" max="8727" width="13.25" style="4" customWidth="1"/>
    <col min="8728" max="8728" width="9.375" style="4" customWidth="1"/>
    <col min="8729" max="8730" width="8.375" style="4" customWidth="1"/>
    <col min="8731" max="8731" width="13.25" style="4" customWidth="1"/>
    <col min="8732" max="8732" width="9.375" style="4" customWidth="1"/>
    <col min="8733" max="8733" width="8" style="4" customWidth="1"/>
    <col min="8734" max="8736" width="0" style="4" hidden="1" customWidth="1"/>
    <col min="8737" max="8961" width="9.125" style="4"/>
    <col min="8962" max="8962" width="6.25" style="4" customWidth="1"/>
    <col min="8963" max="8963" width="26.375" style="4" customWidth="1"/>
    <col min="8964" max="8964" width="8.75" style="4" customWidth="1"/>
    <col min="8965" max="8965" width="8.375" style="4" customWidth="1"/>
    <col min="8966" max="8966" width="9" style="4" customWidth="1"/>
    <col min="8967" max="8967" width="12.375" style="4" customWidth="1"/>
    <col min="8968" max="8968" width="10.375" style="4" customWidth="1"/>
    <col min="8969" max="8969" width="11" style="4" customWidth="1"/>
    <col min="8970" max="8971" width="12.375" style="4" customWidth="1"/>
    <col min="8972" max="8972" width="9.75" style="4" customWidth="1"/>
    <col min="8973" max="8973" width="10.375" style="4" customWidth="1"/>
    <col min="8974" max="8974" width="10.25" style="4" customWidth="1"/>
    <col min="8975" max="8975" width="10.75" style="4" customWidth="1"/>
    <col min="8976" max="8976" width="9.25" style="4" customWidth="1"/>
    <col min="8977" max="8977" width="8.375" style="4" customWidth="1"/>
    <col min="8978" max="8978" width="7.125" style="4" customWidth="1"/>
    <col min="8979" max="8979" width="13.25" style="4" customWidth="1"/>
    <col min="8980" max="8980" width="9.375" style="4" customWidth="1"/>
    <col min="8981" max="8981" width="8.375" style="4" customWidth="1"/>
    <col min="8982" max="8982" width="7.125" style="4" customWidth="1"/>
    <col min="8983" max="8983" width="13.25" style="4" customWidth="1"/>
    <col min="8984" max="8984" width="9.375" style="4" customWidth="1"/>
    <col min="8985" max="8986" width="8.375" style="4" customWidth="1"/>
    <col min="8987" max="8987" width="13.25" style="4" customWidth="1"/>
    <col min="8988" max="8988" width="9.375" style="4" customWidth="1"/>
    <col min="8989" max="8989" width="8" style="4" customWidth="1"/>
    <col min="8990" max="8992" width="0" style="4" hidden="1" customWidth="1"/>
    <col min="8993" max="9217" width="9.125" style="4"/>
    <col min="9218" max="9218" width="6.25" style="4" customWidth="1"/>
    <col min="9219" max="9219" width="26.375" style="4" customWidth="1"/>
    <col min="9220" max="9220" width="8.75" style="4" customWidth="1"/>
    <col min="9221" max="9221" width="8.375" style="4" customWidth="1"/>
    <col min="9222" max="9222" width="9" style="4" customWidth="1"/>
    <col min="9223" max="9223" width="12.375" style="4" customWidth="1"/>
    <col min="9224" max="9224" width="10.375" style="4" customWidth="1"/>
    <col min="9225" max="9225" width="11" style="4" customWidth="1"/>
    <col min="9226" max="9227" width="12.375" style="4" customWidth="1"/>
    <col min="9228" max="9228" width="9.75" style="4" customWidth="1"/>
    <col min="9229" max="9229" width="10.375" style="4" customWidth="1"/>
    <col min="9230" max="9230" width="10.25" style="4" customWidth="1"/>
    <col min="9231" max="9231" width="10.75" style="4" customWidth="1"/>
    <col min="9232" max="9232" width="9.25" style="4" customWidth="1"/>
    <col min="9233" max="9233" width="8.375" style="4" customWidth="1"/>
    <col min="9234" max="9234" width="7.125" style="4" customWidth="1"/>
    <col min="9235" max="9235" width="13.25" style="4" customWidth="1"/>
    <col min="9236" max="9236" width="9.375" style="4" customWidth="1"/>
    <col min="9237" max="9237" width="8.375" style="4" customWidth="1"/>
    <col min="9238" max="9238" width="7.125" style="4" customWidth="1"/>
    <col min="9239" max="9239" width="13.25" style="4" customWidth="1"/>
    <col min="9240" max="9240" width="9.375" style="4" customWidth="1"/>
    <col min="9241" max="9242" width="8.375" style="4" customWidth="1"/>
    <col min="9243" max="9243" width="13.25" style="4" customWidth="1"/>
    <col min="9244" max="9244" width="9.375" style="4" customWidth="1"/>
    <col min="9245" max="9245" width="8" style="4" customWidth="1"/>
    <col min="9246" max="9248" width="0" style="4" hidden="1" customWidth="1"/>
    <col min="9249" max="9473" width="9.125" style="4"/>
    <col min="9474" max="9474" width="6.25" style="4" customWidth="1"/>
    <col min="9475" max="9475" width="26.375" style="4" customWidth="1"/>
    <col min="9476" max="9476" width="8.75" style="4" customWidth="1"/>
    <col min="9477" max="9477" width="8.375" style="4" customWidth="1"/>
    <col min="9478" max="9478" width="9" style="4" customWidth="1"/>
    <col min="9479" max="9479" width="12.375" style="4" customWidth="1"/>
    <col min="9480" max="9480" width="10.375" style="4" customWidth="1"/>
    <col min="9481" max="9481" width="11" style="4" customWidth="1"/>
    <col min="9482" max="9483" width="12.375" style="4" customWidth="1"/>
    <col min="9484" max="9484" width="9.75" style="4" customWidth="1"/>
    <col min="9485" max="9485" width="10.375" style="4" customWidth="1"/>
    <col min="9486" max="9486" width="10.25" style="4" customWidth="1"/>
    <col min="9487" max="9487" width="10.75" style="4" customWidth="1"/>
    <col min="9488" max="9488" width="9.25" style="4" customWidth="1"/>
    <col min="9489" max="9489" width="8.375" style="4" customWidth="1"/>
    <col min="9490" max="9490" width="7.125" style="4" customWidth="1"/>
    <col min="9491" max="9491" width="13.25" style="4" customWidth="1"/>
    <col min="9492" max="9492" width="9.375" style="4" customWidth="1"/>
    <col min="9493" max="9493" width="8.375" style="4" customWidth="1"/>
    <col min="9494" max="9494" width="7.125" style="4" customWidth="1"/>
    <col min="9495" max="9495" width="13.25" style="4" customWidth="1"/>
    <col min="9496" max="9496" width="9.375" style="4" customWidth="1"/>
    <col min="9497" max="9498" width="8.375" style="4" customWidth="1"/>
    <col min="9499" max="9499" width="13.25" style="4" customWidth="1"/>
    <col min="9500" max="9500" width="9.375" style="4" customWidth="1"/>
    <col min="9501" max="9501" width="8" style="4" customWidth="1"/>
    <col min="9502" max="9504" width="0" style="4" hidden="1" customWidth="1"/>
    <col min="9505" max="9729" width="9.125" style="4"/>
    <col min="9730" max="9730" width="6.25" style="4" customWidth="1"/>
    <col min="9731" max="9731" width="26.375" style="4" customWidth="1"/>
    <col min="9732" max="9732" width="8.75" style="4" customWidth="1"/>
    <col min="9733" max="9733" width="8.375" style="4" customWidth="1"/>
    <col min="9734" max="9734" width="9" style="4" customWidth="1"/>
    <col min="9735" max="9735" width="12.375" style="4" customWidth="1"/>
    <col min="9736" max="9736" width="10.375" style="4" customWidth="1"/>
    <col min="9737" max="9737" width="11" style="4" customWidth="1"/>
    <col min="9738" max="9739" width="12.375" style="4" customWidth="1"/>
    <col min="9740" max="9740" width="9.75" style="4" customWidth="1"/>
    <col min="9741" max="9741" width="10.375" style="4" customWidth="1"/>
    <col min="9742" max="9742" width="10.25" style="4" customWidth="1"/>
    <col min="9743" max="9743" width="10.75" style="4" customWidth="1"/>
    <col min="9744" max="9744" width="9.25" style="4" customWidth="1"/>
    <col min="9745" max="9745" width="8.375" style="4" customWidth="1"/>
    <col min="9746" max="9746" width="7.125" style="4" customWidth="1"/>
    <col min="9747" max="9747" width="13.25" style="4" customWidth="1"/>
    <col min="9748" max="9748" width="9.375" style="4" customWidth="1"/>
    <col min="9749" max="9749" width="8.375" style="4" customWidth="1"/>
    <col min="9750" max="9750" width="7.125" style="4" customWidth="1"/>
    <col min="9751" max="9751" width="13.25" style="4" customWidth="1"/>
    <col min="9752" max="9752" width="9.375" style="4" customWidth="1"/>
    <col min="9753" max="9754" width="8.375" style="4" customWidth="1"/>
    <col min="9755" max="9755" width="13.25" style="4" customWidth="1"/>
    <col min="9756" max="9756" width="9.375" style="4" customWidth="1"/>
    <col min="9757" max="9757" width="8" style="4" customWidth="1"/>
    <col min="9758" max="9760" width="0" style="4" hidden="1" customWidth="1"/>
    <col min="9761" max="9985" width="9.125" style="4"/>
    <col min="9986" max="9986" width="6.25" style="4" customWidth="1"/>
    <col min="9987" max="9987" width="26.375" style="4" customWidth="1"/>
    <col min="9988" max="9988" width="8.75" style="4" customWidth="1"/>
    <col min="9989" max="9989" width="8.375" style="4" customWidth="1"/>
    <col min="9990" max="9990" width="9" style="4" customWidth="1"/>
    <col min="9991" max="9991" width="12.375" style="4" customWidth="1"/>
    <col min="9992" max="9992" width="10.375" style="4" customWidth="1"/>
    <col min="9993" max="9993" width="11" style="4" customWidth="1"/>
    <col min="9994" max="9995" width="12.375" style="4" customWidth="1"/>
    <col min="9996" max="9996" width="9.75" style="4" customWidth="1"/>
    <col min="9997" max="9997" width="10.375" style="4" customWidth="1"/>
    <col min="9998" max="9998" width="10.25" style="4" customWidth="1"/>
    <col min="9999" max="9999" width="10.75" style="4" customWidth="1"/>
    <col min="10000" max="10000" width="9.25" style="4" customWidth="1"/>
    <col min="10001" max="10001" width="8.375" style="4" customWidth="1"/>
    <col min="10002" max="10002" width="7.125" style="4" customWidth="1"/>
    <col min="10003" max="10003" width="13.25" style="4" customWidth="1"/>
    <col min="10004" max="10004" width="9.375" style="4" customWidth="1"/>
    <col min="10005" max="10005" width="8.375" style="4" customWidth="1"/>
    <col min="10006" max="10006" width="7.125" style="4" customWidth="1"/>
    <col min="10007" max="10007" width="13.25" style="4" customWidth="1"/>
    <col min="10008" max="10008" width="9.375" style="4" customWidth="1"/>
    <col min="10009" max="10010" width="8.375" style="4" customWidth="1"/>
    <col min="10011" max="10011" width="13.25" style="4" customWidth="1"/>
    <col min="10012" max="10012" width="9.375" style="4" customWidth="1"/>
    <col min="10013" max="10013" width="8" style="4" customWidth="1"/>
    <col min="10014" max="10016" width="0" style="4" hidden="1" customWidth="1"/>
    <col min="10017" max="10241" width="9.125" style="4"/>
    <col min="10242" max="10242" width="6.25" style="4" customWidth="1"/>
    <col min="10243" max="10243" width="26.375" style="4" customWidth="1"/>
    <col min="10244" max="10244" width="8.75" style="4" customWidth="1"/>
    <col min="10245" max="10245" width="8.375" style="4" customWidth="1"/>
    <col min="10246" max="10246" width="9" style="4" customWidth="1"/>
    <col min="10247" max="10247" width="12.375" style="4" customWidth="1"/>
    <col min="10248" max="10248" width="10.375" style="4" customWidth="1"/>
    <col min="10249" max="10249" width="11" style="4" customWidth="1"/>
    <col min="10250" max="10251" width="12.375" style="4" customWidth="1"/>
    <col min="10252" max="10252" width="9.75" style="4" customWidth="1"/>
    <col min="10253" max="10253" width="10.375" style="4" customWidth="1"/>
    <col min="10254" max="10254" width="10.25" style="4" customWidth="1"/>
    <col min="10255" max="10255" width="10.75" style="4" customWidth="1"/>
    <col min="10256" max="10256" width="9.25" style="4" customWidth="1"/>
    <col min="10257" max="10257" width="8.375" style="4" customWidth="1"/>
    <col min="10258" max="10258" width="7.125" style="4" customWidth="1"/>
    <col min="10259" max="10259" width="13.25" style="4" customWidth="1"/>
    <col min="10260" max="10260" width="9.375" style="4" customWidth="1"/>
    <col min="10261" max="10261" width="8.375" style="4" customWidth="1"/>
    <col min="10262" max="10262" width="7.125" style="4" customWidth="1"/>
    <col min="10263" max="10263" width="13.25" style="4" customWidth="1"/>
    <col min="10264" max="10264" width="9.375" style="4" customWidth="1"/>
    <col min="10265" max="10266" width="8.375" style="4" customWidth="1"/>
    <col min="10267" max="10267" width="13.25" style="4" customWidth="1"/>
    <col min="10268" max="10268" width="9.375" style="4" customWidth="1"/>
    <col min="10269" max="10269" width="8" style="4" customWidth="1"/>
    <col min="10270" max="10272" width="0" style="4" hidden="1" customWidth="1"/>
    <col min="10273" max="10497" width="9.125" style="4"/>
    <col min="10498" max="10498" width="6.25" style="4" customWidth="1"/>
    <col min="10499" max="10499" width="26.375" style="4" customWidth="1"/>
    <col min="10500" max="10500" width="8.75" style="4" customWidth="1"/>
    <col min="10501" max="10501" width="8.375" style="4" customWidth="1"/>
    <col min="10502" max="10502" width="9" style="4" customWidth="1"/>
    <col min="10503" max="10503" width="12.375" style="4" customWidth="1"/>
    <col min="10504" max="10504" width="10.375" style="4" customWidth="1"/>
    <col min="10505" max="10505" width="11" style="4" customWidth="1"/>
    <col min="10506" max="10507" width="12.375" style="4" customWidth="1"/>
    <col min="10508" max="10508" width="9.75" style="4" customWidth="1"/>
    <col min="10509" max="10509" width="10.375" style="4" customWidth="1"/>
    <col min="10510" max="10510" width="10.25" style="4" customWidth="1"/>
    <col min="10511" max="10511" width="10.75" style="4" customWidth="1"/>
    <col min="10512" max="10512" width="9.25" style="4" customWidth="1"/>
    <col min="10513" max="10513" width="8.375" style="4" customWidth="1"/>
    <col min="10514" max="10514" width="7.125" style="4" customWidth="1"/>
    <col min="10515" max="10515" width="13.25" style="4" customWidth="1"/>
    <col min="10516" max="10516" width="9.375" style="4" customWidth="1"/>
    <col min="10517" max="10517" width="8.375" style="4" customWidth="1"/>
    <col min="10518" max="10518" width="7.125" style="4" customWidth="1"/>
    <col min="10519" max="10519" width="13.25" style="4" customWidth="1"/>
    <col min="10520" max="10520" width="9.375" style="4" customWidth="1"/>
    <col min="10521" max="10522" width="8.375" style="4" customWidth="1"/>
    <col min="10523" max="10523" width="13.25" style="4" customWidth="1"/>
    <col min="10524" max="10524" width="9.375" style="4" customWidth="1"/>
    <col min="10525" max="10525" width="8" style="4" customWidth="1"/>
    <col min="10526" max="10528" width="0" style="4" hidden="1" customWidth="1"/>
    <col min="10529" max="10753" width="9.125" style="4"/>
    <col min="10754" max="10754" width="6.25" style="4" customWidth="1"/>
    <col min="10755" max="10755" width="26.375" style="4" customWidth="1"/>
    <col min="10756" max="10756" width="8.75" style="4" customWidth="1"/>
    <col min="10757" max="10757" width="8.375" style="4" customWidth="1"/>
    <col min="10758" max="10758" width="9" style="4" customWidth="1"/>
    <col min="10759" max="10759" width="12.375" style="4" customWidth="1"/>
    <col min="10760" max="10760" width="10.375" style="4" customWidth="1"/>
    <col min="10761" max="10761" width="11" style="4" customWidth="1"/>
    <col min="10762" max="10763" width="12.375" style="4" customWidth="1"/>
    <col min="10764" max="10764" width="9.75" style="4" customWidth="1"/>
    <col min="10765" max="10765" width="10.375" style="4" customWidth="1"/>
    <col min="10766" max="10766" width="10.25" style="4" customWidth="1"/>
    <col min="10767" max="10767" width="10.75" style="4" customWidth="1"/>
    <col min="10768" max="10768" width="9.25" style="4" customWidth="1"/>
    <col min="10769" max="10769" width="8.375" style="4" customWidth="1"/>
    <col min="10770" max="10770" width="7.125" style="4" customWidth="1"/>
    <col min="10771" max="10771" width="13.25" style="4" customWidth="1"/>
    <col min="10772" max="10772" width="9.375" style="4" customWidth="1"/>
    <col min="10773" max="10773" width="8.375" style="4" customWidth="1"/>
    <col min="10774" max="10774" width="7.125" style="4" customWidth="1"/>
    <col min="10775" max="10775" width="13.25" style="4" customWidth="1"/>
    <col min="10776" max="10776" width="9.375" style="4" customWidth="1"/>
    <col min="10777" max="10778" width="8.375" style="4" customWidth="1"/>
    <col min="10779" max="10779" width="13.25" style="4" customWidth="1"/>
    <col min="10780" max="10780" width="9.375" style="4" customWidth="1"/>
    <col min="10781" max="10781" width="8" style="4" customWidth="1"/>
    <col min="10782" max="10784" width="0" style="4" hidden="1" customWidth="1"/>
    <col min="10785" max="11009" width="9.125" style="4"/>
    <col min="11010" max="11010" width="6.25" style="4" customWidth="1"/>
    <col min="11011" max="11011" width="26.375" style="4" customWidth="1"/>
    <col min="11012" max="11012" width="8.75" style="4" customWidth="1"/>
    <col min="11013" max="11013" width="8.375" style="4" customWidth="1"/>
    <col min="11014" max="11014" width="9" style="4" customWidth="1"/>
    <col min="11015" max="11015" width="12.375" style="4" customWidth="1"/>
    <col min="11016" max="11016" width="10.375" style="4" customWidth="1"/>
    <col min="11017" max="11017" width="11" style="4" customWidth="1"/>
    <col min="11018" max="11019" width="12.375" style="4" customWidth="1"/>
    <col min="11020" max="11020" width="9.75" style="4" customWidth="1"/>
    <col min="11021" max="11021" width="10.375" style="4" customWidth="1"/>
    <col min="11022" max="11022" width="10.25" style="4" customWidth="1"/>
    <col min="11023" max="11023" width="10.75" style="4" customWidth="1"/>
    <col min="11024" max="11024" width="9.25" style="4" customWidth="1"/>
    <col min="11025" max="11025" width="8.375" style="4" customWidth="1"/>
    <col min="11026" max="11026" width="7.125" style="4" customWidth="1"/>
    <col min="11027" max="11027" width="13.25" style="4" customWidth="1"/>
    <col min="11028" max="11028" width="9.375" style="4" customWidth="1"/>
    <col min="11029" max="11029" width="8.375" style="4" customWidth="1"/>
    <col min="11030" max="11030" width="7.125" style="4" customWidth="1"/>
    <col min="11031" max="11031" width="13.25" style="4" customWidth="1"/>
    <col min="11032" max="11032" width="9.375" style="4" customWidth="1"/>
    <col min="11033" max="11034" width="8.375" style="4" customWidth="1"/>
    <col min="11035" max="11035" width="13.25" style="4" customWidth="1"/>
    <col min="11036" max="11036" width="9.375" style="4" customWidth="1"/>
    <col min="11037" max="11037" width="8" style="4" customWidth="1"/>
    <col min="11038" max="11040" width="0" style="4" hidden="1" customWidth="1"/>
    <col min="11041" max="11265" width="9.125" style="4"/>
    <col min="11266" max="11266" width="6.25" style="4" customWidth="1"/>
    <col min="11267" max="11267" width="26.375" style="4" customWidth="1"/>
    <col min="11268" max="11268" width="8.75" style="4" customWidth="1"/>
    <col min="11269" max="11269" width="8.375" style="4" customWidth="1"/>
    <col min="11270" max="11270" width="9" style="4" customWidth="1"/>
    <col min="11271" max="11271" width="12.375" style="4" customWidth="1"/>
    <col min="11272" max="11272" width="10.375" style="4" customWidth="1"/>
    <col min="11273" max="11273" width="11" style="4" customWidth="1"/>
    <col min="11274" max="11275" width="12.375" style="4" customWidth="1"/>
    <col min="11276" max="11276" width="9.75" style="4" customWidth="1"/>
    <col min="11277" max="11277" width="10.375" style="4" customWidth="1"/>
    <col min="11278" max="11278" width="10.25" style="4" customWidth="1"/>
    <col min="11279" max="11279" width="10.75" style="4" customWidth="1"/>
    <col min="11280" max="11280" width="9.25" style="4" customWidth="1"/>
    <col min="11281" max="11281" width="8.375" style="4" customWidth="1"/>
    <col min="11282" max="11282" width="7.125" style="4" customWidth="1"/>
    <col min="11283" max="11283" width="13.25" style="4" customWidth="1"/>
    <col min="11284" max="11284" width="9.375" style="4" customWidth="1"/>
    <col min="11285" max="11285" width="8.375" style="4" customWidth="1"/>
    <col min="11286" max="11286" width="7.125" style="4" customWidth="1"/>
    <col min="11287" max="11287" width="13.25" style="4" customWidth="1"/>
    <col min="11288" max="11288" width="9.375" style="4" customWidth="1"/>
    <col min="11289" max="11290" width="8.375" style="4" customWidth="1"/>
    <col min="11291" max="11291" width="13.25" style="4" customWidth="1"/>
    <col min="11292" max="11292" width="9.375" style="4" customWidth="1"/>
    <col min="11293" max="11293" width="8" style="4" customWidth="1"/>
    <col min="11294" max="11296" width="0" style="4" hidden="1" customWidth="1"/>
    <col min="11297" max="11521" width="9.125" style="4"/>
    <col min="11522" max="11522" width="6.25" style="4" customWidth="1"/>
    <col min="11523" max="11523" width="26.375" style="4" customWidth="1"/>
    <col min="11524" max="11524" width="8.75" style="4" customWidth="1"/>
    <col min="11525" max="11525" width="8.375" style="4" customWidth="1"/>
    <col min="11526" max="11526" width="9" style="4" customWidth="1"/>
    <col min="11527" max="11527" width="12.375" style="4" customWidth="1"/>
    <col min="11528" max="11528" width="10.375" style="4" customWidth="1"/>
    <col min="11529" max="11529" width="11" style="4" customWidth="1"/>
    <col min="11530" max="11531" width="12.375" style="4" customWidth="1"/>
    <col min="11532" max="11532" width="9.75" style="4" customWidth="1"/>
    <col min="11533" max="11533" width="10.375" style="4" customWidth="1"/>
    <col min="11534" max="11534" width="10.25" style="4" customWidth="1"/>
    <col min="11535" max="11535" width="10.75" style="4" customWidth="1"/>
    <col min="11536" max="11536" width="9.25" style="4" customWidth="1"/>
    <col min="11537" max="11537" width="8.375" style="4" customWidth="1"/>
    <col min="11538" max="11538" width="7.125" style="4" customWidth="1"/>
    <col min="11539" max="11539" width="13.25" style="4" customWidth="1"/>
    <col min="11540" max="11540" width="9.375" style="4" customWidth="1"/>
    <col min="11541" max="11541" width="8.375" style="4" customWidth="1"/>
    <col min="11542" max="11542" width="7.125" style="4" customWidth="1"/>
    <col min="11543" max="11543" width="13.25" style="4" customWidth="1"/>
    <col min="11544" max="11544" width="9.375" style="4" customWidth="1"/>
    <col min="11545" max="11546" width="8.375" style="4" customWidth="1"/>
    <col min="11547" max="11547" width="13.25" style="4" customWidth="1"/>
    <col min="11548" max="11548" width="9.375" style="4" customWidth="1"/>
    <col min="11549" max="11549" width="8" style="4" customWidth="1"/>
    <col min="11550" max="11552" width="0" style="4" hidden="1" customWidth="1"/>
    <col min="11553" max="11777" width="9.125" style="4"/>
    <col min="11778" max="11778" width="6.25" style="4" customWidth="1"/>
    <col min="11779" max="11779" width="26.375" style="4" customWidth="1"/>
    <col min="11780" max="11780" width="8.75" style="4" customWidth="1"/>
    <col min="11781" max="11781" width="8.375" style="4" customWidth="1"/>
    <col min="11782" max="11782" width="9" style="4" customWidth="1"/>
    <col min="11783" max="11783" width="12.375" style="4" customWidth="1"/>
    <col min="11784" max="11784" width="10.375" style="4" customWidth="1"/>
    <col min="11785" max="11785" width="11" style="4" customWidth="1"/>
    <col min="11786" max="11787" width="12.375" style="4" customWidth="1"/>
    <col min="11788" max="11788" width="9.75" style="4" customWidth="1"/>
    <col min="11789" max="11789" width="10.375" style="4" customWidth="1"/>
    <col min="11790" max="11790" width="10.25" style="4" customWidth="1"/>
    <col min="11791" max="11791" width="10.75" style="4" customWidth="1"/>
    <col min="11792" max="11792" width="9.25" style="4" customWidth="1"/>
    <col min="11793" max="11793" width="8.375" style="4" customWidth="1"/>
    <col min="11794" max="11794" width="7.125" style="4" customWidth="1"/>
    <col min="11795" max="11795" width="13.25" style="4" customWidth="1"/>
    <col min="11796" max="11796" width="9.375" style="4" customWidth="1"/>
    <col min="11797" max="11797" width="8.375" style="4" customWidth="1"/>
    <col min="11798" max="11798" width="7.125" style="4" customWidth="1"/>
    <col min="11799" max="11799" width="13.25" style="4" customWidth="1"/>
    <col min="11800" max="11800" width="9.375" style="4" customWidth="1"/>
    <col min="11801" max="11802" width="8.375" style="4" customWidth="1"/>
    <col min="11803" max="11803" width="13.25" style="4" customWidth="1"/>
    <col min="11804" max="11804" width="9.375" style="4" customWidth="1"/>
    <col min="11805" max="11805" width="8" style="4" customWidth="1"/>
    <col min="11806" max="11808" width="0" style="4" hidden="1" customWidth="1"/>
    <col min="11809" max="12033" width="9.125" style="4"/>
    <col min="12034" max="12034" width="6.25" style="4" customWidth="1"/>
    <col min="12035" max="12035" width="26.375" style="4" customWidth="1"/>
    <col min="12036" max="12036" width="8.75" style="4" customWidth="1"/>
    <col min="12037" max="12037" width="8.375" style="4" customWidth="1"/>
    <col min="12038" max="12038" width="9" style="4" customWidth="1"/>
    <col min="12039" max="12039" width="12.375" style="4" customWidth="1"/>
    <col min="12040" max="12040" width="10.375" style="4" customWidth="1"/>
    <col min="12041" max="12041" width="11" style="4" customWidth="1"/>
    <col min="12042" max="12043" width="12.375" style="4" customWidth="1"/>
    <col min="12044" max="12044" width="9.75" style="4" customWidth="1"/>
    <col min="12045" max="12045" width="10.375" style="4" customWidth="1"/>
    <col min="12046" max="12046" width="10.25" style="4" customWidth="1"/>
    <col min="12047" max="12047" width="10.75" style="4" customWidth="1"/>
    <col min="12048" max="12048" width="9.25" style="4" customWidth="1"/>
    <col min="12049" max="12049" width="8.375" style="4" customWidth="1"/>
    <col min="12050" max="12050" width="7.125" style="4" customWidth="1"/>
    <col min="12051" max="12051" width="13.25" style="4" customWidth="1"/>
    <col min="12052" max="12052" width="9.375" style="4" customWidth="1"/>
    <col min="12053" max="12053" width="8.375" style="4" customWidth="1"/>
    <col min="12054" max="12054" width="7.125" style="4" customWidth="1"/>
    <col min="12055" max="12055" width="13.25" style="4" customWidth="1"/>
    <col min="12056" max="12056" width="9.375" style="4" customWidth="1"/>
    <col min="12057" max="12058" width="8.375" style="4" customWidth="1"/>
    <col min="12059" max="12059" width="13.25" style="4" customWidth="1"/>
    <col min="12060" max="12060" width="9.375" style="4" customWidth="1"/>
    <col min="12061" max="12061" width="8" style="4" customWidth="1"/>
    <col min="12062" max="12064" width="0" style="4" hidden="1" customWidth="1"/>
    <col min="12065" max="12289" width="9.125" style="4"/>
    <col min="12290" max="12290" width="6.25" style="4" customWidth="1"/>
    <col min="12291" max="12291" width="26.375" style="4" customWidth="1"/>
    <col min="12292" max="12292" width="8.75" style="4" customWidth="1"/>
    <col min="12293" max="12293" width="8.375" style="4" customWidth="1"/>
    <col min="12294" max="12294" width="9" style="4" customWidth="1"/>
    <col min="12295" max="12295" width="12.375" style="4" customWidth="1"/>
    <col min="12296" max="12296" width="10.375" style="4" customWidth="1"/>
    <col min="12297" max="12297" width="11" style="4" customWidth="1"/>
    <col min="12298" max="12299" width="12.375" style="4" customWidth="1"/>
    <col min="12300" max="12300" width="9.75" style="4" customWidth="1"/>
    <col min="12301" max="12301" width="10.375" style="4" customWidth="1"/>
    <col min="12302" max="12302" width="10.25" style="4" customWidth="1"/>
    <col min="12303" max="12303" width="10.75" style="4" customWidth="1"/>
    <col min="12304" max="12304" width="9.25" style="4" customWidth="1"/>
    <col min="12305" max="12305" width="8.375" style="4" customWidth="1"/>
    <col min="12306" max="12306" width="7.125" style="4" customWidth="1"/>
    <col min="12307" max="12307" width="13.25" style="4" customWidth="1"/>
    <col min="12308" max="12308" width="9.375" style="4" customWidth="1"/>
    <col min="12309" max="12309" width="8.375" style="4" customWidth="1"/>
    <col min="12310" max="12310" width="7.125" style="4" customWidth="1"/>
    <col min="12311" max="12311" width="13.25" style="4" customWidth="1"/>
    <col min="12312" max="12312" width="9.375" style="4" customWidth="1"/>
    <col min="12313" max="12314" width="8.375" style="4" customWidth="1"/>
    <col min="12315" max="12315" width="13.25" style="4" customWidth="1"/>
    <col min="12316" max="12316" width="9.375" style="4" customWidth="1"/>
    <col min="12317" max="12317" width="8" style="4" customWidth="1"/>
    <col min="12318" max="12320" width="0" style="4" hidden="1" customWidth="1"/>
    <col min="12321" max="12545" width="9.125" style="4"/>
    <col min="12546" max="12546" width="6.25" style="4" customWidth="1"/>
    <col min="12547" max="12547" width="26.375" style="4" customWidth="1"/>
    <col min="12548" max="12548" width="8.75" style="4" customWidth="1"/>
    <col min="12549" max="12549" width="8.375" style="4" customWidth="1"/>
    <col min="12550" max="12550" width="9" style="4" customWidth="1"/>
    <col min="12551" max="12551" width="12.375" style="4" customWidth="1"/>
    <col min="12552" max="12552" width="10.375" style="4" customWidth="1"/>
    <col min="12553" max="12553" width="11" style="4" customWidth="1"/>
    <col min="12554" max="12555" width="12.375" style="4" customWidth="1"/>
    <col min="12556" max="12556" width="9.75" style="4" customWidth="1"/>
    <col min="12557" max="12557" width="10.375" style="4" customWidth="1"/>
    <col min="12558" max="12558" width="10.25" style="4" customWidth="1"/>
    <col min="12559" max="12559" width="10.75" style="4" customWidth="1"/>
    <col min="12560" max="12560" width="9.25" style="4" customWidth="1"/>
    <col min="12561" max="12561" width="8.375" style="4" customWidth="1"/>
    <col min="12562" max="12562" width="7.125" style="4" customWidth="1"/>
    <col min="12563" max="12563" width="13.25" style="4" customWidth="1"/>
    <col min="12564" max="12564" width="9.375" style="4" customWidth="1"/>
    <col min="12565" max="12565" width="8.375" style="4" customWidth="1"/>
    <col min="12566" max="12566" width="7.125" style="4" customWidth="1"/>
    <col min="12567" max="12567" width="13.25" style="4" customWidth="1"/>
    <col min="12568" max="12568" width="9.375" style="4" customWidth="1"/>
    <col min="12569" max="12570" width="8.375" style="4" customWidth="1"/>
    <col min="12571" max="12571" width="13.25" style="4" customWidth="1"/>
    <col min="12572" max="12572" width="9.375" style="4" customWidth="1"/>
    <col min="12573" max="12573" width="8" style="4" customWidth="1"/>
    <col min="12574" max="12576" width="0" style="4" hidden="1" customWidth="1"/>
    <col min="12577" max="12801" width="9.125" style="4"/>
    <col min="12802" max="12802" width="6.25" style="4" customWidth="1"/>
    <col min="12803" max="12803" width="26.375" style="4" customWidth="1"/>
    <col min="12804" max="12804" width="8.75" style="4" customWidth="1"/>
    <col min="12805" max="12805" width="8.375" style="4" customWidth="1"/>
    <col min="12806" max="12806" width="9" style="4" customWidth="1"/>
    <col min="12807" max="12807" width="12.375" style="4" customWidth="1"/>
    <col min="12808" max="12808" width="10.375" style="4" customWidth="1"/>
    <col min="12809" max="12809" width="11" style="4" customWidth="1"/>
    <col min="12810" max="12811" width="12.375" style="4" customWidth="1"/>
    <col min="12812" max="12812" width="9.75" style="4" customWidth="1"/>
    <col min="12813" max="12813" width="10.375" style="4" customWidth="1"/>
    <col min="12814" max="12814" width="10.25" style="4" customWidth="1"/>
    <col min="12815" max="12815" width="10.75" style="4" customWidth="1"/>
    <col min="12816" max="12816" width="9.25" style="4" customWidth="1"/>
    <col min="12817" max="12817" width="8.375" style="4" customWidth="1"/>
    <col min="12818" max="12818" width="7.125" style="4" customWidth="1"/>
    <col min="12819" max="12819" width="13.25" style="4" customWidth="1"/>
    <col min="12820" max="12820" width="9.375" style="4" customWidth="1"/>
    <col min="12821" max="12821" width="8.375" style="4" customWidth="1"/>
    <col min="12822" max="12822" width="7.125" style="4" customWidth="1"/>
    <col min="12823" max="12823" width="13.25" style="4" customWidth="1"/>
    <col min="12824" max="12824" width="9.375" style="4" customWidth="1"/>
    <col min="12825" max="12826" width="8.375" style="4" customWidth="1"/>
    <col min="12827" max="12827" width="13.25" style="4" customWidth="1"/>
    <col min="12828" max="12828" width="9.375" style="4" customWidth="1"/>
    <col min="12829" max="12829" width="8" style="4" customWidth="1"/>
    <col min="12830" max="12832" width="0" style="4" hidden="1" customWidth="1"/>
    <col min="12833" max="13057" width="9.125" style="4"/>
    <col min="13058" max="13058" width="6.25" style="4" customWidth="1"/>
    <col min="13059" max="13059" width="26.375" style="4" customWidth="1"/>
    <col min="13060" max="13060" width="8.75" style="4" customWidth="1"/>
    <col min="13061" max="13061" width="8.375" style="4" customWidth="1"/>
    <col min="13062" max="13062" width="9" style="4" customWidth="1"/>
    <col min="13063" max="13063" width="12.375" style="4" customWidth="1"/>
    <col min="13064" max="13064" width="10.375" style="4" customWidth="1"/>
    <col min="13065" max="13065" width="11" style="4" customWidth="1"/>
    <col min="13066" max="13067" width="12.375" style="4" customWidth="1"/>
    <col min="13068" max="13068" width="9.75" style="4" customWidth="1"/>
    <col min="13069" max="13069" width="10.375" style="4" customWidth="1"/>
    <col min="13070" max="13070" width="10.25" style="4" customWidth="1"/>
    <col min="13071" max="13071" width="10.75" style="4" customWidth="1"/>
    <col min="13072" max="13072" width="9.25" style="4" customWidth="1"/>
    <col min="13073" max="13073" width="8.375" style="4" customWidth="1"/>
    <col min="13074" max="13074" width="7.125" style="4" customWidth="1"/>
    <col min="13075" max="13075" width="13.25" style="4" customWidth="1"/>
    <col min="13076" max="13076" width="9.375" style="4" customWidth="1"/>
    <col min="13077" max="13077" width="8.375" style="4" customWidth="1"/>
    <col min="13078" max="13078" width="7.125" style="4" customWidth="1"/>
    <col min="13079" max="13079" width="13.25" style="4" customWidth="1"/>
    <col min="13080" max="13080" width="9.375" style="4" customWidth="1"/>
    <col min="13081" max="13082" width="8.375" style="4" customWidth="1"/>
    <col min="13083" max="13083" width="13.25" style="4" customWidth="1"/>
    <col min="13084" max="13084" width="9.375" style="4" customWidth="1"/>
    <col min="13085" max="13085" width="8" style="4" customWidth="1"/>
    <col min="13086" max="13088" width="0" style="4" hidden="1" customWidth="1"/>
    <col min="13089" max="13313" width="9.125" style="4"/>
    <col min="13314" max="13314" width="6.25" style="4" customWidth="1"/>
    <col min="13315" max="13315" width="26.375" style="4" customWidth="1"/>
    <col min="13316" max="13316" width="8.75" style="4" customWidth="1"/>
    <col min="13317" max="13317" width="8.375" style="4" customWidth="1"/>
    <col min="13318" max="13318" width="9" style="4" customWidth="1"/>
    <col min="13319" max="13319" width="12.375" style="4" customWidth="1"/>
    <col min="13320" max="13320" width="10.375" style="4" customWidth="1"/>
    <col min="13321" max="13321" width="11" style="4" customWidth="1"/>
    <col min="13322" max="13323" width="12.375" style="4" customWidth="1"/>
    <col min="13324" max="13324" width="9.75" style="4" customWidth="1"/>
    <col min="13325" max="13325" width="10.375" style="4" customWidth="1"/>
    <col min="13326" max="13326" width="10.25" style="4" customWidth="1"/>
    <col min="13327" max="13327" width="10.75" style="4" customWidth="1"/>
    <col min="13328" max="13328" width="9.25" style="4" customWidth="1"/>
    <col min="13329" max="13329" width="8.375" style="4" customWidth="1"/>
    <col min="13330" max="13330" width="7.125" style="4" customWidth="1"/>
    <col min="13331" max="13331" width="13.25" style="4" customWidth="1"/>
    <col min="13332" max="13332" width="9.375" style="4" customWidth="1"/>
    <col min="13333" max="13333" width="8.375" style="4" customWidth="1"/>
    <col min="13334" max="13334" width="7.125" style="4" customWidth="1"/>
    <col min="13335" max="13335" width="13.25" style="4" customWidth="1"/>
    <col min="13336" max="13336" width="9.375" style="4" customWidth="1"/>
    <col min="13337" max="13338" width="8.375" style="4" customWidth="1"/>
    <col min="13339" max="13339" width="13.25" style="4" customWidth="1"/>
    <col min="13340" max="13340" width="9.375" style="4" customWidth="1"/>
    <col min="13341" max="13341" width="8" style="4" customWidth="1"/>
    <col min="13342" max="13344" width="0" style="4" hidden="1" customWidth="1"/>
    <col min="13345" max="13569" width="9.125" style="4"/>
    <col min="13570" max="13570" width="6.25" style="4" customWidth="1"/>
    <col min="13571" max="13571" width="26.375" style="4" customWidth="1"/>
    <col min="13572" max="13572" width="8.75" style="4" customWidth="1"/>
    <col min="13573" max="13573" width="8.375" style="4" customWidth="1"/>
    <col min="13574" max="13574" width="9" style="4" customWidth="1"/>
    <col min="13575" max="13575" width="12.375" style="4" customWidth="1"/>
    <col min="13576" max="13576" width="10.375" style="4" customWidth="1"/>
    <col min="13577" max="13577" width="11" style="4" customWidth="1"/>
    <col min="13578" max="13579" width="12.375" style="4" customWidth="1"/>
    <col min="13580" max="13580" width="9.75" style="4" customWidth="1"/>
    <col min="13581" max="13581" width="10.375" style="4" customWidth="1"/>
    <col min="13582" max="13582" width="10.25" style="4" customWidth="1"/>
    <col min="13583" max="13583" width="10.75" style="4" customWidth="1"/>
    <col min="13584" max="13584" width="9.25" style="4" customWidth="1"/>
    <col min="13585" max="13585" width="8.375" style="4" customWidth="1"/>
    <col min="13586" max="13586" width="7.125" style="4" customWidth="1"/>
    <col min="13587" max="13587" width="13.25" style="4" customWidth="1"/>
    <col min="13588" max="13588" width="9.375" style="4" customWidth="1"/>
    <col min="13589" max="13589" width="8.375" style="4" customWidth="1"/>
    <col min="13590" max="13590" width="7.125" style="4" customWidth="1"/>
    <col min="13591" max="13591" width="13.25" style="4" customWidth="1"/>
    <col min="13592" max="13592" width="9.375" style="4" customWidth="1"/>
    <col min="13593" max="13594" width="8.375" style="4" customWidth="1"/>
    <col min="13595" max="13595" width="13.25" style="4" customWidth="1"/>
    <col min="13596" max="13596" width="9.375" style="4" customWidth="1"/>
    <col min="13597" max="13597" width="8" style="4" customWidth="1"/>
    <col min="13598" max="13600" width="0" style="4" hidden="1" customWidth="1"/>
    <col min="13601" max="13825" width="9.125" style="4"/>
    <col min="13826" max="13826" width="6.25" style="4" customWidth="1"/>
    <col min="13827" max="13827" width="26.375" style="4" customWidth="1"/>
    <col min="13828" max="13828" width="8.75" style="4" customWidth="1"/>
    <col min="13829" max="13829" width="8.375" style="4" customWidth="1"/>
    <col min="13830" max="13830" width="9" style="4" customWidth="1"/>
    <col min="13831" max="13831" width="12.375" style="4" customWidth="1"/>
    <col min="13832" max="13832" width="10.375" style="4" customWidth="1"/>
    <col min="13833" max="13833" width="11" style="4" customWidth="1"/>
    <col min="13834" max="13835" width="12.375" style="4" customWidth="1"/>
    <col min="13836" max="13836" width="9.75" style="4" customWidth="1"/>
    <col min="13837" max="13837" width="10.375" style="4" customWidth="1"/>
    <col min="13838" max="13838" width="10.25" style="4" customWidth="1"/>
    <col min="13839" max="13839" width="10.75" style="4" customWidth="1"/>
    <col min="13840" max="13840" width="9.25" style="4" customWidth="1"/>
    <col min="13841" max="13841" width="8.375" style="4" customWidth="1"/>
    <col min="13842" max="13842" width="7.125" style="4" customWidth="1"/>
    <col min="13843" max="13843" width="13.25" style="4" customWidth="1"/>
    <col min="13844" max="13844" width="9.375" style="4" customWidth="1"/>
    <col min="13845" max="13845" width="8.375" style="4" customWidth="1"/>
    <col min="13846" max="13846" width="7.125" style="4" customWidth="1"/>
    <col min="13847" max="13847" width="13.25" style="4" customWidth="1"/>
    <col min="13848" max="13848" width="9.375" style="4" customWidth="1"/>
    <col min="13849" max="13850" width="8.375" style="4" customWidth="1"/>
    <col min="13851" max="13851" width="13.25" style="4" customWidth="1"/>
    <col min="13852" max="13852" width="9.375" style="4" customWidth="1"/>
    <col min="13853" max="13853" width="8" style="4" customWidth="1"/>
    <col min="13854" max="13856" width="0" style="4" hidden="1" customWidth="1"/>
    <col min="13857" max="14081" width="9.125" style="4"/>
    <col min="14082" max="14082" width="6.25" style="4" customWidth="1"/>
    <col min="14083" max="14083" width="26.375" style="4" customWidth="1"/>
    <col min="14084" max="14084" width="8.75" style="4" customWidth="1"/>
    <col min="14085" max="14085" width="8.375" style="4" customWidth="1"/>
    <col min="14086" max="14086" width="9" style="4" customWidth="1"/>
    <col min="14087" max="14087" width="12.375" style="4" customWidth="1"/>
    <col min="14088" max="14088" width="10.375" style="4" customWidth="1"/>
    <col min="14089" max="14089" width="11" style="4" customWidth="1"/>
    <col min="14090" max="14091" width="12.375" style="4" customWidth="1"/>
    <col min="14092" max="14092" width="9.75" style="4" customWidth="1"/>
    <col min="14093" max="14093" width="10.375" style="4" customWidth="1"/>
    <col min="14094" max="14094" width="10.25" style="4" customWidth="1"/>
    <col min="14095" max="14095" width="10.75" style="4" customWidth="1"/>
    <col min="14096" max="14096" width="9.25" style="4" customWidth="1"/>
    <col min="14097" max="14097" width="8.375" style="4" customWidth="1"/>
    <col min="14098" max="14098" width="7.125" style="4" customWidth="1"/>
    <col min="14099" max="14099" width="13.25" style="4" customWidth="1"/>
    <col min="14100" max="14100" width="9.375" style="4" customWidth="1"/>
    <col min="14101" max="14101" width="8.375" style="4" customWidth="1"/>
    <col min="14102" max="14102" width="7.125" style="4" customWidth="1"/>
    <col min="14103" max="14103" width="13.25" style="4" customWidth="1"/>
    <col min="14104" max="14104" width="9.375" style="4" customWidth="1"/>
    <col min="14105" max="14106" width="8.375" style="4" customWidth="1"/>
    <col min="14107" max="14107" width="13.25" style="4" customWidth="1"/>
    <col min="14108" max="14108" width="9.375" style="4" customWidth="1"/>
    <col min="14109" max="14109" width="8" style="4" customWidth="1"/>
    <col min="14110" max="14112" width="0" style="4" hidden="1" customWidth="1"/>
    <col min="14113" max="14337" width="9.125" style="4"/>
    <col min="14338" max="14338" width="6.25" style="4" customWidth="1"/>
    <col min="14339" max="14339" width="26.375" style="4" customWidth="1"/>
    <col min="14340" max="14340" width="8.75" style="4" customWidth="1"/>
    <col min="14341" max="14341" width="8.375" style="4" customWidth="1"/>
    <col min="14342" max="14342" width="9" style="4" customWidth="1"/>
    <col min="14343" max="14343" width="12.375" style="4" customWidth="1"/>
    <col min="14344" max="14344" width="10.375" style="4" customWidth="1"/>
    <col min="14345" max="14345" width="11" style="4" customWidth="1"/>
    <col min="14346" max="14347" width="12.375" style="4" customWidth="1"/>
    <col min="14348" max="14348" width="9.75" style="4" customWidth="1"/>
    <col min="14349" max="14349" width="10.375" style="4" customWidth="1"/>
    <col min="14350" max="14350" width="10.25" style="4" customWidth="1"/>
    <col min="14351" max="14351" width="10.75" style="4" customWidth="1"/>
    <col min="14352" max="14352" width="9.25" style="4" customWidth="1"/>
    <col min="14353" max="14353" width="8.375" style="4" customWidth="1"/>
    <col min="14354" max="14354" width="7.125" style="4" customWidth="1"/>
    <col min="14355" max="14355" width="13.25" style="4" customWidth="1"/>
    <col min="14356" max="14356" width="9.375" style="4" customWidth="1"/>
    <col min="14357" max="14357" width="8.375" style="4" customWidth="1"/>
    <col min="14358" max="14358" width="7.125" style="4" customWidth="1"/>
    <col min="14359" max="14359" width="13.25" style="4" customWidth="1"/>
    <col min="14360" max="14360" width="9.375" style="4" customWidth="1"/>
    <col min="14361" max="14362" width="8.375" style="4" customWidth="1"/>
    <col min="14363" max="14363" width="13.25" style="4" customWidth="1"/>
    <col min="14364" max="14364" width="9.375" style="4" customWidth="1"/>
    <col min="14365" max="14365" width="8" style="4" customWidth="1"/>
    <col min="14366" max="14368" width="0" style="4" hidden="1" customWidth="1"/>
    <col min="14369" max="14593" width="9.125" style="4"/>
    <col min="14594" max="14594" width="6.25" style="4" customWidth="1"/>
    <col min="14595" max="14595" width="26.375" style="4" customWidth="1"/>
    <col min="14596" max="14596" width="8.75" style="4" customWidth="1"/>
    <col min="14597" max="14597" width="8.375" style="4" customWidth="1"/>
    <col min="14598" max="14598" width="9" style="4" customWidth="1"/>
    <col min="14599" max="14599" width="12.375" style="4" customWidth="1"/>
    <col min="14600" max="14600" width="10.375" style="4" customWidth="1"/>
    <col min="14601" max="14601" width="11" style="4" customWidth="1"/>
    <col min="14602" max="14603" width="12.375" style="4" customWidth="1"/>
    <col min="14604" max="14604" width="9.75" style="4" customWidth="1"/>
    <col min="14605" max="14605" width="10.375" style="4" customWidth="1"/>
    <col min="14606" max="14606" width="10.25" style="4" customWidth="1"/>
    <col min="14607" max="14607" width="10.75" style="4" customWidth="1"/>
    <col min="14608" max="14608" width="9.25" style="4" customWidth="1"/>
    <col min="14609" max="14609" width="8.375" style="4" customWidth="1"/>
    <col min="14610" max="14610" width="7.125" style="4" customWidth="1"/>
    <col min="14611" max="14611" width="13.25" style="4" customWidth="1"/>
    <col min="14612" max="14612" width="9.375" style="4" customWidth="1"/>
    <col min="14613" max="14613" width="8.375" style="4" customWidth="1"/>
    <col min="14614" max="14614" width="7.125" style="4" customWidth="1"/>
    <col min="14615" max="14615" width="13.25" style="4" customWidth="1"/>
    <col min="14616" max="14616" width="9.375" style="4" customWidth="1"/>
    <col min="14617" max="14618" width="8.375" style="4" customWidth="1"/>
    <col min="14619" max="14619" width="13.25" style="4" customWidth="1"/>
    <col min="14620" max="14620" width="9.375" style="4" customWidth="1"/>
    <col min="14621" max="14621" width="8" style="4" customWidth="1"/>
    <col min="14622" max="14624" width="0" style="4" hidden="1" customWidth="1"/>
    <col min="14625" max="14849" width="9.125" style="4"/>
    <col min="14850" max="14850" width="6.25" style="4" customWidth="1"/>
    <col min="14851" max="14851" width="26.375" style="4" customWidth="1"/>
    <col min="14852" max="14852" width="8.75" style="4" customWidth="1"/>
    <col min="14853" max="14853" width="8.375" style="4" customWidth="1"/>
    <col min="14854" max="14854" width="9" style="4" customWidth="1"/>
    <col min="14855" max="14855" width="12.375" style="4" customWidth="1"/>
    <col min="14856" max="14856" width="10.375" style="4" customWidth="1"/>
    <col min="14857" max="14857" width="11" style="4" customWidth="1"/>
    <col min="14858" max="14859" width="12.375" style="4" customWidth="1"/>
    <col min="14860" max="14860" width="9.75" style="4" customWidth="1"/>
    <col min="14861" max="14861" width="10.375" style="4" customWidth="1"/>
    <col min="14862" max="14862" width="10.25" style="4" customWidth="1"/>
    <col min="14863" max="14863" width="10.75" style="4" customWidth="1"/>
    <col min="14864" max="14864" width="9.25" style="4" customWidth="1"/>
    <col min="14865" max="14865" width="8.375" style="4" customWidth="1"/>
    <col min="14866" max="14866" width="7.125" style="4" customWidth="1"/>
    <col min="14867" max="14867" width="13.25" style="4" customWidth="1"/>
    <col min="14868" max="14868" width="9.375" style="4" customWidth="1"/>
    <col min="14869" max="14869" width="8.375" style="4" customWidth="1"/>
    <col min="14870" max="14870" width="7.125" style="4" customWidth="1"/>
    <col min="14871" max="14871" width="13.25" style="4" customWidth="1"/>
    <col min="14872" max="14872" width="9.375" style="4" customWidth="1"/>
    <col min="14873" max="14874" width="8.375" style="4" customWidth="1"/>
    <col min="14875" max="14875" width="13.25" style="4" customWidth="1"/>
    <col min="14876" max="14876" width="9.375" style="4" customWidth="1"/>
    <col min="14877" max="14877" width="8" style="4" customWidth="1"/>
    <col min="14878" max="14880" width="0" style="4" hidden="1" customWidth="1"/>
    <col min="14881" max="15105" width="9.125" style="4"/>
    <col min="15106" max="15106" width="6.25" style="4" customWidth="1"/>
    <col min="15107" max="15107" width="26.375" style="4" customWidth="1"/>
    <col min="15108" max="15108" width="8.75" style="4" customWidth="1"/>
    <col min="15109" max="15109" width="8.375" style="4" customWidth="1"/>
    <col min="15110" max="15110" width="9" style="4" customWidth="1"/>
    <col min="15111" max="15111" width="12.375" style="4" customWidth="1"/>
    <col min="15112" max="15112" width="10.375" style="4" customWidth="1"/>
    <col min="15113" max="15113" width="11" style="4" customWidth="1"/>
    <col min="15114" max="15115" width="12.375" style="4" customWidth="1"/>
    <col min="15116" max="15116" width="9.75" style="4" customWidth="1"/>
    <col min="15117" max="15117" width="10.375" style="4" customWidth="1"/>
    <col min="15118" max="15118" width="10.25" style="4" customWidth="1"/>
    <col min="15119" max="15119" width="10.75" style="4" customWidth="1"/>
    <col min="15120" max="15120" width="9.25" style="4" customWidth="1"/>
    <col min="15121" max="15121" width="8.375" style="4" customWidth="1"/>
    <col min="15122" max="15122" width="7.125" style="4" customWidth="1"/>
    <col min="15123" max="15123" width="13.25" style="4" customWidth="1"/>
    <col min="15124" max="15124" width="9.375" style="4" customWidth="1"/>
    <col min="15125" max="15125" width="8.375" style="4" customWidth="1"/>
    <col min="15126" max="15126" width="7.125" style="4" customWidth="1"/>
    <col min="15127" max="15127" width="13.25" style="4" customWidth="1"/>
    <col min="15128" max="15128" width="9.375" style="4" customWidth="1"/>
    <col min="15129" max="15130" width="8.375" style="4" customWidth="1"/>
    <col min="15131" max="15131" width="13.25" style="4" customWidth="1"/>
    <col min="15132" max="15132" width="9.375" style="4" customWidth="1"/>
    <col min="15133" max="15133" width="8" style="4" customWidth="1"/>
    <col min="15134" max="15136" width="0" style="4" hidden="1" customWidth="1"/>
    <col min="15137" max="15361" width="9.125" style="4"/>
    <col min="15362" max="15362" width="6.25" style="4" customWidth="1"/>
    <col min="15363" max="15363" width="26.375" style="4" customWidth="1"/>
    <col min="15364" max="15364" width="8.75" style="4" customWidth="1"/>
    <col min="15365" max="15365" width="8.375" style="4" customWidth="1"/>
    <col min="15366" max="15366" width="9" style="4" customWidth="1"/>
    <col min="15367" max="15367" width="12.375" style="4" customWidth="1"/>
    <col min="15368" max="15368" width="10.375" style="4" customWidth="1"/>
    <col min="15369" max="15369" width="11" style="4" customWidth="1"/>
    <col min="15370" max="15371" width="12.375" style="4" customWidth="1"/>
    <col min="15372" max="15372" width="9.75" style="4" customWidth="1"/>
    <col min="15373" max="15373" width="10.375" style="4" customWidth="1"/>
    <col min="15374" max="15374" width="10.25" style="4" customWidth="1"/>
    <col min="15375" max="15375" width="10.75" style="4" customWidth="1"/>
    <col min="15376" max="15376" width="9.25" style="4" customWidth="1"/>
    <col min="15377" max="15377" width="8.375" style="4" customWidth="1"/>
    <col min="15378" max="15378" width="7.125" style="4" customWidth="1"/>
    <col min="15379" max="15379" width="13.25" style="4" customWidth="1"/>
    <col min="15380" max="15380" width="9.375" style="4" customWidth="1"/>
    <col min="15381" max="15381" width="8.375" style="4" customWidth="1"/>
    <col min="15382" max="15382" width="7.125" style="4" customWidth="1"/>
    <col min="15383" max="15383" width="13.25" style="4" customWidth="1"/>
    <col min="15384" max="15384" width="9.375" style="4" customWidth="1"/>
    <col min="15385" max="15386" width="8.375" style="4" customWidth="1"/>
    <col min="15387" max="15387" width="13.25" style="4" customWidth="1"/>
    <col min="15388" max="15388" width="9.375" style="4" customWidth="1"/>
    <col min="15389" max="15389" width="8" style="4" customWidth="1"/>
    <col min="15390" max="15392" width="0" style="4" hidden="1" customWidth="1"/>
    <col min="15393" max="15617" width="9.125" style="4"/>
    <col min="15618" max="15618" width="6.25" style="4" customWidth="1"/>
    <col min="15619" max="15619" width="26.375" style="4" customWidth="1"/>
    <col min="15620" max="15620" width="8.75" style="4" customWidth="1"/>
    <col min="15621" max="15621" width="8.375" style="4" customWidth="1"/>
    <col min="15622" max="15622" width="9" style="4" customWidth="1"/>
    <col min="15623" max="15623" width="12.375" style="4" customWidth="1"/>
    <col min="15624" max="15624" width="10.375" style="4" customWidth="1"/>
    <col min="15625" max="15625" width="11" style="4" customWidth="1"/>
    <col min="15626" max="15627" width="12.375" style="4" customWidth="1"/>
    <col min="15628" max="15628" width="9.75" style="4" customWidth="1"/>
    <col min="15629" max="15629" width="10.375" style="4" customWidth="1"/>
    <col min="15630" max="15630" width="10.25" style="4" customWidth="1"/>
    <col min="15631" max="15631" width="10.75" style="4" customWidth="1"/>
    <col min="15632" max="15632" width="9.25" style="4" customWidth="1"/>
    <col min="15633" max="15633" width="8.375" style="4" customWidth="1"/>
    <col min="15634" max="15634" width="7.125" style="4" customWidth="1"/>
    <col min="15635" max="15635" width="13.25" style="4" customWidth="1"/>
    <col min="15636" max="15636" width="9.375" style="4" customWidth="1"/>
    <col min="15637" max="15637" width="8.375" style="4" customWidth="1"/>
    <col min="15638" max="15638" width="7.125" style="4" customWidth="1"/>
    <col min="15639" max="15639" width="13.25" style="4" customWidth="1"/>
    <col min="15640" max="15640" width="9.375" style="4" customWidth="1"/>
    <col min="15641" max="15642" width="8.375" style="4" customWidth="1"/>
    <col min="15643" max="15643" width="13.25" style="4" customWidth="1"/>
    <col min="15644" max="15644" width="9.375" style="4" customWidth="1"/>
    <col min="15645" max="15645" width="8" style="4" customWidth="1"/>
    <col min="15646" max="15648" width="0" style="4" hidden="1" customWidth="1"/>
    <col min="15649" max="15873" width="9.125" style="4"/>
    <col min="15874" max="15874" width="6.25" style="4" customWidth="1"/>
    <col min="15875" max="15875" width="26.375" style="4" customWidth="1"/>
    <col min="15876" max="15876" width="8.75" style="4" customWidth="1"/>
    <col min="15877" max="15877" width="8.375" style="4" customWidth="1"/>
    <col min="15878" max="15878" width="9" style="4" customWidth="1"/>
    <col min="15879" max="15879" width="12.375" style="4" customWidth="1"/>
    <col min="15880" max="15880" width="10.375" style="4" customWidth="1"/>
    <col min="15881" max="15881" width="11" style="4" customWidth="1"/>
    <col min="15882" max="15883" width="12.375" style="4" customWidth="1"/>
    <col min="15884" max="15884" width="9.75" style="4" customWidth="1"/>
    <col min="15885" max="15885" width="10.375" style="4" customWidth="1"/>
    <col min="15886" max="15886" width="10.25" style="4" customWidth="1"/>
    <col min="15887" max="15887" width="10.75" style="4" customWidth="1"/>
    <col min="15888" max="15888" width="9.25" style="4" customWidth="1"/>
    <col min="15889" max="15889" width="8.375" style="4" customWidth="1"/>
    <col min="15890" max="15890" width="7.125" style="4" customWidth="1"/>
    <col min="15891" max="15891" width="13.25" style="4" customWidth="1"/>
    <col min="15892" max="15892" width="9.375" style="4" customWidth="1"/>
    <col min="15893" max="15893" width="8.375" style="4" customWidth="1"/>
    <col min="15894" max="15894" width="7.125" style="4" customWidth="1"/>
    <col min="15895" max="15895" width="13.25" style="4" customWidth="1"/>
    <col min="15896" max="15896" width="9.375" style="4" customWidth="1"/>
    <col min="15897" max="15898" width="8.375" style="4" customWidth="1"/>
    <col min="15899" max="15899" width="13.25" style="4" customWidth="1"/>
    <col min="15900" max="15900" width="9.375" style="4" customWidth="1"/>
    <col min="15901" max="15901" width="8" style="4" customWidth="1"/>
    <col min="15902" max="15904" width="0" style="4" hidden="1" customWidth="1"/>
    <col min="15905" max="16129" width="9.125" style="4"/>
    <col min="16130" max="16130" width="6.25" style="4" customWidth="1"/>
    <col min="16131" max="16131" width="26.375" style="4" customWidth="1"/>
    <col min="16132" max="16132" width="8.75" style="4" customWidth="1"/>
    <col min="16133" max="16133" width="8.375" style="4" customWidth="1"/>
    <col min="16134" max="16134" width="9" style="4" customWidth="1"/>
    <col min="16135" max="16135" width="12.375" style="4" customWidth="1"/>
    <col min="16136" max="16136" width="10.375" style="4" customWidth="1"/>
    <col min="16137" max="16137" width="11" style="4" customWidth="1"/>
    <col min="16138" max="16139" width="12.375" style="4" customWidth="1"/>
    <col min="16140" max="16140" width="9.75" style="4" customWidth="1"/>
    <col min="16141" max="16141" width="10.375" style="4" customWidth="1"/>
    <col min="16142" max="16142" width="10.25" style="4" customWidth="1"/>
    <col min="16143" max="16143" width="10.75" style="4" customWidth="1"/>
    <col min="16144" max="16144" width="9.25" style="4" customWidth="1"/>
    <col min="16145" max="16145" width="8.375" style="4" customWidth="1"/>
    <col min="16146" max="16146" width="7.125" style="4" customWidth="1"/>
    <col min="16147" max="16147" width="13.25" style="4" customWidth="1"/>
    <col min="16148" max="16148" width="9.375" style="4" customWidth="1"/>
    <col min="16149" max="16149" width="8.375" style="4" customWidth="1"/>
    <col min="16150" max="16150" width="7.125" style="4" customWidth="1"/>
    <col min="16151" max="16151" width="13.25" style="4" customWidth="1"/>
    <col min="16152" max="16152" width="9.375" style="4" customWidth="1"/>
    <col min="16153" max="16154" width="8.375" style="4" customWidth="1"/>
    <col min="16155" max="16155" width="13.25" style="4" customWidth="1"/>
    <col min="16156" max="16156" width="9.375" style="4" customWidth="1"/>
    <col min="16157" max="16157" width="8" style="4" customWidth="1"/>
    <col min="16158" max="16160" width="0" style="4" hidden="1" customWidth="1"/>
    <col min="16161" max="16384" width="9.125" style="4"/>
  </cols>
  <sheetData>
    <row r="1" spans="1:32" s="73" customFormat="1" ht="32.25" customHeight="1">
      <c r="A1" s="548" t="s">
        <v>105</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110"/>
      <c r="AE1" s="110"/>
      <c r="AF1" s="110"/>
    </row>
    <row r="2" spans="1:32" s="73" customFormat="1" ht="32.25" hidden="1" customHeight="1">
      <c r="A2" s="111"/>
      <c r="B2" s="110"/>
      <c r="C2" s="110"/>
      <c r="D2" s="110"/>
      <c r="E2" s="110"/>
      <c r="F2" s="110"/>
      <c r="G2" s="110"/>
      <c r="H2" s="111"/>
      <c r="I2" s="111"/>
      <c r="J2" s="111"/>
      <c r="K2" s="111"/>
      <c r="L2" s="111"/>
      <c r="M2" s="111"/>
      <c r="N2" s="111"/>
      <c r="O2" s="111"/>
      <c r="P2" s="111"/>
      <c r="Q2" s="111"/>
      <c r="R2" s="111"/>
      <c r="S2" s="111"/>
      <c r="T2" s="111"/>
      <c r="U2" s="111"/>
      <c r="V2" s="111"/>
      <c r="W2" s="111"/>
      <c r="X2" s="111"/>
      <c r="Y2" s="111"/>
      <c r="Z2" s="111"/>
      <c r="AA2" s="111"/>
      <c r="AB2" s="111"/>
      <c r="AC2" s="112"/>
      <c r="AD2" s="112"/>
      <c r="AE2" s="112"/>
      <c r="AF2" s="113" t="s">
        <v>106</v>
      </c>
    </row>
    <row r="3" spans="1:32" s="73" customFormat="1" ht="32.25" customHeight="1">
      <c r="A3" s="549" t="s">
        <v>182</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111"/>
      <c r="AE3" s="111"/>
      <c r="AF3" s="111"/>
    </row>
    <row r="4" spans="1:32" s="73" customFormat="1" ht="32.1" customHeight="1">
      <c r="A4" s="550" t="s">
        <v>107</v>
      </c>
      <c r="B4" s="550"/>
      <c r="C4" s="550"/>
      <c r="D4" s="550"/>
      <c r="E4" s="550"/>
      <c r="F4" s="550"/>
      <c r="G4" s="550"/>
      <c r="H4" s="550"/>
      <c r="I4" s="550"/>
      <c r="J4" s="550"/>
      <c r="K4" s="550"/>
      <c r="L4" s="550"/>
      <c r="M4" s="550"/>
      <c r="N4" s="550"/>
      <c r="O4" s="550"/>
      <c r="P4" s="550"/>
      <c r="Q4" s="550"/>
      <c r="R4" s="550"/>
      <c r="S4" s="550"/>
      <c r="T4" s="550"/>
      <c r="U4" s="550"/>
      <c r="V4" s="550"/>
      <c r="W4" s="550"/>
      <c r="X4" s="550"/>
      <c r="Y4" s="550"/>
      <c r="Z4" s="550"/>
      <c r="AA4" s="550"/>
      <c r="AB4" s="550"/>
      <c r="AC4" s="550"/>
    </row>
    <row r="5" spans="1:32" s="114" customFormat="1" ht="33" customHeight="1">
      <c r="A5" s="549" t="s">
        <v>207</v>
      </c>
      <c r="B5" s="549"/>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111"/>
      <c r="AE5" s="111"/>
      <c r="AF5" s="111"/>
    </row>
    <row r="6" spans="1:32" s="114" customFormat="1" ht="36.75" customHeight="1">
      <c r="A6" s="550" t="s">
        <v>118</v>
      </c>
      <c r="B6" s="550"/>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73"/>
      <c r="AE6" s="73"/>
      <c r="AF6" s="73"/>
    </row>
    <row r="7" spans="1:32" s="116" customFormat="1" ht="35.85" customHeight="1">
      <c r="A7" s="551" t="s">
        <v>25</v>
      </c>
      <c r="B7" s="551"/>
      <c r="C7" s="551"/>
      <c r="D7" s="55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115"/>
      <c r="AE7" s="115"/>
      <c r="AF7" s="115"/>
    </row>
    <row r="8" spans="1:32" s="116" customFormat="1" ht="35.85" customHeight="1">
      <c r="A8" s="532" t="s">
        <v>41</v>
      </c>
      <c r="B8" s="532" t="s">
        <v>34</v>
      </c>
      <c r="C8" s="532" t="s">
        <v>2</v>
      </c>
      <c r="D8" s="532" t="s">
        <v>3</v>
      </c>
      <c r="E8" s="532" t="s">
        <v>4</v>
      </c>
      <c r="F8" s="533" t="s">
        <v>194</v>
      </c>
      <c r="G8" s="533"/>
      <c r="H8" s="533"/>
      <c r="I8" s="532" t="s">
        <v>108</v>
      </c>
      <c r="J8" s="532"/>
      <c r="K8" s="532" t="s">
        <v>87</v>
      </c>
      <c r="L8" s="532"/>
      <c r="M8" s="145"/>
      <c r="N8" s="145"/>
      <c r="O8" s="145"/>
      <c r="P8" s="145"/>
      <c r="Q8" s="532" t="s">
        <v>196</v>
      </c>
      <c r="R8" s="532"/>
      <c r="S8" s="532"/>
      <c r="T8" s="532"/>
      <c r="U8" s="532" t="s">
        <v>195</v>
      </c>
      <c r="V8" s="532"/>
      <c r="W8" s="532"/>
      <c r="X8" s="532"/>
      <c r="Y8" s="532" t="s">
        <v>119</v>
      </c>
      <c r="Z8" s="532"/>
      <c r="AA8" s="532"/>
      <c r="AB8" s="532"/>
      <c r="AC8" s="532" t="s">
        <v>6</v>
      </c>
      <c r="AD8" s="117"/>
      <c r="AE8" s="117"/>
      <c r="AF8" s="117"/>
    </row>
    <row r="9" spans="1:32" s="5" customFormat="1" ht="81" customHeight="1">
      <c r="A9" s="532"/>
      <c r="B9" s="532"/>
      <c r="C9" s="532"/>
      <c r="D9" s="532"/>
      <c r="E9" s="532"/>
      <c r="F9" s="533"/>
      <c r="G9" s="533"/>
      <c r="H9" s="533"/>
      <c r="I9" s="532"/>
      <c r="J9" s="532"/>
      <c r="K9" s="532"/>
      <c r="L9" s="532"/>
      <c r="M9" s="532" t="s">
        <v>78</v>
      </c>
      <c r="N9" s="532"/>
      <c r="O9" s="532"/>
      <c r="P9" s="532"/>
      <c r="Q9" s="532"/>
      <c r="R9" s="532"/>
      <c r="S9" s="532"/>
      <c r="T9" s="532"/>
      <c r="U9" s="532"/>
      <c r="V9" s="532"/>
      <c r="W9" s="532"/>
      <c r="X9" s="532"/>
      <c r="Y9" s="532"/>
      <c r="Z9" s="532"/>
      <c r="AA9" s="532"/>
      <c r="AB9" s="532"/>
      <c r="AC9" s="532"/>
    </row>
    <row r="10" spans="1:32" s="5" customFormat="1" ht="45.6" customHeight="1">
      <c r="A10" s="532"/>
      <c r="B10" s="532"/>
      <c r="C10" s="532"/>
      <c r="D10" s="532"/>
      <c r="E10" s="532"/>
      <c r="F10" s="533" t="s">
        <v>109</v>
      </c>
      <c r="G10" s="533" t="s">
        <v>8</v>
      </c>
      <c r="H10" s="533"/>
      <c r="I10" s="533" t="s">
        <v>27</v>
      </c>
      <c r="J10" s="545" t="s">
        <v>90</v>
      </c>
      <c r="K10" s="533" t="s">
        <v>27</v>
      </c>
      <c r="L10" s="545" t="s">
        <v>90</v>
      </c>
      <c r="M10" s="533" t="s">
        <v>27</v>
      </c>
      <c r="N10" s="533" t="s">
        <v>90</v>
      </c>
      <c r="O10" s="533"/>
      <c r="P10" s="533"/>
      <c r="Q10" s="533" t="s">
        <v>27</v>
      </c>
      <c r="R10" s="533" t="s">
        <v>90</v>
      </c>
      <c r="S10" s="533"/>
      <c r="T10" s="533"/>
      <c r="U10" s="533" t="s">
        <v>27</v>
      </c>
      <c r="V10" s="533" t="s">
        <v>90</v>
      </c>
      <c r="W10" s="533"/>
      <c r="X10" s="533"/>
      <c r="Y10" s="533" t="s">
        <v>27</v>
      </c>
      <c r="Z10" s="533" t="s">
        <v>90</v>
      </c>
      <c r="AA10" s="533"/>
      <c r="AB10" s="533"/>
      <c r="AC10" s="532"/>
    </row>
    <row r="11" spans="1:32" s="5" customFormat="1" ht="33" customHeight="1">
      <c r="A11" s="532"/>
      <c r="B11" s="532"/>
      <c r="C11" s="532"/>
      <c r="D11" s="532"/>
      <c r="E11" s="532"/>
      <c r="F11" s="533"/>
      <c r="G11" s="533" t="s">
        <v>27</v>
      </c>
      <c r="H11" s="533" t="s">
        <v>110</v>
      </c>
      <c r="I11" s="533"/>
      <c r="J11" s="546"/>
      <c r="K11" s="533"/>
      <c r="L11" s="546"/>
      <c r="M11" s="533"/>
      <c r="N11" s="533" t="s">
        <v>9</v>
      </c>
      <c r="O11" s="534" t="s">
        <v>40</v>
      </c>
      <c r="P11" s="534"/>
      <c r="Q11" s="533"/>
      <c r="R11" s="533" t="s">
        <v>9</v>
      </c>
      <c r="S11" s="534" t="s">
        <v>40</v>
      </c>
      <c r="T11" s="534"/>
      <c r="U11" s="533"/>
      <c r="V11" s="533" t="s">
        <v>9</v>
      </c>
      <c r="W11" s="534" t="s">
        <v>40</v>
      </c>
      <c r="X11" s="534"/>
      <c r="Y11" s="533"/>
      <c r="Z11" s="533" t="s">
        <v>9</v>
      </c>
      <c r="AA11" s="552" t="s">
        <v>176</v>
      </c>
      <c r="AB11" s="553"/>
      <c r="AC11" s="532"/>
    </row>
    <row r="12" spans="1:32" s="5" customFormat="1" ht="45.75" customHeight="1">
      <c r="A12" s="532"/>
      <c r="B12" s="532"/>
      <c r="C12" s="532"/>
      <c r="D12" s="532"/>
      <c r="E12" s="532"/>
      <c r="F12" s="533"/>
      <c r="G12" s="533"/>
      <c r="H12" s="533"/>
      <c r="I12" s="533"/>
      <c r="J12" s="546"/>
      <c r="K12" s="533"/>
      <c r="L12" s="546"/>
      <c r="M12" s="533"/>
      <c r="N12" s="533"/>
      <c r="O12" s="534" t="s">
        <v>111</v>
      </c>
      <c r="P12" s="534" t="s">
        <v>0</v>
      </c>
      <c r="Q12" s="533"/>
      <c r="R12" s="533"/>
      <c r="S12" s="534" t="s">
        <v>111</v>
      </c>
      <c r="T12" s="534" t="s">
        <v>0</v>
      </c>
      <c r="U12" s="533"/>
      <c r="V12" s="533"/>
      <c r="W12" s="534" t="s">
        <v>111</v>
      </c>
      <c r="X12" s="534" t="s">
        <v>0</v>
      </c>
      <c r="Y12" s="533"/>
      <c r="Z12" s="533"/>
      <c r="AA12" s="554"/>
      <c r="AB12" s="555"/>
      <c r="AC12" s="532"/>
    </row>
    <row r="13" spans="1:32" s="5" customFormat="1" ht="26.85" customHeight="1">
      <c r="A13" s="532"/>
      <c r="B13" s="532"/>
      <c r="C13" s="532"/>
      <c r="D13" s="532"/>
      <c r="E13" s="532"/>
      <c r="F13" s="533"/>
      <c r="G13" s="533"/>
      <c r="H13" s="533"/>
      <c r="I13" s="533"/>
      <c r="J13" s="546"/>
      <c r="K13" s="533"/>
      <c r="L13" s="546"/>
      <c r="M13" s="533"/>
      <c r="N13" s="533"/>
      <c r="O13" s="534"/>
      <c r="P13" s="534"/>
      <c r="Q13" s="533"/>
      <c r="R13" s="533"/>
      <c r="S13" s="534"/>
      <c r="T13" s="534"/>
      <c r="U13" s="533"/>
      <c r="V13" s="533"/>
      <c r="W13" s="534"/>
      <c r="X13" s="534"/>
      <c r="Y13" s="533"/>
      <c r="Z13" s="533"/>
      <c r="AA13" s="554"/>
      <c r="AB13" s="555"/>
      <c r="AC13" s="532"/>
    </row>
    <row r="14" spans="1:32" s="5" customFormat="1" ht="14.85" customHeight="1">
      <c r="A14" s="532"/>
      <c r="B14" s="532"/>
      <c r="C14" s="532"/>
      <c r="D14" s="532"/>
      <c r="E14" s="532"/>
      <c r="F14" s="533"/>
      <c r="G14" s="533"/>
      <c r="H14" s="533"/>
      <c r="I14" s="533"/>
      <c r="J14" s="547"/>
      <c r="K14" s="533"/>
      <c r="L14" s="547"/>
      <c r="M14" s="533"/>
      <c r="N14" s="533"/>
      <c r="O14" s="534"/>
      <c r="P14" s="534"/>
      <c r="Q14" s="533"/>
      <c r="R14" s="533"/>
      <c r="S14" s="534"/>
      <c r="T14" s="534"/>
      <c r="U14" s="533"/>
      <c r="V14" s="533"/>
      <c r="W14" s="534"/>
      <c r="X14" s="534"/>
      <c r="Y14" s="533"/>
      <c r="Z14" s="533"/>
      <c r="AA14" s="556"/>
      <c r="AB14" s="557"/>
      <c r="AC14" s="532"/>
    </row>
    <row r="15" spans="1:32" s="7" customFormat="1" ht="23.85" hidden="1" customHeight="1">
      <c r="A15" s="6">
        <v>1</v>
      </c>
      <c r="B15" s="6">
        <v>2</v>
      </c>
      <c r="C15" s="6">
        <v>3</v>
      </c>
      <c r="D15" s="6">
        <v>4</v>
      </c>
      <c r="E15" s="6">
        <v>5</v>
      </c>
      <c r="F15" s="6">
        <v>6</v>
      </c>
      <c r="G15" s="6">
        <v>7</v>
      </c>
      <c r="H15" s="6">
        <v>8</v>
      </c>
      <c r="I15" s="6">
        <v>12</v>
      </c>
      <c r="J15" s="6">
        <v>13</v>
      </c>
      <c r="K15" s="6">
        <v>14</v>
      </c>
      <c r="L15" s="6">
        <v>15</v>
      </c>
      <c r="M15" s="6">
        <v>16</v>
      </c>
      <c r="N15" s="6">
        <v>17</v>
      </c>
      <c r="O15" s="6">
        <v>18</v>
      </c>
      <c r="P15" s="6">
        <v>19</v>
      </c>
      <c r="Q15" s="6">
        <v>20</v>
      </c>
      <c r="R15" s="6">
        <v>21</v>
      </c>
      <c r="S15" s="6">
        <v>22</v>
      </c>
      <c r="T15" s="6">
        <v>23</v>
      </c>
      <c r="U15" s="6">
        <v>24</v>
      </c>
      <c r="V15" s="6">
        <v>25</v>
      </c>
      <c r="W15" s="6">
        <v>26</v>
      </c>
      <c r="X15" s="6">
        <v>27</v>
      </c>
      <c r="Y15" s="6">
        <v>24</v>
      </c>
      <c r="Z15" s="6">
        <v>25</v>
      </c>
      <c r="AA15" s="6">
        <v>26</v>
      </c>
      <c r="AB15" s="6">
        <v>27</v>
      </c>
      <c r="AC15" s="6">
        <v>28</v>
      </c>
      <c r="AD15" s="6">
        <v>29</v>
      </c>
      <c r="AE15" s="6">
        <v>30</v>
      </c>
      <c r="AF15" s="6">
        <v>31</v>
      </c>
    </row>
    <row r="16" spans="1:32" s="7" customFormat="1" ht="41.1" customHeight="1">
      <c r="A16" s="6"/>
      <c r="B16" s="14" t="s">
        <v>28</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row>
    <row r="17" spans="1:32" s="7" customFormat="1" ht="67.5" customHeight="1">
      <c r="A17" s="135" t="s">
        <v>10</v>
      </c>
      <c r="B17" s="33" t="s">
        <v>158</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row>
    <row r="18" spans="1:32" s="2" customFormat="1" ht="56.25">
      <c r="A18" s="23" t="s">
        <v>12</v>
      </c>
      <c r="B18" s="16" t="s">
        <v>159</v>
      </c>
      <c r="C18" s="25"/>
      <c r="D18" s="25"/>
      <c r="E18" s="25"/>
      <c r="F18" s="25"/>
      <c r="G18" s="26"/>
      <c r="H18" s="26"/>
      <c r="I18" s="6"/>
      <c r="J18" s="6"/>
      <c r="K18" s="6"/>
      <c r="L18" s="6"/>
      <c r="M18" s="6"/>
      <c r="N18" s="6"/>
      <c r="O18" s="6"/>
      <c r="P18" s="6"/>
      <c r="Q18" s="6"/>
      <c r="R18" s="6"/>
      <c r="S18" s="6"/>
      <c r="T18" s="6"/>
      <c r="U18" s="6"/>
      <c r="V18" s="6"/>
      <c r="W18" s="6"/>
      <c r="X18" s="6"/>
      <c r="Y18" s="6"/>
      <c r="Z18" s="6"/>
      <c r="AA18" s="6"/>
      <c r="AB18" s="6"/>
      <c r="AC18" s="26"/>
      <c r="AD18" s="26"/>
      <c r="AE18" s="26"/>
      <c r="AF18" s="26"/>
    </row>
    <row r="19" spans="1:32" ht="30" customHeight="1">
      <c r="A19" s="15"/>
      <c r="B19" s="16" t="s">
        <v>92</v>
      </c>
      <c r="C19" s="17"/>
      <c r="D19" s="17"/>
      <c r="E19" s="17"/>
      <c r="F19" s="17"/>
      <c r="G19" s="18"/>
      <c r="H19" s="18"/>
      <c r="I19" s="18"/>
      <c r="J19" s="18"/>
      <c r="K19" s="18"/>
      <c r="L19" s="18"/>
      <c r="M19" s="18"/>
      <c r="N19" s="18"/>
      <c r="O19" s="18"/>
      <c r="P19" s="18"/>
      <c r="Q19" s="18"/>
      <c r="R19" s="18"/>
      <c r="S19" s="18"/>
      <c r="T19" s="18"/>
      <c r="U19" s="18"/>
      <c r="V19" s="18"/>
      <c r="W19" s="18"/>
      <c r="X19" s="18"/>
      <c r="Y19" s="18"/>
      <c r="Z19" s="18"/>
      <c r="AA19" s="18"/>
      <c r="AB19" s="18"/>
      <c r="AC19" s="18"/>
      <c r="AD19" s="4"/>
      <c r="AE19" s="4"/>
      <c r="AF19" s="4"/>
    </row>
    <row r="20" spans="1:32" s="3" customFormat="1" ht="30" customHeight="1">
      <c r="A20" s="19">
        <v>1</v>
      </c>
      <c r="B20" s="20" t="s">
        <v>14</v>
      </c>
      <c r="C20" s="29"/>
      <c r="D20" s="29"/>
      <c r="E20" s="29"/>
      <c r="F20" s="29"/>
      <c r="G20" s="30"/>
      <c r="H20" s="30"/>
      <c r="I20" s="30"/>
      <c r="J20" s="30"/>
      <c r="K20" s="30"/>
      <c r="L20" s="30"/>
      <c r="M20" s="30"/>
      <c r="N20" s="30"/>
      <c r="O20" s="30"/>
      <c r="P20" s="30"/>
      <c r="Q20" s="30"/>
      <c r="R20" s="30"/>
      <c r="S20" s="30"/>
      <c r="T20" s="30"/>
      <c r="U20" s="30"/>
      <c r="V20" s="30"/>
      <c r="W20" s="30"/>
      <c r="X20" s="30"/>
      <c r="Y20" s="30"/>
      <c r="Z20" s="30"/>
      <c r="AA20" s="30"/>
      <c r="AB20" s="30"/>
      <c r="AC20" s="30"/>
    </row>
    <row r="21" spans="1:32" s="120" customFormat="1" ht="30" customHeight="1">
      <c r="A21" s="109" t="s">
        <v>26</v>
      </c>
      <c r="B21" s="22" t="s">
        <v>16</v>
      </c>
      <c r="C21" s="118"/>
      <c r="D21" s="118"/>
      <c r="E21" s="118"/>
      <c r="F21" s="118"/>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row>
    <row r="22" spans="1:32" s="120" customFormat="1" ht="33.6" customHeight="1">
      <c r="A22" s="15"/>
      <c r="B22" s="16" t="s">
        <v>93</v>
      </c>
      <c r="C22" s="118"/>
      <c r="D22" s="118"/>
      <c r="E22" s="118"/>
      <c r="F22" s="118"/>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row>
    <row r="23" spans="1:32" s="3" customFormat="1" ht="81" customHeight="1">
      <c r="A23" s="107" t="s">
        <v>13</v>
      </c>
      <c r="B23" s="24" t="s">
        <v>94</v>
      </c>
      <c r="C23" s="29"/>
      <c r="D23" s="29"/>
      <c r="E23" s="29"/>
      <c r="F23" s="29"/>
      <c r="G23" s="30"/>
      <c r="H23" s="30"/>
      <c r="I23" s="30"/>
      <c r="J23" s="30"/>
      <c r="K23" s="30"/>
      <c r="L23" s="30"/>
      <c r="M23" s="30"/>
      <c r="N23" s="30"/>
      <c r="O23" s="30"/>
      <c r="P23" s="30"/>
      <c r="Q23" s="30"/>
      <c r="R23" s="30"/>
      <c r="S23" s="30"/>
      <c r="T23" s="30"/>
      <c r="U23" s="30"/>
      <c r="V23" s="30"/>
      <c r="W23" s="30"/>
      <c r="X23" s="30"/>
      <c r="Y23" s="30"/>
      <c r="Z23" s="30"/>
      <c r="AA23" s="30"/>
      <c r="AB23" s="30"/>
      <c r="AC23" s="30"/>
    </row>
    <row r="24" spans="1:32" s="2" customFormat="1" ht="58.5">
      <c r="A24" s="27" t="s">
        <v>20</v>
      </c>
      <c r="B24" s="28" t="s">
        <v>95</v>
      </c>
      <c r="C24" s="25"/>
      <c r="D24" s="25"/>
      <c r="E24" s="25"/>
      <c r="F24" s="25"/>
      <c r="G24" s="26"/>
      <c r="H24" s="26"/>
      <c r="I24" s="26"/>
      <c r="J24" s="26"/>
      <c r="K24" s="26"/>
      <c r="L24" s="26"/>
      <c r="M24" s="26"/>
      <c r="N24" s="26"/>
      <c r="O24" s="26"/>
      <c r="P24" s="26"/>
      <c r="Q24" s="26"/>
      <c r="R24" s="26"/>
      <c r="S24" s="26"/>
      <c r="T24" s="26"/>
      <c r="U24" s="26"/>
      <c r="V24" s="26"/>
      <c r="W24" s="26"/>
      <c r="X24" s="26"/>
      <c r="Y24" s="26"/>
      <c r="Z24" s="26"/>
      <c r="AA24" s="26"/>
      <c r="AB24" s="26"/>
      <c r="AC24" s="26"/>
    </row>
    <row r="25" spans="1:32" s="1" customFormat="1" ht="30" customHeight="1">
      <c r="A25" s="19">
        <v>1</v>
      </c>
      <c r="B25" s="20" t="s">
        <v>14</v>
      </c>
      <c r="C25" s="34"/>
      <c r="D25" s="34"/>
      <c r="E25" s="34"/>
      <c r="F25" s="34"/>
      <c r="G25" s="35"/>
      <c r="H25" s="35"/>
      <c r="I25" s="35"/>
      <c r="J25" s="35"/>
      <c r="K25" s="35"/>
      <c r="L25" s="35"/>
      <c r="M25" s="35"/>
      <c r="N25" s="35"/>
      <c r="O25" s="35"/>
      <c r="P25" s="35"/>
      <c r="Q25" s="35"/>
      <c r="R25" s="35"/>
      <c r="S25" s="35"/>
      <c r="T25" s="35"/>
      <c r="U25" s="35"/>
      <c r="V25" s="35"/>
      <c r="W25" s="35"/>
      <c r="X25" s="35"/>
      <c r="Y25" s="35"/>
      <c r="Z25" s="35"/>
      <c r="AA25" s="35"/>
      <c r="AB25" s="35"/>
      <c r="AC25" s="35"/>
    </row>
    <row r="26" spans="1:32" s="1" customFormat="1" ht="30" customHeight="1">
      <c r="A26" s="31" t="s">
        <v>26</v>
      </c>
      <c r="B26" s="22" t="s">
        <v>16</v>
      </c>
      <c r="C26" s="34"/>
      <c r="D26" s="34"/>
      <c r="E26" s="34"/>
      <c r="F26" s="34"/>
      <c r="G26" s="35"/>
      <c r="H26" s="35"/>
      <c r="I26" s="35"/>
      <c r="J26" s="35"/>
      <c r="K26" s="35"/>
      <c r="L26" s="35"/>
      <c r="M26" s="35"/>
      <c r="N26" s="35"/>
      <c r="O26" s="35"/>
      <c r="P26" s="35"/>
      <c r="Q26" s="35"/>
      <c r="R26" s="35"/>
      <c r="S26" s="35"/>
      <c r="T26" s="35"/>
      <c r="U26" s="35"/>
      <c r="V26" s="35"/>
      <c r="W26" s="35"/>
      <c r="X26" s="35"/>
      <c r="Y26" s="35"/>
      <c r="Z26" s="35"/>
      <c r="AA26" s="35"/>
      <c r="AB26" s="35"/>
      <c r="AC26" s="35"/>
    </row>
    <row r="27" spans="1:32" s="1" customFormat="1" ht="61.35" customHeight="1">
      <c r="A27" s="27" t="s">
        <v>21</v>
      </c>
      <c r="B27" s="28" t="s">
        <v>60</v>
      </c>
      <c r="C27" s="34"/>
      <c r="D27" s="34"/>
      <c r="E27" s="34"/>
      <c r="F27" s="34"/>
      <c r="G27" s="35"/>
      <c r="H27" s="35"/>
      <c r="I27" s="35"/>
      <c r="J27" s="35"/>
      <c r="K27" s="35"/>
      <c r="L27" s="35"/>
      <c r="M27" s="35"/>
      <c r="N27" s="35"/>
      <c r="O27" s="35"/>
      <c r="P27" s="35"/>
      <c r="Q27" s="35"/>
      <c r="R27" s="35"/>
      <c r="S27" s="35"/>
      <c r="T27" s="35"/>
      <c r="U27" s="35"/>
      <c r="V27" s="35"/>
      <c r="W27" s="35"/>
      <c r="X27" s="35"/>
      <c r="Y27" s="35"/>
      <c r="Z27" s="35"/>
      <c r="AA27" s="35"/>
      <c r="AB27" s="35"/>
      <c r="AC27" s="35"/>
    </row>
    <row r="28" spans="1:32" s="1" customFormat="1" ht="40.5" customHeight="1">
      <c r="A28" s="27"/>
      <c r="B28" s="28" t="s">
        <v>31</v>
      </c>
      <c r="C28" s="34"/>
      <c r="D28" s="34"/>
      <c r="E28" s="34"/>
      <c r="F28" s="34"/>
      <c r="G28" s="35"/>
      <c r="H28" s="35"/>
      <c r="I28" s="35"/>
      <c r="J28" s="35"/>
      <c r="K28" s="35"/>
      <c r="L28" s="35"/>
      <c r="M28" s="35"/>
      <c r="N28" s="35"/>
      <c r="O28" s="35"/>
      <c r="P28" s="35"/>
      <c r="Q28" s="35"/>
      <c r="R28" s="35"/>
      <c r="S28" s="35"/>
      <c r="T28" s="35"/>
      <c r="U28" s="35"/>
      <c r="V28" s="35"/>
      <c r="W28" s="35"/>
      <c r="X28" s="35"/>
      <c r="Y28" s="35"/>
      <c r="Z28" s="35"/>
      <c r="AA28" s="35"/>
      <c r="AB28" s="35"/>
      <c r="AC28" s="35"/>
    </row>
    <row r="29" spans="1:32" s="3" customFormat="1" ht="78">
      <c r="A29" s="27"/>
      <c r="B29" s="80" t="s">
        <v>79</v>
      </c>
      <c r="C29" s="29"/>
      <c r="D29" s="29"/>
      <c r="E29" s="29"/>
      <c r="F29" s="29"/>
      <c r="G29" s="30"/>
      <c r="H29" s="30"/>
      <c r="I29" s="30"/>
      <c r="J29" s="30"/>
      <c r="K29" s="30"/>
      <c r="L29" s="30"/>
      <c r="M29" s="30"/>
      <c r="N29" s="30"/>
      <c r="O29" s="30"/>
      <c r="P29" s="30"/>
      <c r="Q29" s="30"/>
      <c r="R29" s="30"/>
      <c r="S29" s="30"/>
      <c r="T29" s="30"/>
      <c r="U29" s="30"/>
      <c r="V29" s="30"/>
      <c r="W29" s="30"/>
      <c r="X29" s="30"/>
      <c r="Y29" s="30"/>
      <c r="Z29" s="30"/>
      <c r="AA29" s="30"/>
      <c r="AB29" s="30"/>
      <c r="AC29" s="30"/>
    </row>
    <row r="30" spans="1:32" s="2" customFormat="1" ht="30" customHeight="1">
      <c r="A30" s="19">
        <v>1</v>
      </c>
      <c r="B30" s="20" t="s">
        <v>14</v>
      </c>
      <c r="C30" s="25"/>
      <c r="D30" s="25"/>
      <c r="E30" s="25"/>
      <c r="F30" s="25"/>
      <c r="G30" s="26"/>
      <c r="H30" s="26"/>
      <c r="I30" s="26"/>
      <c r="J30" s="26"/>
      <c r="K30" s="26"/>
      <c r="L30" s="26"/>
      <c r="M30" s="26"/>
      <c r="N30" s="26"/>
      <c r="O30" s="26"/>
      <c r="P30" s="26"/>
      <c r="Q30" s="26"/>
      <c r="R30" s="26"/>
      <c r="S30" s="26"/>
      <c r="T30" s="26"/>
      <c r="U30" s="26"/>
      <c r="V30" s="26"/>
      <c r="W30" s="26"/>
      <c r="X30" s="26"/>
      <c r="Y30" s="26"/>
      <c r="Z30" s="26"/>
      <c r="AA30" s="26"/>
      <c r="AB30" s="26"/>
      <c r="AC30" s="26"/>
    </row>
    <row r="31" spans="1:32" s="1" customFormat="1" ht="30" customHeight="1">
      <c r="A31" s="31" t="s">
        <v>26</v>
      </c>
      <c r="B31" s="22" t="s">
        <v>16</v>
      </c>
      <c r="C31" s="34"/>
      <c r="D31" s="34"/>
      <c r="E31" s="34"/>
      <c r="F31" s="34"/>
      <c r="G31" s="35"/>
      <c r="H31" s="35"/>
      <c r="I31" s="35"/>
      <c r="J31" s="35"/>
      <c r="K31" s="35"/>
      <c r="L31" s="35"/>
      <c r="M31" s="35"/>
      <c r="N31" s="35"/>
      <c r="O31" s="35"/>
      <c r="P31" s="35"/>
      <c r="Q31" s="35"/>
      <c r="R31" s="35"/>
      <c r="S31" s="35"/>
      <c r="T31" s="35"/>
      <c r="U31" s="35"/>
      <c r="V31" s="35"/>
      <c r="W31" s="35"/>
      <c r="X31" s="35"/>
      <c r="Y31" s="35"/>
      <c r="Z31" s="35"/>
      <c r="AA31" s="35"/>
      <c r="AB31" s="35"/>
      <c r="AC31" s="35"/>
    </row>
    <row r="32" spans="1:32" s="1" customFormat="1" ht="72.599999999999994" customHeight="1">
      <c r="A32" s="27"/>
      <c r="B32" s="80" t="s">
        <v>84</v>
      </c>
      <c r="C32" s="34"/>
      <c r="D32" s="34"/>
      <c r="E32" s="34"/>
      <c r="F32" s="34"/>
      <c r="G32" s="35"/>
      <c r="H32" s="35"/>
      <c r="I32" s="35"/>
      <c r="J32" s="35"/>
      <c r="K32" s="35"/>
      <c r="L32" s="35"/>
      <c r="M32" s="35"/>
      <c r="N32" s="35"/>
      <c r="O32" s="35"/>
      <c r="P32" s="35"/>
      <c r="Q32" s="35"/>
      <c r="R32" s="35"/>
      <c r="S32" s="35"/>
      <c r="T32" s="35"/>
      <c r="U32" s="35"/>
      <c r="V32" s="35"/>
      <c r="W32" s="35"/>
      <c r="X32" s="35"/>
      <c r="Y32" s="35"/>
      <c r="Z32" s="35"/>
      <c r="AA32" s="35"/>
      <c r="AB32" s="35"/>
      <c r="AC32" s="35"/>
    </row>
    <row r="33" spans="1:32" s="2" customFormat="1" ht="30" customHeight="1">
      <c r="A33" s="19">
        <v>1</v>
      </c>
      <c r="B33" s="20" t="s">
        <v>14</v>
      </c>
      <c r="C33" s="25"/>
      <c r="D33" s="25"/>
      <c r="E33" s="25"/>
      <c r="F33" s="25"/>
      <c r="G33" s="26"/>
      <c r="H33" s="26"/>
      <c r="I33" s="26"/>
      <c r="J33" s="26"/>
      <c r="K33" s="26"/>
      <c r="L33" s="26"/>
      <c r="M33" s="26"/>
      <c r="N33" s="26"/>
      <c r="O33" s="26"/>
      <c r="P33" s="26"/>
      <c r="Q33" s="26"/>
      <c r="R33" s="26"/>
      <c r="S33" s="26"/>
      <c r="T33" s="26"/>
      <c r="U33" s="26"/>
      <c r="V33" s="26"/>
      <c r="W33" s="26"/>
      <c r="X33" s="26"/>
      <c r="Y33" s="26"/>
      <c r="Z33" s="26"/>
      <c r="AA33" s="26"/>
      <c r="AB33" s="26"/>
      <c r="AC33" s="26"/>
    </row>
    <row r="34" spans="1:32" s="1" customFormat="1" ht="30" customHeight="1">
      <c r="A34" s="31" t="s">
        <v>26</v>
      </c>
      <c r="B34" s="22" t="s">
        <v>16</v>
      </c>
      <c r="C34" s="34"/>
      <c r="D34" s="34"/>
      <c r="E34" s="34"/>
      <c r="F34" s="34"/>
      <c r="G34" s="35"/>
      <c r="H34" s="35"/>
      <c r="I34" s="35"/>
      <c r="J34" s="35"/>
      <c r="K34" s="35"/>
      <c r="L34" s="35"/>
      <c r="M34" s="35"/>
      <c r="N34" s="35"/>
      <c r="O34" s="35"/>
      <c r="P34" s="35"/>
      <c r="Q34" s="35"/>
      <c r="R34" s="35"/>
      <c r="S34" s="35"/>
      <c r="T34" s="35"/>
      <c r="U34" s="35"/>
      <c r="V34" s="35"/>
      <c r="W34" s="35"/>
      <c r="X34" s="35"/>
      <c r="Y34" s="35"/>
      <c r="Z34" s="35"/>
      <c r="AA34" s="35"/>
      <c r="AB34" s="35"/>
      <c r="AC34" s="35"/>
    </row>
    <row r="35" spans="1:32" s="2" customFormat="1" ht="80.099999999999994" customHeight="1">
      <c r="A35" s="27" t="s">
        <v>39</v>
      </c>
      <c r="B35" s="28" t="s">
        <v>61</v>
      </c>
      <c r="C35" s="25"/>
      <c r="D35" s="25"/>
      <c r="E35" s="25"/>
      <c r="F35" s="25"/>
      <c r="G35" s="26"/>
      <c r="H35" s="26"/>
      <c r="I35" s="26"/>
      <c r="J35" s="26"/>
      <c r="K35" s="26"/>
      <c r="L35" s="26"/>
      <c r="M35" s="26"/>
      <c r="N35" s="26"/>
      <c r="O35" s="26"/>
      <c r="P35" s="26"/>
      <c r="Q35" s="26"/>
      <c r="R35" s="26"/>
      <c r="S35" s="26"/>
      <c r="T35" s="26"/>
      <c r="U35" s="26"/>
      <c r="V35" s="26"/>
      <c r="W35" s="26"/>
      <c r="X35" s="26"/>
      <c r="Y35" s="26"/>
      <c r="Z35" s="26"/>
      <c r="AA35" s="26"/>
      <c r="AB35" s="26"/>
      <c r="AC35" s="26"/>
    </row>
    <row r="36" spans="1:32" s="2" customFormat="1" ht="83.45" customHeight="1">
      <c r="A36" s="27"/>
      <c r="B36" s="80" t="s">
        <v>80</v>
      </c>
      <c r="C36" s="25"/>
      <c r="D36" s="25"/>
      <c r="E36" s="25"/>
      <c r="F36" s="25"/>
      <c r="G36" s="26"/>
      <c r="H36" s="26"/>
      <c r="I36" s="26"/>
      <c r="J36" s="26"/>
      <c r="K36" s="26"/>
      <c r="L36" s="26"/>
      <c r="M36" s="26"/>
      <c r="N36" s="26"/>
      <c r="O36" s="26"/>
      <c r="P36" s="26"/>
      <c r="Q36" s="26"/>
      <c r="R36" s="26"/>
      <c r="S36" s="26"/>
      <c r="T36" s="26"/>
      <c r="U36" s="26"/>
      <c r="V36" s="26"/>
      <c r="W36" s="26"/>
      <c r="X36" s="26"/>
      <c r="Y36" s="26"/>
      <c r="Z36" s="26"/>
      <c r="AA36" s="26"/>
      <c r="AB36" s="26"/>
      <c r="AC36" s="26"/>
    </row>
    <row r="37" spans="1:32" s="3" customFormat="1" ht="30" customHeight="1">
      <c r="A37" s="19">
        <v>1</v>
      </c>
      <c r="B37" s="20" t="s">
        <v>14</v>
      </c>
      <c r="C37" s="29"/>
      <c r="D37" s="29"/>
      <c r="E37" s="29"/>
      <c r="F37" s="29"/>
      <c r="G37" s="30"/>
      <c r="H37" s="30"/>
      <c r="I37" s="30"/>
      <c r="J37" s="30"/>
      <c r="K37" s="30"/>
      <c r="L37" s="30"/>
      <c r="M37" s="30"/>
      <c r="N37" s="30"/>
      <c r="O37" s="30"/>
      <c r="P37" s="30"/>
      <c r="Q37" s="30"/>
      <c r="R37" s="30"/>
      <c r="S37" s="30"/>
      <c r="T37" s="30"/>
      <c r="U37" s="30"/>
      <c r="V37" s="30"/>
      <c r="W37" s="30"/>
      <c r="X37" s="30"/>
      <c r="Y37" s="30"/>
      <c r="Z37" s="30"/>
      <c r="AA37" s="30"/>
      <c r="AB37" s="30"/>
      <c r="AC37" s="30"/>
    </row>
    <row r="38" spans="1:32" ht="30" customHeight="1">
      <c r="A38" s="31" t="s">
        <v>26</v>
      </c>
      <c r="B38" s="22" t="s">
        <v>16</v>
      </c>
      <c r="C38" s="17"/>
      <c r="D38" s="17"/>
      <c r="E38" s="17"/>
      <c r="F38" s="17"/>
      <c r="G38" s="18"/>
      <c r="H38" s="18"/>
      <c r="I38" s="18"/>
      <c r="J38" s="18"/>
      <c r="K38" s="18"/>
      <c r="L38" s="18"/>
      <c r="M38" s="18"/>
      <c r="N38" s="18"/>
      <c r="O38" s="18"/>
      <c r="P38" s="18"/>
      <c r="Q38" s="18"/>
      <c r="R38" s="18"/>
      <c r="S38" s="18"/>
      <c r="T38" s="18"/>
      <c r="U38" s="18"/>
      <c r="V38" s="18"/>
      <c r="W38" s="18"/>
      <c r="X38" s="18"/>
      <c r="Y38" s="18"/>
      <c r="Z38" s="18"/>
      <c r="AA38" s="18"/>
      <c r="AB38" s="18"/>
      <c r="AC38" s="18"/>
      <c r="AD38" s="4"/>
      <c r="AE38" s="4"/>
      <c r="AF38" s="4"/>
    </row>
    <row r="39" spans="1:32" s="1" customFormat="1" ht="68.099999999999994" customHeight="1">
      <c r="A39" s="27"/>
      <c r="B39" s="80" t="s">
        <v>58</v>
      </c>
      <c r="C39" s="34"/>
      <c r="D39" s="34"/>
      <c r="E39" s="34"/>
      <c r="F39" s="34"/>
      <c r="G39" s="35"/>
      <c r="H39" s="35"/>
      <c r="I39" s="35"/>
      <c r="J39" s="35"/>
      <c r="K39" s="35"/>
      <c r="L39" s="35"/>
      <c r="M39" s="35"/>
      <c r="N39" s="35"/>
      <c r="O39" s="35"/>
      <c r="P39" s="35"/>
      <c r="Q39" s="35"/>
      <c r="R39" s="35"/>
      <c r="S39" s="35"/>
      <c r="T39" s="35"/>
      <c r="U39" s="35"/>
      <c r="V39" s="35"/>
      <c r="W39" s="35"/>
      <c r="X39" s="35"/>
      <c r="Y39" s="35"/>
      <c r="Z39" s="35"/>
      <c r="AA39" s="35"/>
      <c r="AB39" s="35"/>
      <c r="AC39" s="35"/>
    </row>
    <row r="40" spans="1:32" s="1" customFormat="1" ht="30" customHeight="1">
      <c r="A40" s="19">
        <v>1</v>
      </c>
      <c r="B40" s="20" t="s">
        <v>14</v>
      </c>
      <c r="C40" s="34"/>
      <c r="D40" s="34"/>
      <c r="E40" s="34"/>
      <c r="F40" s="34"/>
      <c r="G40" s="35"/>
      <c r="H40" s="35"/>
      <c r="I40" s="35"/>
      <c r="J40" s="35"/>
      <c r="K40" s="35"/>
      <c r="L40" s="35"/>
      <c r="M40" s="35"/>
      <c r="N40" s="35"/>
      <c r="O40" s="35"/>
      <c r="P40" s="35"/>
      <c r="Q40" s="35"/>
      <c r="R40" s="35"/>
      <c r="S40" s="35"/>
      <c r="T40" s="35"/>
      <c r="U40" s="35"/>
      <c r="V40" s="35"/>
      <c r="W40" s="35"/>
      <c r="X40" s="35"/>
      <c r="Y40" s="35"/>
      <c r="Z40" s="35"/>
      <c r="AA40" s="35"/>
      <c r="AB40" s="35"/>
      <c r="AC40" s="35"/>
    </row>
    <row r="41" spans="1:32" s="1" customFormat="1" ht="30" customHeight="1">
      <c r="A41" s="31" t="s">
        <v>26</v>
      </c>
      <c r="B41" s="22" t="s">
        <v>16</v>
      </c>
      <c r="C41" s="34"/>
      <c r="D41" s="34"/>
      <c r="E41" s="34"/>
      <c r="F41" s="34"/>
      <c r="G41" s="35"/>
      <c r="H41" s="35"/>
      <c r="I41" s="35"/>
      <c r="J41" s="35"/>
      <c r="K41" s="35"/>
      <c r="L41" s="35"/>
      <c r="M41" s="35"/>
      <c r="N41" s="35"/>
      <c r="O41" s="35"/>
      <c r="P41" s="35"/>
      <c r="Q41" s="35"/>
      <c r="R41" s="35"/>
      <c r="S41" s="35"/>
      <c r="T41" s="35"/>
      <c r="U41" s="35"/>
      <c r="V41" s="35"/>
      <c r="W41" s="35"/>
      <c r="X41" s="35"/>
      <c r="Y41" s="35"/>
      <c r="Z41" s="35"/>
      <c r="AA41" s="35"/>
      <c r="AB41" s="35"/>
      <c r="AC41" s="35"/>
    </row>
    <row r="42" spans="1:32" s="3" customFormat="1" ht="50.45" customHeight="1">
      <c r="A42" s="107" t="s">
        <v>15</v>
      </c>
      <c r="B42" s="24" t="s">
        <v>82</v>
      </c>
      <c r="C42" s="29"/>
      <c r="D42" s="29"/>
      <c r="E42" s="29"/>
      <c r="F42" s="29"/>
      <c r="G42" s="30"/>
      <c r="H42" s="30"/>
      <c r="I42" s="30"/>
      <c r="J42" s="30"/>
      <c r="K42" s="30"/>
      <c r="L42" s="30"/>
      <c r="M42" s="30"/>
      <c r="N42" s="30"/>
      <c r="O42" s="30"/>
      <c r="P42" s="30"/>
      <c r="Q42" s="30"/>
      <c r="R42" s="30"/>
      <c r="S42" s="30"/>
      <c r="T42" s="30"/>
      <c r="U42" s="30"/>
      <c r="V42" s="30"/>
      <c r="W42" s="30"/>
      <c r="X42" s="30"/>
      <c r="Y42" s="30"/>
      <c r="Z42" s="30"/>
      <c r="AA42" s="30"/>
      <c r="AB42" s="30"/>
      <c r="AC42" s="30"/>
    </row>
    <row r="43" spans="1:32" s="2" customFormat="1" ht="80.099999999999994" customHeight="1">
      <c r="A43" s="27"/>
      <c r="B43" s="80" t="s">
        <v>112</v>
      </c>
      <c r="C43" s="25"/>
      <c r="D43" s="25"/>
      <c r="E43" s="25"/>
      <c r="F43" s="25"/>
      <c r="G43" s="26"/>
      <c r="H43" s="26"/>
      <c r="I43" s="26"/>
      <c r="J43" s="26"/>
      <c r="K43" s="26"/>
      <c r="L43" s="26"/>
      <c r="M43" s="26"/>
      <c r="N43" s="26"/>
      <c r="O43" s="26"/>
      <c r="P43" s="26"/>
      <c r="Q43" s="26"/>
      <c r="R43" s="26"/>
      <c r="S43" s="26"/>
      <c r="T43" s="26"/>
      <c r="U43" s="26"/>
      <c r="V43" s="26"/>
      <c r="W43" s="26"/>
      <c r="X43" s="26"/>
      <c r="Y43" s="26"/>
      <c r="Z43" s="26"/>
      <c r="AA43" s="26"/>
      <c r="AB43" s="26"/>
      <c r="AC43" s="26"/>
    </row>
    <row r="44" spans="1:32" s="3" customFormat="1" ht="30" customHeight="1">
      <c r="A44" s="19">
        <v>1</v>
      </c>
      <c r="B44" s="20" t="s">
        <v>14</v>
      </c>
      <c r="C44" s="29"/>
      <c r="D44" s="29"/>
      <c r="E44" s="29"/>
      <c r="F44" s="29"/>
      <c r="G44" s="30"/>
      <c r="H44" s="30"/>
      <c r="I44" s="30"/>
      <c r="J44" s="30"/>
      <c r="K44" s="30"/>
      <c r="L44" s="30"/>
      <c r="M44" s="30"/>
      <c r="N44" s="30"/>
      <c r="O44" s="30"/>
      <c r="P44" s="30"/>
      <c r="Q44" s="30"/>
      <c r="R44" s="30"/>
      <c r="S44" s="30"/>
      <c r="T44" s="30"/>
      <c r="U44" s="30"/>
      <c r="V44" s="30"/>
      <c r="W44" s="30"/>
      <c r="X44" s="30"/>
      <c r="Y44" s="30"/>
      <c r="Z44" s="30"/>
      <c r="AA44" s="30"/>
      <c r="AB44" s="30"/>
      <c r="AC44" s="30"/>
    </row>
    <row r="45" spans="1:32" s="1" customFormat="1" ht="30" customHeight="1">
      <c r="A45" s="31" t="s">
        <v>26</v>
      </c>
      <c r="B45" s="22" t="s">
        <v>16</v>
      </c>
      <c r="C45" s="34"/>
      <c r="D45" s="34"/>
      <c r="E45" s="34"/>
      <c r="F45" s="34"/>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40.5" customHeight="1">
      <c r="A46" s="27"/>
      <c r="B46" s="80" t="s">
        <v>84</v>
      </c>
      <c r="C46" s="17"/>
      <c r="D46" s="17"/>
      <c r="E46" s="17"/>
      <c r="F46" s="17"/>
      <c r="G46" s="18"/>
      <c r="H46" s="18"/>
      <c r="I46" s="18"/>
      <c r="J46" s="18"/>
      <c r="K46" s="18"/>
      <c r="L46" s="18"/>
      <c r="M46" s="18"/>
      <c r="N46" s="18"/>
      <c r="O46" s="18"/>
      <c r="P46" s="18"/>
      <c r="Q46" s="18"/>
      <c r="R46" s="18"/>
      <c r="S46" s="18"/>
      <c r="T46" s="18"/>
      <c r="U46" s="18"/>
      <c r="V46" s="18"/>
      <c r="W46" s="18"/>
      <c r="X46" s="18"/>
      <c r="Y46" s="18"/>
      <c r="Z46" s="18"/>
      <c r="AA46" s="18"/>
      <c r="AB46" s="18"/>
      <c r="AC46" s="18"/>
      <c r="AD46" s="4"/>
      <c r="AE46" s="4"/>
      <c r="AF46" s="4"/>
    </row>
    <row r="47" spans="1:32" s="1" customFormat="1" ht="30" customHeight="1">
      <c r="A47" s="19">
        <v>1</v>
      </c>
      <c r="B47" s="20" t="s">
        <v>14</v>
      </c>
      <c r="C47" s="34"/>
      <c r="D47" s="34"/>
      <c r="E47" s="34"/>
      <c r="F47" s="34"/>
      <c r="G47" s="35"/>
      <c r="H47" s="35"/>
      <c r="I47" s="35"/>
      <c r="J47" s="35"/>
      <c r="K47" s="35"/>
      <c r="L47" s="35"/>
      <c r="M47" s="35"/>
      <c r="N47" s="35"/>
      <c r="O47" s="35"/>
      <c r="P47" s="35"/>
      <c r="Q47" s="35"/>
      <c r="R47" s="35"/>
      <c r="S47" s="35"/>
      <c r="T47" s="35"/>
      <c r="U47" s="35"/>
      <c r="V47" s="35"/>
      <c r="W47" s="35"/>
      <c r="X47" s="35"/>
      <c r="Y47" s="35"/>
      <c r="Z47" s="35"/>
      <c r="AA47" s="35"/>
      <c r="AB47" s="35"/>
      <c r="AC47" s="35"/>
    </row>
    <row r="48" spans="1:32" ht="30" customHeight="1">
      <c r="A48" s="31" t="s">
        <v>26</v>
      </c>
      <c r="B48" s="22" t="s">
        <v>16</v>
      </c>
      <c r="C48" s="17"/>
      <c r="D48" s="17"/>
      <c r="E48" s="17"/>
      <c r="F48" s="17"/>
      <c r="G48" s="18"/>
      <c r="H48" s="18"/>
      <c r="I48" s="18"/>
      <c r="J48" s="18"/>
      <c r="K48" s="18"/>
      <c r="L48" s="18"/>
      <c r="M48" s="18"/>
      <c r="N48" s="18"/>
      <c r="O48" s="18"/>
      <c r="P48" s="18"/>
      <c r="Q48" s="18"/>
      <c r="R48" s="18"/>
      <c r="S48" s="18"/>
      <c r="T48" s="18"/>
      <c r="U48" s="18"/>
      <c r="V48" s="18"/>
      <c r="W48" s="18"/>
      <c r="X48" s="18"/>
      <c r="Y48" s="18"/>
      <c r="Z48" s="18"/>
      <c r="AA48" s="18"/>
      <c r="AB48" s="18"/>
      <c r="AC48" s="18"/>
      <c r="AD48" s="4"/>
      <c r="AE48" s="4"/>
      <c r="AF48" s="4"/>
    </row>
    <row r="49" spans="1:32" s="2" customFormat="1" ht="56.25">
      <c r="A49" s="23" t="s">
        <v>17</v>
      </c>
      <c r="B49" s="16" t="s">
        <v>160</v>
      </c>
      <c r="C49" s="25"/>
      <c r="D49" s="25"/>
      <c r="E49" s="25"/>
      <c r="F49" s="25"/>
      <c r="G49" s="26"/>
      <c r="H49" s="26"/>
      <c r="I49" s="18"/>
      <c r="J49" s="18"/>
      <c r="K49" s="18"/>
      <c r="L49" s="18"/>
      <c r="M49" s="18"/>
      <c r="N49" s="18"/>
      <c r="O49" s="18"/>
      <c r="P49" s="18"/>
      <c r="Q49" s="18"/>
      <c r="R49" s="18"/>
      <c r="S49" s="18"/>
      <c r="T49" s="18"/>
      <c r="U49" s="18"/>
      <c r="V49" s="18"/>
      <c r="W49" s="18"/>
      <c r="X49" s="18"/>
      <c r="Y49" s="18"/>
      <c r="Z49" s="18"/>
      <c r="AA49" s="18"/>
      <c r="AB49" s="18"/>
      <c r="AC49" s="26"/>
      <c r="AD49" s="26"/>
      <c r="AE49" s="26"/>
      <c r="AF49" s="26"/>
    </row>
    <row r="50" spans="1:32" s="1" customFormat="1" ht="44.85" customHeight="1">
      <c r="A50" s="136"/>
      <c r="B50" s="134" t="s">
        <v>54</v>
      </c>
      <c r="C50" s="34"/>
      <c r="D50" s="34"/>
      <c r="E50" s="34"/>
      <c r="F50" s="34"/>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row>
    <row r="51" spans="1:32" ht="44.85" customHeight="1">
      <c r="A51" s="135" t="s">
        <v>18</v>
      </c>
      <c r="B51" s="33" t="s">
        <v>161</v>
      </c>
      <c r="C51" s="17"/>
      <c r="D51" s="17"/>
      <c r="E51" s="17"/>
      <c r="F51" s="17"/>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ht="65.25" customHeight="1">
      <c r="A52" s="23" t="s">
        <v>12</v>
      </c>
      <c r="B52" s="16" t="s">
        <v>162</v>
      </c>
      <c r="C52" s="17"/>
      <c r="D52" s="17"/>
      <c r="E52" s="17"/>
      <c r="F52" s="17"/>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ht="44.85" customHeight="1">
      <c r="A53" s="109"/>
      <c r="B53" s="134" t="s">
        <v>96</v>
      </c>
      <c r="C53" s="17"/>
      <c r="D53" s="17"/>
      <c r="E53" s="17"/>
      <c r="F53" s="17"/>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ht="56.25">
      <c r="A54" s="23" t="s">
        <v>17</v>
      </c>
      <c r="B54" s="16" t="s">
        <v>146</v>
      </c>
      <c r="C54" s="17"/>
      <c r="D54" s="17"/>
      <c r="E54" s="17"/>
      <c r="F54" s="17"/>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ht="44.85" customHeight="1">
      <c r="A55" s="132"/>
      <c r="B55" s="134" t="s">
        <v>96</v>
      </c>
      <c r="C55" s="17"/>
      <c r="D55" s="17"/>
      <c r="E55" s="17"/>
      <c r="F55" s="17"/>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ht="61.5" customHeight="1">
      <c r="A56" s="23" t="s">
        <v>120</v>
      </c>
      <c r="B56" s="16" t="s">
        <v>148</v>
      </c>
      <c r="C56" s="17"/>
      <c r="D56" s="17"/>
      <c r="E56" s="17"/>
      <c r="F56" s="17"/>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1:32" ht="44.85" customHeight="1">
      <c r="A57" s="132"/>
      <c r="B57" s="134" t="s">
        <v>96</v>
      </c>
      <c r="C57" s="17"/>
      <c r="D57" s="17"/>
      <c r="E57" s="17"/>
      <c r="F57" s="17"/>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ht="93.75">
      <c r="A58" s="23" t="s">
        <v>122</v>
      </c>
      <c r="B58" s="16" t="s">
        <v>149</v>
      </c>
      <c r="C58" s="17"/>
      <c r="D58" s="17"/>
      <c r="E58" s="17"/>
      <c r="F58" s="17"/>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ht="44.85" customHeight="1">
      <c r="A59" s="132"/>
      <c r="B59" s="134" t="s">
        <v>96</v>
      </c>
      <c r="C59" s="17"/>
      <c r="D59" s="17"/>
      <c r="E59" s="17"/>
      <c r="F59" s="17"/>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ht="56.25">
      <c r="A60" s="23" t="s">
        <v>123</v>
      </c>
      <c r="B60" s="16" t="s">
        <v>150</v>
      </c>
      <c r="C60" s="17"/>
      <c r="D60" s="17"/>
      <c r="E60" s="17"/>
      <c r="F60" s="17"/>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row>
    <row r="61" spans="1:32" ht="44.85" customHeight="1">
      <c r="A61" s="132"/>
      <c r="B61" s="134" t="s">
        <v>96</v>
      </c>
      <c r="C61" s="17"/>
      <c r="D61" s="17"/>
      <c r="E61" s="17"/>
      <c r="F61" s="17"/>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ht="150">
      <c r="A62" s="23" t="s">
        <v>125</v>
      </c>
      <c r="B62" s="16" t="s">
        <v>163</v>
      </c>
      <c r="C62" s="17"/>
      <c r="D62" s="17"/>
      <c r="E62" s="17"/>
      <c r="F62" s="17"/>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ht="44.85" customHeight="1">
      <c r="A63" s="132"/>
      <c r="B63" s="134" t="s">
        <v>96</v>
      </c>
      <c r="C63" s="17"/>
      <c r="D63" s="17"/>
      <c r="E63" s="17"/>
      <c r="F63" s="17"/>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2" ht="75">
      <c r="A64" s="23" t="s">
        <v>126</v>
      </c>
      <c r="B64" s="16" t="s">
        <v>164</v>
      </c>
      <c r="C64" s="17"/>
      <c r="D64" s="17"/>
      <c r="E64" s="17"/>
      <c r="F64" s="17"/>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1:32" ht="44.85" customHeight="1">
      <c r="A65" s="132"/>
      <c r="B65" s="134" t="s">
        <v>96</v>
      </c>
      <c r="C65" s="17"/>
      <c r="D65" s="17"/>
      <c r="E65" s="17"/>
      <c r="F65" s="17"/>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row>
    <row r="66" spans="1:32" ht="56.25">
      <c r="A66" s="23" t="s">
        <v>127</v>
      </c>
      <c r="B66" s="16" t="s">
        <v>165</v>
      </c>
      <c r="C66" s="17"/>
      <c r="D66" s="17"/>
      <c r="E66" s="17"/>
      <c r="F66" s="17"/>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row>
    <row r="67" spans="1:32" ht="44.85" customHeight="1">
      <c r="A67" s="132"/>
      <c r="B67" s="134" t="s">
        <v>96</v>
      </c>
      <c r="C67" s="17"/>
      <c r="D67" s="17"/>
      <c r="E67" s="17"/>
      <c r="F67" s="17"/>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row>
    <row r="68" spans="1:32" ht="44.85" customHeight="1">
      <c r="A68" s="23" t="s">
        <v>128</v>
      </c>
      <c r="B68" s="16" t="s">
        <v>166</v>
      </c>
      <c r="C68" s="17"/>
      <c r="D68" s="17"/>
      <c r="E68" s="17"/>
      <c r="F68" s="17"/>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row>
    <row r="69" spans="1:32" ht="44.85" customHeight="1">
      <c r="A69" s="132"/>
      <c r="B69" s="134" t="s">
        <v>96</v>
      </c>
      <c r="C69" s="17"/>
      <c r="D69" s="17"/>
      <c r="E69" s="17"/>
      <c r="F69" s="17"/>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row>
    <row r="70" spans="1:32" ht="56.25">
      <c r="A70" s="23" t="s">
        <v>130</v>
      </c>
      <c r="B70" s="16" t="s">
        <v>167</v>
      </c>
      <c r="C70" s="17"/>
      <c r="D70" s="17"/>
      <c r="E70" s="17"/>
      <c r="F70" s="17"/>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row>
    <row r="71" spans="1:32" ht="44.85" customHeight="1">
      <c r="A71" s="132"/>
      <c r="B71" s="134" t="s">
        <v>96</v>
      </c>
      <c r="C71" s="17"/>
      <c r="D71" s="17"/>
      <c r="E71" s="17"/>
      <c r="F71" s="17"/>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row>
    <row r="72" spans="1:32" ht="37.5">
      <c r="A72" s="23" t="s">
        <v>132</v>
      </c>
      <c r="B72" s="16" t="s">
        <v>168</v>
      </c>
      <c r="C72" s="17"/>
      <c r="D72" s="17"/>
      <c r="E72" s="17"/>
      <c r="F72" s="17"/>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row>
    <row r="73" spans="1:32" ht="44.85" customHeight="1">
      <c r="A73" s="132"/>
      <c r="B73" s="134" t="s">
        <v>96</v>
      </c>
      <c r="C73" s="17"/>
      <c r="D73" s="17"/>
      <c r="E73" s="17"/>
      <c r="F73" s="17"/>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row>
    <row r="74" spans="1:32" ht="56.25">
      <c r="A74" s="23" t="s">
        <v>134</v>
      </c>
      <c r="B74" s="16" t="s">
        <v>169</v>
      </c>
      <c r="C74" s="17"/>
      <c r="D74" s="17"/>
      <c r="E74" s="17"/>
      <c r="F74" s="17"/>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row>
    <row r="75" spans="1:32" ht="44.85" customHeight="1">
      <c r="A75" s="132"/>
      <c r="B75" s="134" t="s">
        <v>96</v>
      </c>
      <c r="C75" s="17"/>
      <c r="D75" s="17"/>
      <c r="E75" s="17"/>
      <c r="F75" s="17"/>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row>
    <row r="76" spans="1:32" ht="80.25" customHeight="1">
      <c r="A76" s="23" t="s">
        <v>135</v>
      </c>
      <c r="B76" s="16" t="s">
        <v>151</v>
      </c>
      <c r="C76" s="17"/>
      <c r="D76" s="17"/>
      <c r="E76" s="17"/>
      <c r="F76" s="17"/>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row>
    <row r="77" spans="1:32" ht="44.85" customHeight="1">
      <c r="A77" s="132"/>
      <c r="B77" s="134" t="s">
        <v>96</v>
      </c>
      <c r="C77" s="17"/>
      <c r="D77" s="17"/>
      <c r="E77" s="17"/>
      <c r="F77" s="17"/>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row>
    <row r="78" spans="1:32" ht="93.75">
      <c r="A78" s="23" t="s">
        <v>137</v>
      </c>
      <c r="B78" s="16" t="s">
        <v>170</v>
      </c>
      <c r="C78" s="17"/>
      <c r="D78" s="17"/>
      <c r="E78" s="17"/>
      <c r="F78" s="17"/>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row>
    <row r="79" spans="1:32" ht="44.85" customHeight="1">
      <c r="A79" s="132"/>
      <c r="B79" s="134" t="s">
        <v>96</v>
      </c>
      <c r="C79" s="17"/>
      <c r="D79" s="17"/>
      <c r="E79" s="17"/>
      <c r="F79" s="17"/>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row>
    <row r="80" spans="1:32" ht="84" customHeight="1">
      <c r="A80" s="23" t="s">
        <v>139</v>
      </c>
      <c r="B80" s="16" t="s">
        <v>156</v>
      </c>
      <c r="C80" s="17"/>
      <c r="D80" s="17"/>
      <c r="E80" s="17"/>
      <c r="F80" s="17"/>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row>
    <row r="81" spans="1:32" ht="44.85" customHeight="1">
      <c r="A81" s="132"/>
      <c r="B81" s="134" t="s">
        <v>96</v>
      </c>
      <c r="C81" s="17"/>
      <c r="D81" s="17"/>
      <c r="E81" s="17"/>
      <c r="F81" s="17"/>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row>
    <row r="82" spans="1:32" ht="93.75">
      <c r="A82" s="23" t="s">
        <v>141</v>
      </c>
      <c r="B82" s="16" t="s">
        <v>157</v>
      </c>
      <c r="C82" s="17"/>
      <c r="D82" s="17"/>
      <c r="E82" s="17"/>
      <c r="F82" s="17"/>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row>
    <row r="83" spans="1:32" ht="44.85" customHeight="1">
      <c r="A83" s="109"/>
      <c r="B83" s="134" t="s">
        <v>96</v>
      </c>
      <c r="C83" s="17"/>
      <c r="D83" s="17"/>
      <c r="E83" s="17"/>
      <c r="F83" s="17"/>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row>
    <row r="84" spans="1:32" ht="8.1" customHeight="1">
      <c r="A84" s="109"/>
      <c r="B84" s="20"/>
      <c r="C84" s="17"/>
      <c r="D84" s="17"/>
      <c r="E84" s="17"/>
      <c r="F84" s="17"/>
      <c r="G84" s="18"/>
      <c r="H84" s="18"/>
      <c r="I84" s="35"/>
      <c r="J84" s="35"/>
      <c r="K84" s="35"/>
      <c r="L84" s="35"/>
      <c r="M84" s="35"/>
      <c r="N84" s="35"/>
      <c r="O84" s="35"/>
      <c r="P84" s="35"/>
      <c r="Q84" s="35"/>
      <c r="R84" s="35"/>
      <c r="S84" s="35"/>
      <c r="T84" s="35"/>
      <c r="U84" s="35"/>
      <c r="V84" s="35"/>
      <c r="W84" s="35"/>
      <c r="X84" s="35"/>
      <c r="Y84" s="35"/>
      <c r="Z84" s="35"/>
      <c r="AA84" s="35"/>
      <c r="AB84" s="35"/>
      <c r="AC84" s="18"/>
      <c r="AD84" s="18"/>
      <c r="AE84" s="18"/>
      <c r="AF84" s="18"/>
    </row>
    <row r="85" spans="1:32" ht="35.25" customHeight="1">
      <c r="A85" s="4"/>
      <c r="B85" s="544" t="s">
        <v>113</v>
      </c>
      <c r="C85" s="544"/>
      <c r="D85" s="544"/>
      <c r="E85" s="544"/>
      <c r="F85" s="544"/>
      <c r="G85" s="544"/>
      <c r="H85" s="544"/>
      <c r="I85" s="544"/>
      <c r="J85" s="544"/>
      <c r="K85" s="544"/>
      <c r="L85" s="544"/>
      <c r="M85" s="544"/>
      <c r="N85" s="544"/>
      <c r="O85" s="544"/>
      <c r="P85" s="544"/>
      <c r="Q85" s="544"/>
      <c r="R85" s="544"/>
      <c r="S85" s="544"/>
      <c r="T85" s="544"/>
      <c r="U85" s="544"/>
      <c r="V85" s="544"/>
      <c r="W85" s="544"/>
      <c r="X85" s="544"/>
      <c r="Y85" s="544"/>
      <c r="Z85" s="544"/>
      <c r="AA85" s="544"/>
      <c r="AB85" s="544"/>
      <c r="AC85" s="544"/>
      <c r="AD85" s="4"/>
      <c r="AE85" s="4"/>
      <c r="AF85" s="4"/>
    </row>
    <row r="86" spans="1:32">
      <c r="A86" s="4"/>
      <c r="B86" s="4"/>
      <c r="C86" s="4"/>
      <c r="D86" s="4"/>
      <c r="E86" s="4"/>
      <c r="F86" s="4"/>
      <c r="G86" s="4"/>
      <c r="H86" s="4"/>
      <c r="AC86" s="4"/>
      <c r="AD86" s="4"/>
      <c r="AE86" s="4"/>
      <c r="AF86" s="4"/>
    </row>
    <row r="87" spans="1:32">
      <c r="A87" s="4"/>
      <c r="B87" s="4"/>
      <c r="C87" s="4"/>
      <c r="D87" s="4"/>
      <c r="E87" s="4"/>
      <c r="F87" s="4"/>
      <c r="G87" s="4"/>
      <c r="H87" s="4"/>
      <c r="AC87" s="4"/>
      <c r="AD87" s="4"/>
      <c r="AE87" s="4"/>
      <c r="AF87" s="4"/>
    </row>
    <row r="88" spans="1:3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1:3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row>
    <row r="90" spans="1:3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row r="93" spans="1:3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row>
    <row r="94" spans="1:3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row>
    <row r="95" spans="1:3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row>
    <row r="96" spans="1:3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row>
    <row r="97" spans="1:3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row>
    <row r="98" spans="1:3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row>
    <row r="99" spans="1:3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row>
    <row r="100" spans="1:3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row>
    <row r="101" spans="1:3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row>
    <row r="102" spans="1:3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row>
    <row r="103" spans="1:3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row>
    <row r="104" spans="1:3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row>
    <row r="105" spans="1:3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1:3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row>
    <row r="107" spans="1:3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spans="1:3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row r="136" spans="1:3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row>
    <row r="137" spans="1:3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row>
    <row r="138" spans="1:3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row>
    <row r="139" spans="1:3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row>
    <row r="140" spans="1:3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row>
    <row r="141" spans="1:3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row>
    <row r="142" spans="1:3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row>
    <row r="143" spans="1:3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row>
    <row r="144" spans="1:3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row>
    <row r="145" spans="1:3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row>
    <row r="146" spans="1:3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row>
    <row r="147" spans="1:3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row>
    <row r="148" spans="1:3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row>
    <row r="149" spans="1:3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row>
    <row r="150" spans="1:3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row>
    <row r="151" spans="1:3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row>
    <row r="152" spans="1:3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row>
    <row r="153" spans="1:3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row>
    <row r="154" spans="1:3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row>
    <row r="155" spans="1:3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row>
    <row r="156" spans="1:3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row>
    <row r="157" spans="1:3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row>
    <row r="158" spans="1:3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row>
    <row r="159" spans="1:3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row>
    <row r="160" spans="1:3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row>
    <row r="161" spans="1:3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row>
    <row r="162" spans="1:3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row>
    <row r="163" spans="1:3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row>
    <row r="164" spans="1:3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row>
    <row r="165" spans="1:3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row>
    <row r="166" spans="1:3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row>
    <row r="167" spans="1:3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row>
    <row r="168" spans="1:3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row>
    <row r="169" spans="1:3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row>
    <row r="170" spans="1:3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row>
    <row r="171" spans="1:3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row>
    <row r="172" spans="1:3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row>
    <row r="173" spans="1:3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row>
    <row r="174" spans="1:3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row>
    <row r="175" spans="1:3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row>
    <row r="176" spans="1:3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row>
    <row r="177" spans="1:3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row>
    <row r="178" spans="1:3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row>
    <row r="179" spans="1:3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row>
    <row r="180" spans="1:3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row>
    <row r="181" spans="1:3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row>
    <row r="182" spans="1:3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row>
    <row r="183" spans="1:3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row>
    <row r="184" spans="1:3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row>
    <row r="185" spans="1:3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row>
    <row r="186" spans="1:3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row>
    <row r="187" spans="1:3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row>
    <row r="188" spans="1:3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row>
    <row r="189" spans="1:3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row>
    <row r="190" spans="1:3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row>
    <row r="191" spans="1:3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row>
    <row r="192" spans="1:3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row>
    <row r="193" spans="1:3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row>
    <row r="194" spans="1:3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row>
    <row r="195" spans="1:3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row>
    <row r="196" spans="1:3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row>
    <row r="197" spans="1:3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row>
    <row r="198" spans="1:3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row>
    <row r="199" spans="1:3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row>
    <row r="200" spans="1:3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row>
    <row r="201" spans="1:3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row>
    <row r="202" spans="1:3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row>
    <row r="203" spans="1:3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row>
    <row r="204" spans="1:3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row>
    <row r="205" spans="1:3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row>
    <row r="206" spans="1:3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row>
    <row r="207" spans="1:3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row>
    <row r="208" spans="1:3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row>
    <row r="209" spans="1:3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row>
    <row r="210" spans="1:3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row>
    <row r="211" spans="1:3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row>
    <row r="212" spans="1:3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row>
    <row r="213" spans="1:3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row>
    <row r="214" spans="1:3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row>
    <row r="215" spans="1:3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row>
    <row r="216" spans="1:3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row>
    <row r="217" spans="1:3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row>
    <row r="218" spans="1:3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row>
    <row r="219" spans="1:3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row>
    <row r="220" spans="1:3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row>
    <row r="221" spans="1:3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row>
    <row r="222" spans="1:3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row>
    <row r="223" spans="1:3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row>
    <row r="224" spans="1:3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row>
    <row r="225" spans="1:3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row>
    <row r="226" spans="1:3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row>
    <row r="227" spans="1:3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row>
    <row r="228" spans="1:3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1:3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1:3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1:3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row r="232" spans="1: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row>
    <row r="233" spans="1:3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row>
    <row r="234" spans="1:3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row>
    <row r="235" spans="1:3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row>
    <row r="236" spans="1:3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row>
    <row r="237" spans="1:3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row>
    <row r="238" spans="1:3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row>
    <row r="239" spans="1:3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row>
    <row r="240" spans="1:3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row>
    <row r="241" spans="1:3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row>
    <row r="242" spans="1:3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row>
    <row r="243" spans="1:3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row>
    <row r="244" spans="1:3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row>
    <row r="245" spans="1:3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row>
    <row r="246" spans="1:3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row>
    <row r="247" spans="1:3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row>
    <row r="248" spans="1:3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row>
    <row r="249" spans="1:3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c r="I361" s="4"/>
      <c r="J361" s="4"/>
      <c r="K361" s="4"/>
      <c r="L361" s="4"/>
      <c r="M361" s="4"/>
      <c r="N361" s="4"/>
      <c r="O361" s="4"/>
      <c r="P361" s="4"/>
      <c r="Q361" s="4"/>
      <c r="R361" s="4"/>
      <c r="S361" s="4"/>
      <c r="T361" s="4"/>
      <c r="U361" s="4"/>
      <c r="V361" s="4"/>
      <c r="W361" s="4"/>
      <c r="X361" s="4"/>
      <c r="Y361" s="4"/>
      <c r="Z361" s="4"/>
      <c r="AA361" s="4"/>
      <c r="AB361" s="4"/>
    </row>
    <row r="362" spans="1:32">
      <c r="I362" s="4"/>
      <c r="J362" s="4"/>
      <c r="K362" s="4"/>
      <c r="L362" s="4"/>
      <c r="M362" s="4"/>
      <c r="N362" s="4"/>
      <c r="O362" s="4"/>
      <c r="P362" s="4"/>
      <c r="Q362" s="4"/>
      <c r="R362" s="4"/>
      <c r="S362" s="4"/>
      <c r="T362" s="4"/>
      <c r="U362" s="4"/>
      <c r="V362" s="4"/>
      <c r="W362" s="4"/>
      <c r="X362" s="4"/>
      <c r="Y362" s="4"/>
      <c r="Z362" s="4"/>
      <c r="AA362" s="4"/>
      <c r="AB362" s="4"/>
    </row>
    <row r="363" spans="1:32">
      <c r="I363" s="4"/>
      <c r="J363" s="4"/>
      <c r="K363" s="4"/>
      <c r="L363" s="4"/>
      <c r="M363" s="4"/>
      <c r="N363" s="4"/>
      <c r="O363" s="4"/>
      <c r="P363" s="4"/>
      <c r="Q363" s="4"/>
      <c r="R363" s="4"/>
      <c r="S363" s="4"/>
      <c r="T363" s="4"/>
      <c r="U363" s="4"/>
      <c r="V363" s="4"/>
      <c r="W363" s="4"/>
      <c r="X363" s="4"/>
      <c r="Y363" s="4"/>
      <c r="Z363" s="4"/>
      <c r="AA363" s="4"/>
      <c r="AB363" s="4"/>
    </row>
    <row r="364" spans="1:32">
      <c r="I364" s="4"/>
      <c r="J364" s="4"/>
      <c r="K364" s="4"/>
      <c r="L364" s="4"/>
      <c r="M364" s="4"/>
      <c r="N364" s="4"/>
      <c r="O364" s="4"/>
      <c r="P364" s="4"/>
      <c r="Q364" s="4"/>
      <c r="R364" s="4"/>
      <c r="S364" s="4"/>
      <c r="T364" s="4"/>
      <c r="U364" s="4"/>
      <c r="V364" s="4"/>
      <c r="W364" s="4"/>
      <c r="X364" s="4"/>
      <c r="Y364" s="4"/>
      <c r="Z364" s="4"/>
      <c r="AA364" s="4"/>
      <c r="AB364" s="4"/>
    </row>
    <row r="365" spans="1:32">
      <c r="I365" s="4"/>
      <c r="J365" s="4"/>
      <c r="K365" s="4"/>
      <c r="L365" s="4"/>
      <c r="M365" s="4"/>
      <c r="N365" s="4"/>
      <c r="O365" s="4"/>
      <c r="P365" s="4"/>
      <c r="Q365" s="4"/>
      <c r="R365" s="4"/>
      <c r="S365" s="4"/>
      <c r="T365" s="4"/>
      <c r="U365" s="4"/>
      <c r="V365" s="4"/>
      <c r="W365" s="4"/>
      <c r="X365" s="4"/>
      <c r="Y365" s="4"/>
      <c r="Z365" s="4"/>
      <c r="AA365" s="4"/>
      <c r="AB365" s="4"/>
    </row>
    <row r="366" spans="1:32">
      <c r="I366" s="4"/>
      <c r="J366" s="4"/>
      <c r="K366" s="4"/>
      <c r="L366" s="4"/>
      <c r="M366" s="4"/>
      <c r="N366" s="4"/>
      <c r="O366" s="4"/>
      <c r="P366" s="4"/>
      <c r="Q366" s="4"/>
      <c r="R366" s="4"/>
      <c r="S366" s="4"/>
      <c r="T366" s="4"/>
      <c r="U366" s="4"/>
      <c r="V366" s="4"/>
      <c r="W366" s="4"/>
      <c r="X366" s="4"/>
      <c r="Y366" s="4"/>
      <c r="Z366" s="4"/>
      <c r="AA366" s="4"/>
      <c r="AB366" s="4"/>
    </row>
    <row r="367" spans="1:32">
      <c r="I367" s="4"/>
      <c r="J367" s="4"/>
      <c r="K367" s="4"/>
      <c r="L367" s="4"/>
      <c r="M367" s="4"/>
      <c r="N367" s="4"/>
      <c r="O367" s="4"/>
      <c r="P367" s="4"/>
      <c r="Q367" s="4"/>
      <c r="R367" s="4"/>
      <c r="S367" s="4"/>
      <c r="T367" s="4"/>
      <c r="U367" s="4"/>
      <c r="V367" s="4"/>
      <c r="W367" s="4"/>
      <c r="X367" s="4"/>
      <c r="Y367" s="4"/>
      <c r="Z367" s="4"/>
      <c r="AA367" s="4"/>
      <c r="AB367" s="4"/>
    </row>
    <row r="368" spans="1:32">
      <c r="I368" s="4"/>
      <c r="J368" s="4"/>
      <c r="K368" s="4"/>
      <c r="L368" s="4"/>
      <c r="M368" s="4"/>
      <c r="N368" s="4"/>
      <c r="O368" s="4"/>
      <c r="P368" s="4"/>
      <c r="Q368" s="4"/>
      <c r="R368" s="4"/>
      <c r="S368" s="4"/>
      <c r="T368" s="4"/>
      <c r="U368" s="4"/>
      <c r="V368" s="4"/>
      <c r="W368" s="4"/>
      <c r="X368" s="4"/>
      <c r="Y368" s="4"/>
      <c r="Z368" s="4"/>
      <c r="AA368" s="4"/>
      <c r="AB368" s="4"/>
    </row>
    <row r="369" spans="9:28">
      <c r="I369" s="4"/>
      <c r="J369" s="4"/>
      <c r="K369" s="4"/>
      <c r="L369" s="4"/>
      <c r="M369" s="4"/>
      <c r="N369" s="4"/>
      <c r="O369" s="4"/>
      <c r="P369" s="4"/>
      <c r="Q369" s="4"/>
      <c r="R369" s="4"/>
      <c r="S369" s="4"/>
      <c r="T369" s="4"/>
      <c r="U369" s="4"/>
      <c r="V369" s="4"/>
      <c r="W369" s="4"/>
      <c r="X369" s="4"/>
      <c r="Y369" s="4"/>
      <c r="Z369" s="4"/>
      <c r="AA369" s="4"/>
      <c r="AB369" s="4"/>
    </row>
    <row r="370" spans="9:28">
      <c r="I370" s="4"/>
      <c r="J370" s="4"/>
      <c r="K370" s="4"/>
      <c r="L370" s="4"/>
      <c r="M370" s="4"/>
      <c r="N370" s="4"/>
      <c r="O370" s="4"/>
      <c r="P370" s="4"/>
      <c r="Q370" s="4"/>
      <c r="R370" s="4"/>
      <c r="S370" s="4"/>
      <c r="T370" s="4"/>
      <c r="U370" s="4"/>
      <c r="V370" s="4"/>
      <c r="W370" s="4"/>
      <c r="X370" s="4"/>
      <c r="Y370" s="4"/>
      <c r="Z370" s="4"/>
      <c r="AA370" s="4"/>
      <c r="AB370" s="4"/>
    </row>
    <row r="371" spans="9:28">
      <c r="I371" s="4"/>
      <c r="J371" s="4"/>
      <c r="K371" s="4"/>
      <c r="L371" s="4"/>
      <c r="M371" s="4"/>
      <c r="N371" s="4"/>
      <c r="O371" s="4"/>
      <c r="P371" s="4"/>
      <c r="Q371" s="4"/>
      <c r="R371" s="4"/>
      <c r="S371" s="4"/>
      <c r="T371" s="4"/>
      <c r="U371" s="4"/>
      <c r="V371" s="4"/>
      <c r="W371" s="4"/>
      <c r="X371" s="4"/>
      <c r="Y371" s="4"/>
      <c r="Z371" s="4"/>
      <c r="AA371" s="4"/>
      <c r="AB371" s="4"/>
    </row>
    <row r="372" spans="9:28">
      <c r="I372" s="4"/>
      <c r="J372" s="4"/>
      <c r="K372" s="4"/>
      <c r="L372" s="4"/>
      <c r="M372" s="4"/>
      <c r="N372" s="4"/>
      <c r="O372" s="4"/>
      <c r="P372" s="4"/>
      <c r="Q372" s="4"/>
      <c r="R372" s="4"/>
      <c r="S372" s="4"/>
      <c r="T372" s="4"/>
      <c r="U372" s="4"/>
      <c r="V372" s="4"/>
      <c r="W372" s="4"/>
      <c r="X372" s="4"/>
      <c r="Y372" s="4"/>
      <c r="Z372" s="4"/>
      <c r="AA372" s="4"/>
      <c r="AB372" s="4"/>
    </row>
    <row r="373" spans="9:28">
      <c r="I373" s="4"/>
      <c r="J373" s="4"/>
      <c r="K373" s="4"/>
      <c r="L373" s="4"/>
      <c r="M373" s="4"/>
      <c r="N373" s="4"/>
      <c r="O373" s="4"/>
      <c r="P373" s="4"/>
      <c r="Q373" s="4"/>
      <c r="R373" s="4"/>
      <c r="S373" s="4"/>
      <c r="T373" s="4"/>
      <c r="U373" s="4"/>
      <c r="V373" s="4"/>
      <c r="W373" s="4"/>
      <c r="X373" s="4"/>
      <c r="Y373" s="4"/>
      <c r="Z373" s="4"/>
      <c r="AA373" s="4"/>
      <c r="AB373" s="4"/>
    </row>
    <row r="374" spans="9:28">
      <c r="I374" s="4"/>
      <c r="J374" s="4"/>
      <c r="K374" s="4"/>
      <c r="L374" s="4"/>
      <c r="M374" s="4"/>
      <c r="N374" s="4"/>
      <c r="O374" s="4"/>
      <c r="P374" s="4"/>
      <c r="Q374" s="4"/>
      <c r="R374" s="4"/>
      <c r="S374" s="4"/>
      <c r="T374" s="4"/>
      <c r="U374" s="4"/>
      <c r="V374" s="4"/>
      <c r="W374" s="4"/>
      <c r="X374" s="4"/>
      <c r="Y374" s="4"/>
      <c r="Z374" s="4"/>
      <c r="AA374" s="4"/>
      <c r="AB374" s="4"/>
    </row>
    <row r="375" spans="9:28">
      <c r="I375" s="4"/>
      <c r="J375" s="4"/>
      <c r="K375" s="4"/>
      <c r="L375" s="4"/>
      <c r="M375" s="4"/>
      <c r="N375" s="4"/>
      <c r="O375" s="4"/>
      <c r="P375" s="4"/>
      <c r="Q375" s="4"/>
      <c r="R375" s="4"/>
      <c r="S375" s="4"/>
      <c r="T375" s="4"/>
      <c r="U375" s="4"/>
      <c r="V375" s="4"/>
      <c r="W375" s="4"/>
      <c r="X375" s="4"/>
      <c r="Y375" s="4"/>
      <c r="Z375" s="4"/>
      <c r="AA375" s="4"/>
      <c r="AB375" s="4"/>
    </row>
    <row r="376" spans="9:28">
      <c r="I376" s="4"/>
      <c r="J376" s="4"/>
      <c r="K376" s="4"/>
      <c r="L376" s="4"/>
      <c r="M376" s="4"/>
      <c r="N376" s="4"/>
      <c r="O376" s="4"/>
      <c r="P376" s="4"/>
      <c r="Q376" s="4"/>
      <c r="R376" s="4"/>
      <c r="S376" s="4"/>
      <c r="T376" s="4"/>
      <c r="U376" s="4"/>
      <c r="V376" s="4"/>
      <c r="W376" s="4"/>
      <c r="X376" s="4"/>
      <c r="Y376" s="4"/>
      <c r="Z376" s="4"/>
      <c r="AA376" s="4"/>
      <c r="AB376" s="4"/>
    </row>
    <row r="377" spans="9:28">
      <c r="I377" s="4"/>
      <c r="J377" s="4"/>
      <c r="K377" s="4"/>
      <c r="L377" s="4"/>
      <c r="M377" s="4"/>
      <c r="N377" s="4"/>
      <c r="O377" s="4"/>
      <c r="P377" s="4"/>
      <c r="Q377" s="4"/>
      <c r="R377" s="4"/>
      <c r="S377" s="4"/>
      <c r="T377" s="4"/>
      <c r="U377" s="4"/>
      <c r="V377" s="4"/>
      <c r="W377" s="4"/>
      <c r="X377" s="4"/>
      <c r="Y377" s="4"/>
      <c r="Z377" s="4"/>
      <c r="AA377" s="4"/>
      <c r="AB377" s="4"/>
    </row>
    <row r="378" spans="9:28">
      <c r="I378" s="4"/>
      <c r="J378" s="4"/>
      <c r="K378" s="4"/>
      <c r="L378" s="4"/>
      <c r="M378" s="4"/>
      <c r="N378" s="4"/>
      <c r="O378" s="4"/>
      <c r="P378" s="4"/>
      <c r="Q378" s="4"/>
      <c r="R378" s="4"/>
      <c r="S378" s="4"/>
      <c r="T378" s="4"/>
      <c r="U378" s="4"/>
      <c r="V378" s="4"/>
      <c r="W378" s="4"/>
      <c r="X378" s="4"/>
      <c r="Y378" s="4"/>
      <c r="Z378" s="4"/>
      <c r="AA378" s="4"/>
      <c r="AB378" s="4"/>
    </row>
    <row r="379" spans="9:28">
      <c r="I379" s="4"/>
      <c r="J379" s="4"/>
      <c r="K379" s="4"/>
      <c r="L379" s="4"/>
      <c r="M379" s="4"/>
      <c r="N379" s="4"/>
      <c r="O379" s="4"/>
      <c r="P379" s="4"/>
      <c r="Q379" s="4"/>
      <c r="R379" s="4"/>
      <c r="S379" s="4"/>
      <c r="T379" s="4"/>
      <c r="U379" s="4"/>
      <c r="V379" s="4"/>
      <c r="W379" s="4"/>
      <c r="X379" s="4"/>
      <c r="Y379" s="4"/>
      <c r="Z379" s="4"/>
      <c r="AA379" s="4"/>
      <c r="AB379" s="4"/>
    </row>
    <row r="380" spans="9:28">
      <c r="I380" s="4"/>
      <c r="J380" s="4"/>
      <c r="K380" s="4"/>
      <c r="L380" s="4"/>
      <c r="M380" s="4"/>
      <c r="N380" s="4"/>
      <c r="O380" s="4"/>
      <c r="P380" s="4"/>
      <c r="Q380" s="4"/>
      <c r="R380" s="4"/>
      <c r="S380" s="4"/>
      <c r="T380" s="4"/>
      <c r="U380" s="4"/>
      <c r="V380" s="4"/>
      <c r="W380" s="4"/>
      <c r="X380" s="4"/>
      <c r="Y380" s="4"/>
      <c r="Z380" s="4"/>
      <c r="AA380" s="4"/>
      <c r="AB380" s="4"/>
    </row>
    <row r="381" spans="9:28">
      <c r="I381" s="4"/>
      <c r="J381" s="4"/>
      <c r="K381" s="4"/>
      <c r="L381" s="4"/>
      <c r="M381" s="4"/>
      <c r="N381" s="4"/>
      <c r="O381" s="4"/>
      <c r="P381" s="4"/>
      <c r="Q381" s="4"/>
      <c r="R381" s="4"/>
      <c r="S381" s="4"/>
      <c r="T381" s="4"/>
      <c r="U381" s="4"/>
      <c r="V381" s="4"/>
      <c r="W381" s="4"/>
      <c r="X381" s="4"/>
      <c r="Y381" s="4"/>
      <c r="Z381" s="4"/>
      <c r="AA381" s="4"/>
      <c r="AB381" s="4"/>
    </row>
    <row r="382" spans="9:28">
      <c r="I382" s="4"/>
      <c r="J382" s="4"/>
      <c r="K382" s="4"/>
      <c r="L382" s="4"/>
      <c r="M382" s="4"/>
      <c r="N382" s="4"/>
      <c r="O382" s="4"/>
      <c r="P382" s="4"/>
      <c r="Q382" s="4"/>
      <c r="R382" s="4"/>
      <c r="S382" s="4"/>
      <c r="T382" s="4"/>
      <c r="U382" s="4"/>
      <c r="V382" s="4"/>
      <c r="W382" s="4"/>
      <c r="X382" s="4"/>
      <c r="Y382" s="4"/>
      <c r="Z382" s="4"/>
      <c r="AA382" s="4"/>
      <c r="AB382" s="4"/>
    </row>
    <row r="383" spans="9:28">
      <c r="I383" s="4"/>
      <c r="J383" s="4"/>
      <c r="K383" s="4"/>
      <c r="L383" s="4"/>
      <c r="M383" s="4"/>
      <c r="N383" s="4"/>
      <c r="O383" s="4"/>
      <c r="P383" s="4"/>
      <c r="Q383" s="4"/>
      <c r="R383" s="4"/>
      <c r="S383" s="4"/>
      <c r="T383" s="4"/>
      <c r="U383" s="4"/>
      <c r="V383" s="4"/>
      <c r="W383" s="4"/>
      <c r="X383" s="4"/>
      <c r="Y383" s="4"/>
      <c r="Z383" s="4"/>
      <c r="AA383" s="4"/>
      <c r="AB383" s="4"/>
    </row>
    <row r="384" spans="9:28">
      <c r="I384" s="4"/>
      <c r="J384" s="4"/>
      <c r="K384" s="4"/>
      <c r="L384" s="4"/>
      <c r="M384" s="4"/>
      <c r="N384" s="4"/>
      <c r="O384" s="4"/>
      <c r="P384" s="4"/>
      <c r="Q384" s="4"/>
      <c r="R384" s="4"/>
      <c r="S384" s="4"/>
      <c r="T384" s="4"/>
      <c r="U384" s="4"/>
      <c r="V384" s="4"/>
      <c r="W384" s="4"/>
      <c r="X384" s="4"/>
      <c r="Y384" s="4"/>
      <c r="Z384" s="4"/>
      <c r="AA384" s="4"/>
      <c r="AB384" s="4"/>
    </row>
    <row r="385" spans="9:28">
      <c r="I385" s="4"/>
      <c r="J385" s="4"/>
      <c r="K385" s="4"/>
      <c r="L385" s="4"/>
      <c r="M385" s="4"/>
      <c r="N385" s="4"/>
      <c r="O385" s="4"/>
      <c r="P385" s="4"/>
      <c r="Q385" s="4"/>
      <c r="R385" s="4"/>
      <c r="S385" s="4"/>
      <c r="T385" s="4"/>
      <c r="U385" s="4"/>
      <c r="V385" s="4"/>
      <c r="W385" s="4"/>
      <c r="X385" s="4"/>
      <c r="Y385" s="4"/>
      <c r="Z385" s="4"/>
      <c r="AA385" s="4"/>
      <c r="AB385" s="4"/>
    </row>
    <row r="386" spans="9:28">
      <c r="I386" s="4"/>
      <c r="J386" s="4"/>
      <c r="K386" s="4"/>
      <c r="L386" s="4"/>
      <c r="M386" s="4"/>
      <c r="N386" s="4"/>
      <c r="O386" s="4"/>
      <c r="P386" s="4"/>
      <c r="Q386" s="4"/>
      <c r="R386" s="4"/>
      <c r="S386" s="4"/>
      <c r="T386" s="4"/>
      <c r="U386" s="4"/>
      <c r="V386" s="4"/>
      <c r="W386" s="4"/>
      <c r="X386" s="4"/>
      <c r="Y386" s="4"/>
      <c r="Z386" s="4"/>
      <c r="AA386" s="4"/>
      <c r="AB386" s="4"/>
    </row>
    <row r="387" spans="9:28">
      <c r="I387" s="4"/>
      <c r="J387" s="4"/>
      <c r="K387" s="4"/>
      <c r="L387" s="4"/>
      <c r="M387" s="4"/>
      <c r="N387" s="4"/>
      <c r="O387" s="4"/>
      <c r="P387" s="4"/>
      <c r="Q387" s="4"/>
      <c r="R387" s="4"/>
      <c r="S387" s="4"/>
      <c r="T387" s="4"/>
      <c r="U387" s="4"/>
      <c r="V387" s="4"/>
      <c r="W387" s="4"/>
      <c r="X387" s="4"/>
      <c r="Y387" s="4"/>
      <c r="Z387" s="4"/>
      <c r="AA387" s="4"/>
      <c r="AB387" s="4"/>
    </row>
    <row r="388" spans="9:28">
      <c r="I388" s="4"/>
      <c r="J388" s="4"/>
      <c r="K388" s="4"/>
      <c r="L388" s="4"/>
      <c r="M388" s="4"/>
      <c r="N388" s="4"/>
      <c r="O388" s="4"/>
      <c r="P388" s="4"/>
      <c r="Q388" s="4"/>
      <c r="R388" s="4"/>
      <c r="S388" s="4"/>
      <c r="T388" s="4"/>
      <c r="U388" s="4"/>
      <c r="V388" s="4"/>
      <c r="W388" s="4"/>
      <c r="X388" s="4"/>
      <c r="Y388" s="4"/>
      <c r="Z388" s="4"/>
      <c r="AA388" s="4"/>
      <c r="AB388" s="4"/>
    </row>
    <row r="389" spans="9:28">
      <c r="I389" s="4"/>
      <c r="J389" s="4"/>
      <c r="K389" s="4"/>
      <c r="L389" s="4"/>
      <c r="M389" s="4"/>
      <c r="N389" s="4"/>
      <c r="O389" s="4"/>
      <c r="P389" s="4"/>
      <c r="Q389" s="4"/>
      <c r="R389" s="4"/>
      <c r="S389" s="4"/>
      <c r="T389" s="4"/>
      <c r="U389" s="4"/>
      <c r="V389" s="4"/>
      <c r="W389" s="4"/>
      <c r="X389" s="4"/>
      <c r="Y389" s="4"/>
      <c r="Z389" s="4"/>
      <c r="AA389" s="4"/>
      <c r="AB389" s="4"/>
    </row>
    <row r="390" spans="9:28">
      <c r="I390" s="4"/>
      <c r="J390" s="4"/>
      <c r="K390" s="4"/>
      <c r="L390" s="4"/>
      <c r="M390" s="4"/>
      <c r="N390" s="4"/>
      <c r="O390" s="4"/>
      <c r="P390" s="4"/>
      <c r="Q390" s="4"/>
      <c r="R390" s="4"/>
      <c r="S390" s="4"/>
      <c r="T390" s="4"/>
      <c r="U390" s="4"/>
      <c r="V390" s="4"/>
      <c r="W390" s="4"/>
      <c r="X390" s="4"/>
      <c r="Y390" s="4"/>
      <c r="Z390" s="4"/>
      <c r="AA390" s="4"/>
      <c r="AB390" s="4"/>
    </row>
    <row r="391" spans="9:28">
      <c r="I391" s="4"/>
      <c r="J391" s="4"/>
      <c r="K391" s="4"/>
      <c r="L391" s="4"/>
      <c r="M391" s="4"/>
      <c r="N391" s="4"/>
      <c r="O391" s="4"/>
      <c r="P391" s="4"/>
      <c r="Q391" s="4"/>
      <c r="R391" s="4"/>
      <c r="S391" s="4"/>
      <c r="T391" s="4"/>
      <c r="U391" s="4"/>
      <c r="V391" s="4"/>
      <c r="W391" s="4"/>
      <c r="X391" s="4"/>
      <c r="Y391" s="4"/>
      <c r="Z391" s="4"/>
      <c r="AA391" s="4"/>
      <c r="AB391" s="4"/>
    </row>
    <row r="392" spans="9:28">
      <c r="I392" s="4"/>
      <c r="J392" s="4"/>
      <c r="K392" s="4"/>
      <c r="L392" s="4"/>
      <c r="M392" s="4"/>
      <c r="N392" s="4"/>
      <c r="O392" s="4"/>
      <c r="P392" s="4"/>
      <c r="Q392" s="4"/>
      <c r="R392" s="4"/>
      <c r="S392" s="4"/>
      <c r="T392" s="4"/>
      <c r="U392" s="4"/>
      <c r="V392" s="4"/>
      <c r="W392" s="4"/>
      <c r="X392" s="4"/>
      <c r="Y392" s="4"/>
      <c r="Z392" s="4"/>
      <c r="AA392" s="4"/>
      <c r="AB392" s="4"/>
    </row>
    <row r="393" spans="9:28">
      <c r="I393" s="4"/>
      <c r="J393" s="4"/>
      <c r="K393" s="4"/>
      <c r="L393" s="4"/>
      <c r="M393" s="4"/>
      <c r="N393" s="4"/>
      <c r="O393" s="4"/>
      <c r="P393" s="4"/>
      <c r="Q393" s="4"/>
      <c r="R393" s="4"/>
      <c r="S393" s="4"/>
      <c r="T393" s="4"/>
      <c r="U393" s="4"/>
      <c r="V393" s="4"/>
      <c r="W393" s="4"/>
      <c r="X393" s="4"/>
      <c r="Y393" s="4"/>
      <c r="Z393" s="4"/>
      <c r="AA393" s="4"/>
      <c r="AB393" s="4"/>
    </row>
    <row r="394" spans="9:28">
      <c r="I394" s="4"/>
      <c r="J394" s="4"/>
      <c r="K394" s="4"/>
      <c r="L394" s="4"/>
      <c r="M394" s="4"/>
      <c r="N394" s="4"/>
      <c r="O394" s="4"/>
      <c r="P394" s="4"/>
      <c r="Q394" s="4"/>
      <c r="R394" s="4"/>
      <c r="S394" s="4"/>
      <c r="T394" s="4"/>
      <c r="U394" s="4"/>
      <c r="V394" s="4"/>
      <c r="W394" s="4"/>
      <c r="X394" s="4"/>
      <c r="Y394" s="4"/>
      <c r="Z394" s="4"/>
      <c r="AA394" s="4"/>
      <c r="AB394" s="4"/>
    </row>
    <row r="395" spans="9:28">
      <c r="I395" s="4"/>
      <c r="J395" s="4"/>
      <c r="K395" s="4"/>
      <c r="L395" s="4"/>
      <c r="M395" s="4"/>
      <c r="N395" s="4"/>
      <c r="O395" s="4"/>
      <c r="P395" s="4"/>
      <c r="Q395" s="4"/>
      <c r="R395" s="4"/>
      <c r="S395" s="4"/>
      <c r="T395" s="4"/>
      <c r="U395" s="4"/>
      <c r="V395" s="4"/>
      <c r="W395" s="4"/>
      <c r="X395" s="4"/>
      <c r="Y395" s="4"/>
      <c r="Z395" s="4"/>
      <c r="AA395" s="4"/>
      <c r="AB395" s="4"/>
    </row>
    <row r="396" spans="9:28">
      <c r="I396" s="4"/>
      <c r="J396" s="4"/>
      <c r="K396" s="4"/>
      <c r="L396" s="4"/>
      <c r="M396" s="4"/>
      <c r="N396" s="4"/>
      <c r="O396" s="4"/>
      <c r="P396" s="4"/>
      <c r="Q396" s="4"/>
      <c r="R396" s="4"/>
      <c r="S396" s="4"/>
      <c r="T396" s="4"/>
      <c r="U396" s="4"/>
      <c r="V396" s="4"/>
      <c r="W396" s="4"/>
      <c r="X396" s="4"/>
      <c r="Y396" s="4"/>
      <c r="Z396" s="4"/>
      <c r="AA396" s="4"/>
      <c r="AB396" s="4"/>
    </row>
    <row r="397" spans="9:28">
      <c r="I397" s="4"/>
      <c r="J397" s="4"/>
      <c r="K397" s="4"/>
      <c r="L397" s="4"/>
      <c r="M397" s="4"/>
      <c r="N397" s="4"/>
      <c r="O397" s="4"/>
      <c r="P397" s="4"/>
      <c r="Q397" s="4"/>
      <c r="R397" s="4"/>
      <c r="S397" s="4"/>
      <c r="T397" s="4"/>
      <c r="U397" s="4"/>
      <c r="V397" s="4"/>
      <c r="W397" s="4"/>
      <c r="X397" s="4"/>
      <c r="Y397" s="4"/>
      <c r="Z397" s="4"/>
      <c r="AA397" s="4"/>
      <c r="AB397" s="4"/>
    </row>
    <row r="398" spans="9:28">
      <c r="I398" s="4"/>
      <c r="J398" s="4"/>
      <c r="K398" s="4"/>
      <c r="L398" s="4"/>
      <c r="M398" s="4"/>
      <c r="N398" s="4"/>
      <c r="O398" s="4"/>
      <c r="P398" s="4"/>
      <c r="Q398" s="4"/>
      <c r="R398" s="4"/>
      <c r="S398" s="4"/>
      <c r="T398" s="4"/>
      <c r="U398" s="4"/>
      <c r="V398" s="4"/>
      <c r="W398" s="4"/>
      <c r="X398" s="4"/>
      <c r="Y398" s="4"/>
      <c r="Z398" s="4"/>
      <c r="AA398" s="4"/>
      <c r="AB398" s="4"/>
    </row>
    <row r="399" spans="9:28">
      <c r="I399" s="4"/>
      <c r="J399" s="4"/>
      <c r="K399" s="4"/>
      <c r="L399" s="4"/>
      <c r="M399" s="4"/>
      <c r="N399" s="4"/>
      <c r="O399" s="4"/>
      <c r="P399" s="4"/>
      <c r="Q399" s="4"/>
      <c r="R399" s="4"/>
      <c r="S399" s="4"/>
      <c r="T399" s="4"/>
      <c r="U399" s="4"/>
      <c r="V399" s="4"/>
      <c r="W399" s="4"/>
      <c r="X399" s="4"/>
      <c r="Y399" s="4"/>
      <c r="Z399" s="4"/>
      <c r="AA399" s="4"/>
      <c r="AB399" s="4"/>
    </row>
    <row r="400" spans="9:28">
      <c r="I400" s="4"/>
      <c r="J400" s="4"/>
      <c r="K400" s="4"/>
      <c r="L400" s="4"/>
      <c r="M400" s="4"/>
      <c r="N400" s="4"/>
      <c r="O400" s="4"/>
      <c r="P400" s="4"/>
      <c r="Q400" s="4"/>
      <c r="R400" s="4"/>
      <c r="S400" s="4"/>
      <c r="T400" s="4"/>
      <c r="U400" s="4"/>
      <c r="V400" s="4"/>
      <c r="W400" s="4"/>
      <c r="X400" s="4"/>
      <c r="Y400" s="4"/>
      <c r="Z400" s="4"/>
      <c r="AA400" s="4"/>
      <c r="AB400" s="4"/>
    </row>
    <row r="401" spans="9:28">
      <c r="I401" s="4"/>
      <c r="J401" s="4"/>
      <c r="K401" s="4"/>
      <c r="L401" s="4"/>
      <c r="M401" s="4"/>
      <c r="N401" s="4"/>
      <c r="O401" s="4"/>
      <c r="P401" s="4"/>
      <c r="Q401" s="4"/>
      <c r="R401" s="4"/>
      <c r="S401" s="4"/>
      <c r="T401" s="4"/>
      <c r="U401" s="4"/>
      <c r="V401" s="4"/>
      <c r="W401" s="4"/>
      <c r="X401" s="4"/>
      <c r="Y401" s="4"/>
      <c r="Z401" s="4"/>
      <c r="AA401" s="4"/>
      <c r="AB401" s="4"/>
    </row>
    <row r="402" spans="9:28">
      <c r="I402" s="4"/>
      <c r="J402" s="4"/>
      <c r="K402" s="4"/>
      <c r="L402" s="4"/>
      <c r="M402" s="4"/>
      <c r="N402" s="4"/>
      <c r="O402" s="4"/>
      <c r="P402" s="4"/>
      <c r="Q402" s="4"/>
      <c r="R402" s="4"/>
      <c r="S402" s="4"/>
      <c r="T402" s="4"/>
      <c r="U402" s="4"/>
      <c r="V402" s="4"/>
      <c r="W402" s="4"/>
      <c r="X402" s="4"/>
      <c r="Y402" s="4"/>
      <c r="Z402" s="4"/>
      <c r="AA402" s="4"/>
      <c r="AB402" s="4"/>
    </row>
    <row r="403" spans="9:28">
      <c r="I403" s="4"/>
      <c r="J403" s="4"/>
      <c r="K403" s="4"/>
      <c r="L403" s="4"/>
      <c r="M403" s="4"/>
      <c r="N403" s="4"/>
      <c r="O403" s="4"/>
      <c r="P403" s="4"/>
      <c r="Q403" s="4"/>
      <c r="R403" s="4"/>
      <c r="S403" s="4"/>
      <c r="T403" s="4"/>
      <c r="U403" s="4"/>
      <c r="V403" s="4"/>
      <c r="W403" s="4"/>
      <c r="X403" s="4"/>
      <c r="Y403" s="4"/>
      <c r="Z403" s="4"/>
      <c r="AA403" s="4"/>
      <c r="AB403" s="4"/>
    </row>
    <row r="404" spans="9:28">
      <c r="I404" s="4"/>
      <c r="J404" s="4"/>
      <c r="K404" s="4"/>
      <c r="L404" s="4"/>
      <c r="M404" s="4"/>
      <c r="N404" s="4"/>
      <c r="O404" s="4"/>
      <c r="P404" s="4"/>
      <c r="Q404" s="4"/>
      <c r="R404" s="4"/>
      <c r="S404" s="4"/>
      <c r="T404" s="4"/>
      <c r="U404" s="4"/>
      <c r="V404" s="4"/>
      <c r="W404" s="4"/>
      <c r="X404" s="4"/>
      <c r="Y404" s="4"/>
      <c r="Z404" s="4"/>
      <c r="AA404" s="4"/>
      <c r="AB404" s="4"/>
    </row>
    <row r="405" spans="9:28">
      <c r="I405" s="4"/>
      <c r="J405" s="4"/>
      <c r="K405" s="4"/>
      <c r="L405" s="4"/>
      <c r="M405" s="4"/>
      <c r="N405" s="4"/>
      <c r="O405" s="4"/>
      <c r="P405" s="4"/>
      <c r="Q405" s="4"/>
      <c r="R405" s="4"/>
      <c r="S405" s="4"/>
      <c r="T405" s="4"/>
      <c r="U405" s="4"/>
      <c r="V405" s="4"/>
      <c r="W405" s="4"/>
      <c r="X405" s="4"/>
      <c r="Y405" s="4"/>
      <c r="Z405" s="4"/>
      <c r="AA405" s="4"/>
      <c r="AB405" s="4"/>
    </row>
    <row r="406" spans="9:28">
      <c r="I406" s="4"/>
      <c r="J406" s="4"/>
      <c r="K406" s="4"/>
      <c r="L406" s="4"/>
      <c r="M406" s="4"/>
      <c r="N406" s="4"/>
      <c r="O406" s="4"/>
      <c r="P406" s="4"/>
      <c r="Q406" s="4"/>
      <c r="R406" s="4"/>
      <c r="S406" s="4"/>
      <c r="T406" s="4"/>
      <c r="U406" s="4"/>
      <c r="V406" s="4"/>
      <c r="W406" s="4"/>
      <c r="X406" s="4"/>
      <c r="Y406" s="4"/>
      <c r="Z406" s="4"/>
      <c r="AA406" s="4"/>
      <c r="AB406" s="4"/>
    </row>
    <row r="407" spans="9:28">
      <c r="I407" s="4"/>
      <c r="J407" s="4"/>
      <c r="K407" s="4"/>
      <c r="L407" s="4"/>
      <c r="M407" s="4"/>
      <c r="N407" s="4"/>
      <c r="O407" s="4"/>
      <c r="P407" s="4"/>
      <c r="Q407" s="4"/>
      <c r="R407" s="4"/>
      <c r="S407" s="4"/>
      <c r="T407" s="4"/>
      <c r="U407" s="4"/>
      <c r="V407" s="4"/>
      <c r="W407" s="4"/>
      <c r="X407" s="4"/>
      <c r="Y407" s="4"/>
      <c r="Z407" s="4"/>
      <c r="AA407" s="4"/>
      <c r="AB407" s="4"/>
    </row>
    <row r="408" spans="9:28">
      <c r="I408" s="4"/>
      <c r="J408" s="4"/>
      <c r="K408" s="4"/>
      <c r="L408" s="4"/>
      <c r="M408" s="4"/>
      <c r="N408" s="4"/>
      <c r="O408" s="4"/>
      <c r="P408" s="4"/>
      <c r="Q408" s="4"/>
      <c r="R408" s="4"/>
      <c r="S408" s="4"/>
      <c r="T408" s="4"/>
      <c r="U408" s="4"/>
      <c r="V408" s="4"/>
      <c r="W408" s="4"/>
      <c r="X408" s="4"/>
      <c r="Y408" s="4"/>
      <c r="Z408" s="4"/>
      <c r="AA408" s="4"/>
      <c r="AB408" s="4"/>
    </row>
    <row r="409" spans="9:28">
      <c r="I409" s="4"/>
      <c r="J409" s="4"/>
      <c r="K409" s="4"/>
      <c r="L409" s="4"/>
      <c r="M409" s="4"/>
      <c r="N409" s="4"/>
      <c r="O409" s="4"/>
      <c r="P409" s="4"/>
      <c r="Q409" s="4"/>
      <c r="R409" s="4"/>
      <c r="S409" s="4"/>
      <c r="T409" s="4"/>
      <c r="U409" s="4"/>
      <c r="V409" s="4"/>
      <c r="W409" s="4"/>
      <c r="X409" s="4"/>
      <c r="Y409" s="4"/>
      <c r="Z409" s="4"/>
      <c r="AA409" s="4"/>
      <c r="AB409" s="4"/>
    </row>
    <row r="410" spans="9:28">
      <c r="I410" s="4"/>
      <c r="J410" s="4"/>
      <c r="K410" s="4"/>
      <c r="L410" s="4"/>
      <c r="M410" s="4"/>
      <c r="N410" s="4"/>
      <c r="O410" s="4"/>
      <c r="P410" s="4"/>
      <c r="Q410" s="4"/>
      <c r="R410" s="4"/>
      <c r="S410" s="4"/>
      <c r="T410" s="4"/>
      <c r="U410" s="4"/>
      <c r="V410" s="4"/>
      <c r="W410" s="4"/>
      <c r="X410" s="4"/>
      <c r="Y410" s="4"/>
      <c r="Z410" s="4"/>
      <c r="AA410" s="4"/>
      <c r="AB410" s="4"/>
    </row>
    <row r="411" spans="9:28">
      <c r="I411" s="4"/>
      <c r="J411" s="4"/>
      <c r="K411" s="4"/>
      <c r="L411" s="4"/>
      <c r="M411" s="4"/>
      <c r="N411" s="4"/>
      <c r="O411" s="4"/>
      <c r="P411" s="4"/>
      <c r="Q411" s="4"/>
      <c r="R411" s="4"/>
      <c r="S411" s="4"/>
      <c r="T411" s="4"/>
      <c r="U411" s="4"/>
      <c r="V411" s="4"/>
      <c r="W411" s="4"/>
      <c r="X411" s="4"/>
      <c r="Y411" s="4"/>
      <c r="Z411" s="4"/>
      <c r="AA411" s="4"/>
      <c r="AB411" s="4"/>
    </row>
    <row r="412" spans="9:28">
      <c r="I412" s="4"/>
      <c r="J412" s="4"/>
      <c r="K412" s="4"/>
      <c r="L412" s="4"/>
      <c r="M412" s="4"/>
      <c r="N412" s="4"/>
      <c r="O412" s="4"/>
      <c r="P412" s="4"/>
      <c r="Q412" s="4"/>
      <c r="R412" s="4"/>
      <c r="S412" s="4"/>
      <c r="T412" s="4"/>
      <c r="U412" s="4"/>
      <c r="V412" s="4"/>
      <c r="W412" s="4"/>
      <c r="X412" s="4"/>
      <c r="Y412" s="4"/>
      <c r="Z412" s="4"/>
      <c r="AA412" s="4"/>
      <c r="AB412" s="4"/>
    </row>
    <row r="413" spans="9:28">
      <c r="I413" s="4"/>
      <c r="J413" s="4"/>
      <c r="K413" s="4"/>
      <c r="L413" s="4"/>
      <c r="M413" s="4"/>
      <c r="N413" s="4"/>
      <c r="O413" s="4"/>
      <c r="P413" s="4"/>
      <c r="Q413" s="4"/>
      <c r="R413" s="4"/>
      <c r="S413" s="4"/>
      <c r="T413" s="4"/>
      <c r="U413" s="4"/>
      <c r="V413" s="4"/>
      <c r="W413" s="4"/>
      <c r="X413" s="4"/>
      <c r="Y413" s="4"/>
      <c r="Z413" s="4"/>
      <c r="AA413" s="4"/>
      <c r="AB413" s="4"/>
    </row>
    <row r="414" spans="9:28">
      <c r="I414" s="4"/>
      <c r="J414" s="4"/>
      <c r="K414" s="4"/>
      <c r="L414" s="4"/>
      <c r="M414" s="4"/>
      <c r="N414" s="4"/>
      <c r="O414" s="4"/>
      <c r="P414" s="4"/>
      <c r="Q414" s="4"/>
      <c r="R414" s="4"/>
      <c r="S414" s="4"/>
      <c r="T414" s="4"/>
      <c r="U414" s="4"/>
      <c r="V414" s="4"/>
      <c r="W414" s="4"/>
      <c r="X414" s="4"/>
      <c r="Y414" s="4"/>
      <c r="Z414" s="4"/>
      <c r="AA414" s="4"/>
      <c r="AB414" s="4"/>
    </row>
    <row r="415" spans="9:28">
      <c r="I415" s="4"/>
      <c r="J415" s="4"/>
      <c r="K415" s="4"/>
      <c r="L415" s="4"/>
      <c r="M415" s="4"/>
      <c r="N415" s="4"/>
      <c r="O415" s="4"/>
      <c r="P415" s="4"/>
      <c r="Q415" s="4"/>
      <c r="R415" s="4"/>
      <c r="S415" s="4"/>
      <c r="T415" s="4"/>
      <c r="U415" s="4"/>
      <c r="V415" s="4"/>
      <c r="W415" s="4"/>
      <c r="X415" s="4"/>
      <c r="Y415" s="4"/>
      <c r="Z415" s="4"/>
      <c r="AA415" s="4"/>
      <c r="AB415" s="4"/>
    </row>
    <row r="416" spans="9:28">
      <c r="I416" s="4"/>
      <c r="J416" s="4"/>
      <c r="K416" s="4"/>
      <c r="L416" s="4"/>
      <c r="M416" s="4"/>
      <c r="N416" s="4"/>
      <c r="O416" s="4"/>
      <c r="P416" s="4"/>
      <c r="Q416" s="4"/>
      <c r="R416" s="4"/>
      <c r="S416" s="4"/>
      <c r="T416" s="4"/>
      <c r="U416" s="4"/>
      <c r="V416" s="4"/>
      <c r="W416" s="4"/>
      <c r="X416" s="4"/>
      <c r="Y416" s="4"/>
      <c r="Z416" s="4"/>
      <c r="AA416" s="4"/>
      <c r="AB416" s="4"/>
    </row>
    <row r="417" spans="9:28">
      <c r="I417" s="4"/>
      <c r="J417" s="4"/>
      <c r="K417" s="4"/>
      <c r="L417" s="4"/>
      <c r="M417" s="4"/>
      <c r="N417" s="4"/>
      <c r="O417" s="4"/>
      <c r="P417" s="4"/>
      <c r="Q417" s="4"/>
      <c r="R417" s="4"/>
      <c r="S417" s="4"/>
      <c r="T417" s="4"/>
      <c r="U417" s="4"/>
      <c r="V417" s="4"/>
      <c r="W417" s="4"/>
      <c r="X417" s="4"/>
      <c r="Y417" s="4"/>
      <c r="Z417" s="4"/>
      <c r="AA417" s="4"/>
      <c r="AB417" s="4"/>
    </row>
    <row r="418" spans="9:28">
      <c r="I418" s="4"/>
      <c r="J418" s="4"/>
      <c r="K418" s="4"/>
      <c r="L418" s="4"/>
      <c r="M418" s="4"/>
      <c r="N418" s="4"/>
      <c r="O418" s="4"/>
      <c r="P418" s="4"/>
      <c r="Q418" s="4"/>
      <c r="R418" s="4"/>
      <c r="S418" s="4"/>
      <c r="T418" s="4"/>
      <c r="U418" s="4"/>
      <c r="V418" s="4"/>
      <c r="W418" s="4"/>
      <c r="X418" s="4"/>
      <c r="Y418" s="4"/>
      <c r="Z418" s="4"/>
      <c r="AA418" s="4"/>
      <c r="AB418" s="4"/>
    </row>
    <row r="419" spans="9:28">
      <c r="I419" s="4"/>
      <c r="J419" s="4"/>
      <c r="K419" s="4"/>
      <c r="L419" s="4"/>
      <c r="M419" s="4"/>
      <c r="N419" s="4"/>
      <c r="O419" s="4"/>
      <c r="P419" s="4"/>
      <c r="Q419" s="4"/>
      <c r="R419" s="4"/>
      <c r="S419" s="4"/>
      <c r="T419" s="4"/>
      <c r="U419" s="4"/>
      <c r="V419" s="4"/>
      <c r="W419" s="4"/>
      <c r="X419" s="4"/>
      <c r="Y419" s="4"/>
      <c r="Z419" s="4"/>
      <c r="AA419" s="4"/>
      <c r="AB419" s="4"/>
    </row>
  </sheetData>
  <mergeCells count="50">
    <mergeCell ref="A7:AC7"/>
    <mergeCell ref="A8:A14"/>
    <mergeCell ref="B8:B14"/>
    <mergeCell ref="C8:C14"/>
    <mergeCell ref="D8:D14"/>
    <mergeCell ref="E8:E14"/>
    <mergeCell ref="I8:J9"/>
    <mergeCell ref="AA11:AB14"/>
    <mergeCell ref="Q8:T9"/>
    <mergeCell ref="U8:X9"/>
    <mergeCell ref="F8:H9"/>
    <mergeCell ref="F10:F14"/>
    <mergeCell ref="G10:H10"/>
    <mergeCell ref="K10:K14"/>
    <mergeCell ref="L10:L14"/>
    <mergeCell ref="H11:H14"/>
    <mergeCell ref="A1:AC1"/>
    <mergeCell ref="A3:AC3"/>
    <mergeCell ref="A4:AC4"/>
    <mergeCell ref="A5:AC5"/>
    <mergeCell ref="A6:AC6"/>
    <mergeCell ref="K8:L9"/>
    <mergeCell ref="AC8:AC14"/>
    <mergeCell ref="M9:P9"/>
    <mergeCell ref="N11:N14"/>
    <mergeCell ref="O11:P11"/>
    <mergeCell ref="N10:P10"/>
    <mergeCell ref="Y10:Y14"/>
    <mergeCell ref="Z10:AB10"/>
    <mergeCell ref="Z11:Z14"/>
    <mergeCell ref="R10:T10"/>
    <mergeCell ref="U10:U14"/>
    <mergeCell ref="V10:X10"/>
    <mergeCell ref="M10:M14"/>
    <mergeCell ref="Y8:AB9"/>
    <mergeCell ref="B85:AC85"/>
    <mergeCell ref="R11:R14"/>
    <mergeCell ref="S11:T11"/>
    <mergeCell ref="V11:V14"/>
    <mergeCell ref="W11:X11"/>
    <mergeCell ref="O12:O14"/>
    <mergeCell ref="P12:P14"/>
    <mergeCell ref="S12:S14"/>
    <mergeCell ref="T12:T14"/>
    <mergeCell ref="W12:W14"/>
    <mergeCell ref="X12:X14"/>
    <mergeCell ref="Q10:Q14"/>
    <mergeCell ref="G11:G14"/>
    <mergeCell ref="I10:I14"/>
    <mergeCell ref="J10:J14"/>
  </mergeCells>
  <printOptions horizontalCentered="1"/>
  <pageMargins left="0.39370078740157483" right="0.39370078740157483" top="0.52" bottom="0.87" header="0.31496062992125984" footer="0.31496062992125984"/>
  <pageSetup paperSize="9" scale="55" fitToHeight="0" orientation="landscape" useFirstPageNumber="1" r:id="rId1"/>
  <headerFooter>
    <oddFooter>&amp;R&amp;14&amp;P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339"/>
  <sheetViews>
    <sheetView zoomScale="70" zoomScaleNormal="70" zoomScaleSheetLayoutView="70" workbookViewId="0">
      <selection activeCell="AI16" sqref="AI16"/>
    </sheetView>
  </sheetViews>
  <sheetFormatPr defaultColWidth="9.125" defaultRowHeight="18.75"/>
  <cols>
    <col min="1" max="1" width="5.125" style="8" customWidth="1"/>
    <col min="2" max="2" width="24" style="10" customWidth="1"/>
    <col min="3" max="3" width="7.75" style="11" customWidth="1"/>
    <col min="4" max="4" width="8.75" style="11" customWidth="1"/>
    <col min="5" max="7" width="8.375" style="11" customWidth="1"/>
    <col min="8" max="8" width="9.375" style="11" customWidth="1"/>
    <col min="9" max="9" width="10.125" style="9" customWidth="1"/>
    <col min="10" max="10" width="7.75" style="9" customWidth="1"/>
    <col min="11" max="12" width="9.375" style="9" customWidth="1"/>
    <col min="13" max="14" width="9.75" style="9" customWidth="1"/>
    <col min="15" max="15" width="13.375" style="9" customWidth="1"/>
    <col min="16" max="16" width="8.75" style="9" hidden="1" customWidth="1"/>
    <col min="17" max="17" width="9.375" style="9" hidden="1" customWidth="1"/>
    <col min="18" max="18" width="6.75" style="9" hidden="1" customWidth="1"/>
    <col min="19" max="19" width="8.125" style="9" hidden="1" customWidth="1"/>
    <col min="20" max="20" width="11.75" style="9" hidden="1" customWidth="1"/>
    <col min="21" max="22" width="8.375" style="9" hidden="1" customWidth="1"/>
    <col min="23" max="23" width="12.625" style="9" hidden="1" customWidth="1"/>
    <col min="24" max="24" width="9.375" style="9" customWidth="1"/>
    <col min="25" max="25" width="7.375" style="9" customWidth="1"/>
    <col min="26" max="26" width="8.375" style="9" customWidth="1"/>
    <col min="27" max="28" width="8.25" style="9" customWidth="1"/>
    <col min="29" max="29" width="11.375" style="9" customWidth="1"/>
    <col min="30" max="30" width="9.375" style="9" customWidth="1"/>
    <col min="31" max="31" width="7.375" style="9" customWidth="1"/>
    <col min="32" max="32" width="8.375" style="9" customWidth="1"/>
    <col min="33" max="33" width="8.25" style="9" customWidth="1"/>
    <col min="34" max="34" width="11.375" style="9" customWidth="1"/>
    <col min="35" max="35" width="10.25" style="9" customWidth="1"/>
    <col min="36" max="38" width="8" style="9" hidden="1" customWidth="1"/>
    <col min="39" max="39" width="12.25" style="9" hidden="1" customWidth="1"/>
    <col min="40" max="40" width="8" style="9" hidden="1" customWidth="1"/>
    <col min="41" max="41" width="12.875" style="9" hidden="1" customWidth="1"/>
    <col min="42" max="42" width="8" style="9" hidden="1" customWidth="1"/>
    <col min="43" max="43" width="9.375" style="9" customWidth="1"/>
    <col min="44" max="44" width="7.75" style="9" customWidth="1"/>
    <col min="45" max="45" width="8.25" style="9" customWidth="1"/>
    <col min="46" max="46" width="12.75" style="9" customWidth="1"/>
    <col min="47" max="47" width="8.25" style="9" customWidth="1"/>
    <col min="48" max="48" width="12.75" style="9" customWidth="1"/>
    <col min="49" max="49" width="9.625" style="9" customWidth="1"/>
    <col min="50" max="50" width="9.375" style="9" customWidth="1"/>
    <col min="51" max="51" width="6.75" style="9" customWidth="1"/>
    <col min="52" max="52" width="8.25" style="9" customWidth="1"/>
    <col min="53" max="53" width="12.75" style="9" customWidth="1"/>
    <col min="54" max="54" width="8.25" style="9" customWidth="1"/>
    <col min="55" max="55" width="12.75" style="9" customWidth="1"/>
    <col min="56" max="60" width="10" style="9" customWidth="1"/>
    <col min="61" max="61" width="6.75" style="9" customWidth="1"/>
    <col min="62" max="16384" width="9.125" style="4"/>
  </cols>
  <sheetData>
    <row r="1" spans="1:61" s="101" customFormat="1" ht="34.5" customHeight="1">
      <c r="A1" s="539" t="s">
        <v>180</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c r="AE1" s="539"/>
      <c r="AF1" s="539"/>
      <c r="AG1" s="539"/>
      <c r="AH1" s="539"/>
      <c r="AI1" s="539"/>
      <c r="AJ1" s="539"/>
      <c r="AK1" s="539"/>
      <c r="AL1" s="539"/>
      <c r="AM1" s="539"/>
      <c r="AN1" s="539"/>
      <c r="AO1" s="539"/>
      <c r="AP1" s="539"/>
      <c r="AQ1" s="539"/>
      <c r="AR1" s="539"/>
      <c r="AS1" s="539"/>
      <c r="AT1" s="539"/>
      <c r="AU1" s="539"/>
      <c r="AV1" s="539"/>
      <c r="AW1" s="539"/>
      <c r="AX1" s="539"/>
      <c r="AY1" s="539"/>
      <c r="AZ1" s="539"/>
      <c r="BA1" s="539"/>
      <c r="BB1" s="539"/>
      <c r="BC1" s="539"/>
      <c r="BD1" s="539"/>
      <c r="BE1" s="539"/>
      <c r="BF1" s="539"/>
      <c r="BG1" s="539"/>
      <c r="BH1" s="539"/>
      <c r="BI1" s="539"/>
    </row>
    <row r="2" spans="1:61" s="101" customFormat="1" ht="34.5" customHeight="1">
      <c r="A2" s="540" t="s">
        <v>104</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c r="AF2" s="540"/>
      <c r="AG2" s="540"/>
      <c r="AH2" s="540"/>
      <c r="AI2" s="540"/>
      <c r="AJ2" s="540"/>
      <c r="AK2" s="540"/>
      <c r="AL2" s="540"/>
      <c r="AM2" s="540"/>
      <c r="AN2" s="540"/>
      <c r="AO2" s="540"/>
      <c r="AP2" s="540"/>
      <c r="AQ2" s="540"/>
      <c r="AR2" s="540"/>
      <c r="AS2" s="540"/>
      <c r="AT2" s="540"/>
      <c r="AU2" s="540"/>
      <c r="AV2" s="540"/>
      <c r="AW2" s="540"/>
      <c r="AX2" s="540"/>
      <c r="AY2" s="540"/>
      <c r="AZ2" s="540"/>
      <c r="BA2" s="540"/>
      <c r="BB2" s="540"/>
      <c r="BC2" s="540"/>
      <c r="BD2" s="540"/>
      <c r="BE2" s="540"/>
      <c r="BF2" s="540"/>
      <c r="BG2" s="540"/>
      <c r="BH2" s="540"/>
      <c r="BI2" s="540"/>
    </row>
    <row r="3" spans="1:61" s="101" customFormat="1" ht="33" customHeight="1">
      <c r="A3" s="570" t="s">
        <v>101</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70"/>
      <c r="AQ3" s="570"/>
      <c r="AR3" s="570"/>
      <c r="AS3" s="570"/>
      <c r="AT3" s="570"/>
      <c r="AU3" s="570"/>
      <c r="AV3" s="570"/>
      <c r="AW3" s="570"/>
      <c r="AX3" s="570"/>
      <c r="AY3" s="570"/>
      <c r="AZ3" s="570"/>
      <c r="BA3" s="570"/>
      <c r="BB3" s="570"/>
      <c r="BC3" s="570"/>
      <c r="BD3" s="570"/>
      <c r="BE3" s="570"/>
      <c r="BF3" s="570"/>
      <c r="BG3" s="570"/>
      <c r="BH3" s="570"/>
      <c r="BI3" s="570"/>
    </row>
    <row r="4" spans="1:61" s="102" customFormat="1" ht="27.75">
      <c r="A4" s="542" t="s">
        <v>231</v>
      </c>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c r="AB4" s="542"/>
      <c r="AC4" s="542"/>
      <c r="AD4" s="542"/>
      <c r="AE4" s="542"/>
      <c r="AF4" s="542"/>
      <c r="AG4" s="542"/>
      <c r="AH4" s="542"/>
      <c r="AI4" s="542"/>
      <c r="AJ4" s="542"/>
      <c r="AK4" s="542"/>
      <c r="AL4" s="542"/>
      <c r="AM4" s="542"/>
      <c r="AN4" s="542"/>
      <c r="AO4" s="542"/>
      <c r="AP4" s="542"/>
      <c r="AQ4" s="542"/>
      <c r="AR4" s="542"/>
      <c r="AS4" s="542"/>
      <c r="AT4" s="542"/>
      <c r="AU4" s="542"/>
      <c r="AV4" s="542"/>
      <c r="AW4" s="542"/>
      <c r="AX4" s="542"/>
      <c r="AY4" s="542"/>
      <c r="AZ4" s="542"/>
      <c r="BA4" s="542"/>
      <c r="BB4" s="542"/>
      <c r="BC4" s="542"/>
      <c r="BD4" s="542"/>
      <c r="BE4" s="542"/>
      <c r="BF4" s="542"/>
      <c r="BG4" s="542"/>
      <c r="BH4" s="542"/>
      <c r="BI4" s="542"/>
    </row>
    <row r="5" spans="1:61" s="102" customFormat="1" ht="35.25" customHeight="1">
      <c r="A5" s="541" t="s">
        <v>118</v>
      </c>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row>
    <row r="6" spans="1:61" s="103" customFormat="1" ht="35.25" customHeight="1">
      <c r="A6" s="535" t="s">
        <v>25</v>
      </c>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5"/>
      <c r="AK6" s="535"/>
      <c r="AL6" s="535"/>
      <c r="AM6" s="535"/>
      <c r="AN6" s="535"/>
      <c r="AO6" s="535"/>
      <c r="AP6" s="535"/>
      <c r="AQ6" s="535"/>
      <c r="AR6" s="535"/>
      <c r="AS6" s="535"/>
      <c r="AT6" s="535"/>
      <c r="AU6" s="535"/>
      <c r="AV6" s="535"/>
      <c r="AW6" s="535"/>
      <c r="AX6" s="535"/>
      <c r="AY6" s="535"/>
      <c r="AZ6" s="535"/>
      <c r="BA6" s="535"/>
      <c r="BB6" s="535"/>
      <c r="BC6" s="535"/>
      <c r="BD6" s="535"/>
      <c r="BE6" s="535"/>
      <c r="BF6" s="535"/>
      <c r="BG6" s="535"/>
      <c r="BH6" s="535"/>
      <c r="BI6" s="535"/>
    </row>
    <row r="7" spans="1:61" s="5" customFormat="1" ht="77.849999999999994" customHeight="1">
      <c r="A7" s="532" t="s">
        <v>1</v>
      </c>
      <c r="B7" s="532" t="s">
        <v>34</v>
      </c>
      <c r="C7" s="532" t="s">
        <v>2</v>
      </c>
      <c r="D7" s="532" t="s">
        <v>3</v>
      </c>
      <c r="E7" s="532" t="s">
        <v>4</v>
      </c>
      <c r="F7" s="566" t="s">
        <v>171</v>
      </c>
      <c r="G7" s="566" t="s">
        <v>172</v>
      </c>
      <c r="H7" s="533" t="s">
        <v>194</v>
      </c>
      <c r="I7" s="533"/>
      <c r="J7" s="533"/>
      <c r="K7" s="533"/>
      <c r="L7" s="533"/>
      <c r="M7" s="533"/>
      <c r="N7" s="533"/>
      <c r="O7" s="533"/>
      <c r="P7" s="533" t="s">
        <v>76</v>
      </c>
      <c r="Q7" s="533"/>
      <c r="R7" s="533"/>
      <c r="S7" s="533"/>
      <c r="T7" s="533"/>
      <c r="U7" s="533"/>
      <c r="V7" s="533"/>
      <c r="W7" s="533"/>
      <c r="X7" s="532" t="s">
        <v>89</v>
      </c>
      <c r="Y7" s="532"/>
      <c r="Z7" s="532"/>
      <c r="AA7" s="532"/>
      <c r="AB7" s="532"/>
      <c r="AC7" s="532"/>
      <c r="AD7" s="558" t="s">
        <v>100</v>
      </c>
      <c r="AE7" s="559"/>
      <c r="AF7" s="559"/>
      <c r="AG7" s="559"/>
      <c r="AH7" s="559"/>
      <c r="AI7" s="560"/>
      <c r="AJ7" s="532" t="s">
        <v>78</v>
      </c>
      <c r="AK7" s="532"/>
      <c r="AL7" s="532"/>
      <c r="AM7" s="532"/>
      <c r="AN7" s="532"/>
      <c r="AO7" s="532"/>
      <c r="AP7" s="532"/>
      <c r="AQ7" s="532" t="s">
        <v>196</v>
      </c>
      <c r="AR7" s="532"/>
      <c r="AS7" s="532"/>
      <c r="AT7" s="532"/>
      <c r="AU7" s="532"/>
      <c r="AV7" s="532"/>
      <c r="AW7" s="532"/>
      <c r="AX7" s="532" t="s">
        <v>195</v>
      </c>
      <c r="AY7" s="532"/>
      <c r="AZ7" s="532"/>
      <c r="BA7" s="532"/>
      <c r="BB7" s="532"/>
      <c r="BC7" s="532"/>
      <c r="BD7" s="532"/>
      <c r="BE7" s="558" t="s">
        <v>119</v>
      </c>
      <c r="BF7" s="559"/>
      <c r="BG7" s="559"/>
      <c r="BH7" s="560"/>
      <c r="BI7" s="532" t="s">
        <v>6</v>
      </c>
    </row>
    <row r="8" spans="1:61" s="5" customFormat="1" ht="54" customHeight="1">
      <c r="A8" s="532"/>
      <c r="B8" s="532"/>
      <c r="C8" s="532"/>
      <c r="D8" s="532"/>
      <c r="E8" s="532"/>
      <c r="F8" s="567"/>
      <c r="G8" s="567"/>
      <c r="H8" s="533" t="s">
        <v>7</v>
      </c>
      <c r="I8" s="533" t="s">
        <v>8</v>
      </c>
      <c r="J8" s="533"/>
      <c r="K8" s="533"/>
      <c r="L8" s="533"/>
      <c r="M8" s="533"/>
      <c r="N8" s="533"/>
      <c r="O8" s="533"/>
      <c r="P8" s="533" t="s">
        <v>7</v>
      </c>
      <c r="Q8" s="533" t="s">
        <v>8</v>
      </c>
      <c r="R8" s="533"/>
      <c r="S8" s="533"/>
      <c r="T8" s="533"/>
      <c r="U8" s="533"/>
      <c r="V8" s="533"/>
      <c r="W8" s="533"/>
      <c r="X8" s="533" t="s">
        <v>65</v>
      </c>
      <c r="Y8" s="532" t="s">
        <v>29</v>
      </c>
      <c r="Z8" s="532"/>
      <c r="AA8" s="532"/>
      <c r="AB8" s="532"/>
      <c r="AC8" s="532"/>
      <c r="AD8" s="533" t="s">
        <v>65</v>
      </c>
      <c r="AE8" s="532" t="s">
        <v>29</v>
      </c>
      <c r="AF8" s="532"/>
      <c r="AG8" s="532"/>
      <c r="AH8" s="532"/>
      <c r="AI8" s="532"/>
      <c r="AJ8" s="533" t="s">
        <v>65</v>
      </c>
      <c r="AK8" s="532" t="s">
        <v>29</v>
      </c>
      <c r="AL8" s="532"/>
      <c r="AM8" s="532"/>
      <c r="AN8" s="532"/>
      <c r="AO8" s="532"/>
      <c r="AP8" s="532"/>
      <c r="AQ8" s="533" t="s">
        <v>65</v>
      </c>
      <c r="AR8" s="532" t="s">
        <v>29</v>
      </c>
      <c r="AS8" s="532"/>
      <c r="AT8" s="532"/>
      <c r="AU8" s="532"/>
      <c r="AV8" s="532"/>
      <c r="AW8" s="532"/>
      <c r="AX8" s="533" t="s">
        <v>65</v>
      </c>
      <c r="AY8" s="532" t="s">
        <v>29</v>
      </c>
      <c r="AZ8" s="532"/>
      <c r="BA8" s="532"/>
      <c r="BB8" s="532"/>
      <c r="BC8" s="532"/>
      <c r="BD8" s="532"/>
      <c r="BE8" s="533" t="s">
        <v>65</v>
      </c>
      <c r="BF8" s="558" t="s">
        <v>40</v>
      </c>
      <c r="BG8" s="559"/>
      <c r="BH8" s="560"/>
      <c r="BI8" s="532"/>
    </row>
    <row r="9" spans="1:61" s="5" customFormat="1" ht="42" customHeight="1">
      <c r="A9" s="532"/>
      <c r="B9" s="532"/>
      <c r="C9" s="532"/>
      <c r="D9" s="532"/>
      <c r="E9" s="532"/>
      <c r="F9" s="567"/>
      <c r="G9" s="567"/>
      <c r="H9" s="533"/>
      <c r="I9" s="533" t="s">
        <v>65</v>
      </c>
      <c r="J9" s="533" t="s">
        <v>29</v>
      </c>
      <c r="K9" s="533"/>
      <c r="L9" s="533"/>
      <c r="M9" s="533"/>
      <c r="N9" s="533"/>
      <c r="O9" s="533"/>
      <c r="P9" s="533"/>
      <c r="Q9" s="533" t="s">
        <v>65</v>
      </c>
      <c r="R9" s="533" t="s">
        <v>29</v>
      </c>
      <c r="S9" s="533"/>
      <c r="T9" s="533"/>
      <c r="U9" s="533"/>
      <c r="V9" s="533"/>
      <c r="W9" s="533"/>
      <c r="X9" s="533"/>
      <c r="Y9" s="533" t="s">
        <v>69</v>
      </c>
      <c r="Z9" s="533"/>
      <c r="AA9" s="533"/>
      <c r="AB9" s="533"/>
      <c r="AC9" s="533" t="s">
        <v>174</v>
      </c>
      <c r="AD9" s="533"/>
      <c r="AE9" s="533" t="s">
        <v>69</v>
      </c>
      <c r="AF9" s="533"/>
      <c r="AG9" s="533"/>
      <c r="AH9" s="533"/>
      <c r="AI9" s="533" t="s">
        <v>175</v>
      </c>
      <c r="AJ9" s="533"/>
      <c r="AK9" s="533" t="s">
        <v>69</v>
      </c>
      <c r="AL9" s="533"/>
      <c r="AM9" s="533"/>
      <c r="AN9" s="533"/>
      <c r="AO9" s="533"/>
      <c r="AP9" s="533" t="s">
        <v>70</v>
      </c>
      <c r="AQ9" s="533"/>
      <c r="AR9" s="533" t="s">
        <v>69</v>
      </c>
      <c r="AS9" s="533"/>
      <c r="AT9" s="533"/>
      <c r="AU9" s="533"/>
      <c r="AV9" s="533"/>
      <c r="AW9" s="533" t="s">
        <v>175</v>
      </c>
      <c r="AX9" s="533"/>
      <c r="AY9" s="533" t="s">
        <v>69</v>
      </c>
      <c r="AZ9" s="533"/>
      <c r="BA9" s="533"/>
      <c r="BB9" s="533"/>
      <c r="BC9" s="533"/>
      <c r="BD9" s="533" t="s">
        <v>175</v>
      </c>
      <c r="BE9" s="533"/>
      <c r="BF9" s="561" t="s">
        <v>69</v>
      </c>
      <c r="BG9" s="562"/>
      <c r="BH9" s="533" t="s">
        <v>175</v>
      </c>
      <c r="BI9" s="532"/>
    </row>
    <row r="10" spans="1:61" s="5" customFormat="1" ht="30.75" customHeight="1">
      <c r="A10" s="532"/>
      <c r="B10" s="532"/>
      <c r="C10" s="532"/>
      <c r="D10" s="532"/>
      <c r="E10" s="532"/>
      <c r="F10" s="567"/>
      <c r="G10" s="567"/>
      <c r="H10" s="533"/>
      <c r="I10" s="533"/>
      <c r="J10" s="532" t="s">
        <v>66</v>
      </c>
      <c r="K10" s="532"/>
      <c r="L10" s="532"/>
      <c r="M10" s="533" t="s">
        <v>67</v>
      </c>
      <c r="N10" s="533"/>
      <c r="O10" s="533"/>
      <c r="P10" s="533"/>
      <c r="Q10" s="533"/>
      <c r="R10" s="532" t="s">
        <v>66</v>
      </c>
      <c r="S10" s="532"/>
      <c r="T10" s="532"/>
      <c r="U10" s="533" t="s">
        <v>67</v>
      </c>
      <c r="V10" s="533"/>
      <c r="W10" s="533"/>
      <c r="X10" s="533"/>
      <c r="Y10" s="533"/>
      <c r="Z10" s="533"/>
      <c r="AA10" s="533"/>
      <c r="AB10" s="533"/>
      <c r="AC10" s="533"/>
      <c r="AD10" s="533"/>
      <c r="AE10" s="533"/>
      <c r="AF10" s="533"/>
      <c r="AG10" s="533"/>
      <c r="AH10" s="533"/>
      <c r="AI10" s="533"/>
      <c r="AJ10" s="533"/>
      <c r="AK10" s="533" t="s">
        <v>68</v>
      </c>
      <c r="AL10" s="532" t="s">
        <v>40</v>
      </c>
      <c r="AM10" s="532"/>
      <c r="AN10" s="532"/>
      <c r="AO10" s="532"/>
      <c r="AP10" s="533"/>
      <c r="AQ10" s="533"/>
      <c r="AR10" s="533" t="s">
        <v>68</v>
      </c>
      <c r="AS10" s="532" t="s">
        <v>40</v>
      </c>
      <c r="AT10" s="532"/>
      <c r="AU10" s="532"/>
      <c r="AV10" s="532"/>
      <c r="AW10" s="533"/>
      <c r="AX10" s="533"/>
      <c r="AY10" s="533" t="s">
        <v>68</v>
      </c>
      <c r="AZ10" s="532" t="s">
        <v>40</v>
      </c>
      <c r="BA10" s="532"/>
      <c r="BB10" s="532"/>
      <c r="BC10" s="532"/>
      <c r="BD10" s="533"/>
      <c r="BE10" s="533"/>
      <c r="BF10" s="563" t="s">
        <v>9</v>
      </c>
      <c r="BG10" s="563" t="s">
        <v>90</v>
      </c>
      <c r="BH10" s="533"/>
      <c r="BI10" s="532"/>
    </row>
    <row r="11" spans="1:61" s="5" customFormat="1" ht="30.75" customHeight="1">
      <c r="A11" s="532"/>
      <c r="B11" s="532"/>
      <c r="C11" s="532"/>
      <c r="D11" s="532"/>
      <c r="E11" s="532"/>
      <c r="F11" s="567"/>
      <c r="G11" s="567"/>
      <c r="H11" s="533"/>
      <c r="I11" s="533"/>
      <c r="J11" s="532"/>
      <c r="K11" s="532"/>
      <c r="L11" s="532"/>
      <c r="M11" s="533"/>
      <c r="N11" s="533"/>
      <c r="O11" s="533"/>
      <c r="P11" s="533"/>
      <c r="Q11" s="533"/>
      <c r="R11" s="532"/>
      <c r="S11" s="532"/>
      <c r="T11" s="532"/>
      <c r="U11" s="533"/>
      <c r="V11" s="533"/>
      <c r="W11" s="533"/>
      <c r="X11" s="533"/>
      <c r="Y11" s="533" t="s">
        <v>68</v>
      </c>
      <c r="Z11" s="533" t="s">
        <v>74</v>
      </c>
      <c r="AA11" s="533" t="s">
        <v>46</v>
      </c>
      <c r="AB11" s="533" t="s">
        <v>30</v>
      </c>
      <c r="AC11" s="533"/>
      <c r="AD11" s="533"/>
      <c r="AE11" s="533" t="s">
        <v>68</v>
      </c>
      <c r="AF11" s="533" t="s">
        <v>74</v>
      </c>
      <c r="AG11" s="533" t="s">
        <v>46</v>
      </c>
      <c r="AH11" s="533" t="s">
        <v>30</v>
      </c>
      <c r="AI11" s="533"/>
      <c r="AJ11" s="533"/>
      <c r="AK11" s="533"/>
      <c r="AL11" s="533" t="s">
        <v>24</v>
      </c>
      <c r="AM11" s="533"/>
      <c r="AN11" s="569" t="s">
        <v>46</v>
      </c>
      <c r="AO11" s="545"/>
      <c r="AP11" s="533"/>
      <c r="AQ11" s="533"/>
      <c r="AR11" s="533"/>
      <c r="AS11" s="533" t="s">
        <v>74</v>
      </c>
      <c r="AT11" s="533"/>
      <c r="AU11" s="569" t="s">
        <v>46</v>
      </c>
      <c r="AV11" s="545"/>
      <c r="AW11" s="533"/>
      <c r="AX11" s="533"/>
      <c r="AY11" s="533"/>
      <c r="AZ11" s="533" t="s">
        <v>74</v>
      </c>
      <c r="BA11" s="533"/>
      <c r="BB11" s="569" t="s">
        <v>46</v>
      </c>
      <c r="BC11" s="545"/>
      <c r="BD11" s="533"/>
      <c r="BE11" s="533"/>
      <c r="BF11" s="564"/>
      <c r="BG11" s="564"/>
      <c r="BH11" s="533"/>
      <c r="BI11" s="532"/>
    </row>
    <row r="12" spans="1:61" s="5" customFormat="1" ht="32.25" customHeight="1">
      <c r="A12" s="532"/>
      <c r="B12" s="532"/>
      <c r="C12" s="532"/>
      <c r="D12" s="532"/>
      <c r="E12" s="532"/>
      <c r="F12" s="567"/>
      <c r="G12" s="567"/>
      <c r="H12" s="533"/>
      <c r="I12" s="533"/>
      <c r="J12" s="533" t="s">
        <v>68</v>
      </c>
      <c r="K12" s="561" t="s">
        <v>31</v>
      </c>
      <c r="L12" s="562"/>
      <c r="M12" s="533" t="s">
        <v>32</v>
      </c>
      <c r="N12" s="533" t="s">
        <v>33</v>
      </c>
      <c r="O12" s="533"/>
      <c r="P12" s="533"/>
      <c r="Q12" s="533"/>
      <c r="R12" s="533" t="s">
        <v>68</v>
      </c>
      <c r="S12" s="533" t="s">
        <v>31</v>
      </c>
      <c r="T12" s="533"/>
      <c r="U12" s="533" t="s">
        <v>32</v>
      </c>
      <c r="V12" s="533" t="s">
        <v>33</v>
      </c>
      <c r="W12" s="533"/>
      <c r="X12" s="533"/>
      <c r="Y12" s="533"/>
      <c r="Z12" s="533"/>
      <c r="AA12" s="533"/>
      <c r="AB12" s="533"/>
      <c r="AC12" s="533"/>
      <c r="AD12" s="533"/>
      <c r="AE12" s="533"/>
      <c r="AF12" s="533"/>
      <c r="AG12" s="533"/>
      <c r="AH12" s="533"/>
      <c r="AI12" s="533"/>
      <c r="AJ12" s="533"/>
      <c r="AK12" s="533"/>
      <c r="AL12" s="533" t="s">
        <v>9</v>
      </c>
      <c r="AM12" s="533" t="s">
        <v>103</v>
      </c>
      <c r="AN12" s="533" t="s">
        <v>9</v>
      </c>
      <c r="AO12" s="533" t="s">
        <v>103</v>
      </c>
      <c r="AP12" s="533"/>
      <c r="AQ12" s="533"/>
      <c r="AR12" s="533"/>
      <c r="AS12" s="533" t="s">
        <v>9</v>
      </c>
      <c r="AT12" s="533" t="s">
        <v>103</v>
      </c>
      <c r="AU12" s="533" t="s">
        <v>9</v>
      </c>
      <c r="AV12" s="533" t="s">
        <v>103</v>
      </c>
      <c r="AW12" s="533"/>
      <c r="AX12" s="533"/>
      <c r="AY12" s="533"/>
      <c r="AZ12" s="533" t="s">
        <v>9</v>
      </c>
      <c r="BA12" s="533" t="s">
        <v>103</v>
      </c>
      <c r="BB12" s="533" t="s">
        <v>9</v>
      </c>
      <c r="BC12" s="533" t="s">
        <v>103</v>
      </c>
      <c r="BD12" s="533"/>
      <c r="BE12" s="533"/>
      <c r="BF12" s="564"/>
      <c r="BG12" s="564"/>
      <c r="BH12" s="533"/>
      <c r="BI12" s="532"/>
    </row>
    <row r="13" spans="1:61" s="5" customFormat="1" ht="30" customHeight="1">
      <c r="A13" s="532"/>
      <c r="B13" s="532"/>
      <c r="C13" s="532"/>
      <c r="D13" s="532"/>
      <c r="E13" s="532"/>
      <c r="F13" s="567"/>
      <c r="G13" s="567"/>
      <c r="H13" s="533"/>
      <c r="I13" s="533"/>
      <c r="J13" s="533"/>
      <c r="K13" s="563" t="s">
        <v>74</v>
      </c>
      <c r="L13" s="533" t="s">
        <v>30</v>
      </c>
      <c r="M13" s="533"/>
      <c r="N13" s="533" t="s">
        <v>9</v>
      </c>
      <c r="O13" s="533" t="s">
        <v>173</v>
      </c>
      <c r="P13" s="533"/>
      <c r="Q13" s="533"/>
      <c r="R13" s="533"/>
      <c r="S13" s="533" t="s">
        <v>74</v>
      </c>
      <c r="T13" s="533" t="s">
        <v>30</v>
      </c>
      <c r="U13" s="533"/>
      <c r="V13" s="533" t="s">
        <v>9</v>
      </c>
      <c r="W13" s="533" t="s">
        <v>173</v>
      </c>
      <c r="X13" s="533"/>
      <c r="Y13" s="533"/>
      <c r="Z13" s="533"/>
      <c r="AA13" s="533"/>
      <c r="AB13" s="533"/>
      <c r="AC13" s="533"/>
      <c r="AD13" s="533"/>
      <c r="AE13" s="533"/>
      <c r="AF13" s="533"/>
      <c r="AG13" s="533"/>
      <c r="AH13" s="533"/>
      <c r="AI13" s="533"/>
      <c r="AJ13" s="533"/>
      <c r="AK13" s="533"/>
      <c r="AL13" s="533"/>
      <c r="AM13" s="533"/>
      <c r="AN13" s="533"/>
      <c r="AO13" s="533"/>
      <c r="AP13" s="533"/>
      <c r="AQ13" s="533"/>
      <c r="AR13" s="533"/>
      <c r="AS13" s="533"/>
      <c r="AT13" s="533"/>
      <c r="AU13" s="533"/>
      <c r="AV13" s="533"/>
      <c r="AW13" s="533"/>
      <c r="AX13" s="533"/>
      <c r="AY13" s="533"/>
      <c r="AZ13" s="533"/>
      <c r="BA13" s="533"/>
      <c r="BB13" s="533"/>
      <c r="BC13" s="533"/>
      <c r="BD13" s="533"/>
      <c r="BE13" s="533"/>
      <c r="BF13" s="564"/>
      <c r="BG13" s="564"/>
      <c r="BH13" s="533"/>
      <c r="BI13" s="532"/>
    </row>
    <row r="14" spans="1:61" s="5" customFormat="1" ht="36" customHeight="1">
      <c r="A14" s="532"/>
      <c r="B14" s="532"/>
      <c r="C14" s="532"/>
      <c r="D14" s="532"/>
      <c r="E14" s="532"/>
      <c r="F14" s="568"/>
      <c r="G14" s="568"/>
      <c r="H14" s="533"/>
      <c r="I14" s="533"/>
      <c r="J14" s="533"/>
      <c r="K14" s="565"/>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3"/>
      <c r="AI14" s="533"/>
      <c r="AJ14" s="533"/>
      <c r="AK14" s="533"/>
      <c r="AL14" s="533"/>
      <c r="AM14" s="533"/>
      <c r="AN14" s="533"/>
      <c r="AO14" s="533"/>
      <c r="AP14" s="533"/>
      <c r="AQ14" s="533"/>
      <c r="AR14" s="533"/>
      <c r="AS14" s="533"/>
      <c r="AT14" s="533"/>
      <c r="AU14" s="533"/>
      <c r="AV14" s="533"/>
      <c r="AW14" s="533"/>
      <c r="AX14" s="533"/>
      <c r="AY14" s="533"/>
      <c r="AZ14" s="533"/>
      <c r="BA14" s="533"/>
      <c r="BB14" s="533"/>
      <c r="BC14" s="533"/>
      <c r="BD14" s="533"/>
      <c r="BE14" s="533"/>
      <c r="BF14" s="565"/>
      <c r="BG14" s="565"/>
      <c r="BH14" s="533"/>
      <c r="BI14" s="532"/>
    </row>
    <row r="15" spans="1:61" s="7" customFormat="1" ht="24" hidden="1" customHeight="1">
      <c r="A15" s="6">
        <v>1</v>
      </c>
      <c r="B15" s="6">
        <v>2</v>
      </c>
      <c r="C15" s="6">
        <v>3</v>
      </c>
      <c r="D15" s="6">
        <v>4</v>
      </c>
      <c r="E15" s="6">
        <v>5</v>
      </c>
      <c r="F15" s="6"/>
      <c r="G15" s="6"/>
      <c r="H15" s="6">
        <v>6</v>
      </c>
      <c r="I15" s="6">
        <v>7</v>
      </c>
      <c r="J15" s="6">
        <v>8</v>
      </c>
      <c r="K15" s="6">
        <v>9</v>
      </c>
      <c r="L15" s="6">
        <v>10</v>
      </c>
      <c r="M15" s="6">
        <v>11</v>
      </c>
      <c r="N15" s="6"/>
      <c r="O15" s="6">
        <v>12</v>
      </c>
      <c r="P15" s="6">
        <v>13</v>
      </c>
      <c r="Q15" s="6">
        <v>14</v>
      </c>
      <c r="R15" s="6">
        <v>15</v>
      </c>
      <c r="S15" s="6">
        <v>16</v>
      </c>
      <c r="T15" s="6">
        <v>17</v>
      </c>
      <c r="U15" s="6">
        <v>18</v>
      </c>
      <c r="V15" s="6"/>
      <c r="W15" s="6">
        <v>19</v>
      </c>
      <c r="X15" s="6">
        <v>20</v>
      </c>
      <c r="Y15" s="6">
        <v>21</v>
      </c>
      <c r="Z15" s="6">
        <v>22</v>
      </c>
      <c r="AA15" s="6">
        <v>23</v>
      </c>
      <c r="AB15" s="6">
        <v>24</v>
      </c>
      <c r="AC15" s="6">
        <v>25</v>
      </c>
      <c r="AD15" s="6">
        <v>26</v>
      </c>
      <c r="AE15" s="6">
        <v>27</v>
      </c>
      <c r="AF15" s="6">
        <v>28</v>
      </c>
      <c r="AG15" s="6">
        <v>29</v>
      </c>
      <c r="AH15" s="6">
        <v>30</v>
      </c>
      <c r="AI15" s="6">
        <v>31</v>
      </c>
      <c r="AJ15" s="6">
        <v>32</v>
      </c>
      <c r="AK15" s="6">
        <v>33</v>
      </c>
      <c r="AL15" s="6">
        <v>34</v>
      </c>
      <c r="AM15" s="6">
        <v>35</v>
      </c>
      <c r="AN15" s="6">
        <v>36</v>
      </c>
      <c r="AO15" s="6">
        <v>37</v>
      </c>
      <c r="AP15" s="6">
        <v>38</v>
      </c>
      <c r="AQ15" s="6">
        <v>39</v>
      </c>
      <c r="AR15" s="6">
        <v>40</v>
      </c>
      <c r="AS15" s="6">
        <v>41</v>
      </c>
      <c r="AT15" s="6">
        <v>42</v>
      </c>
      <c r="AU15" s="6">
        <v>43</v>
      </c>
      <c r="AV15" s="6">
        <v>44</v>
      </c>
      <c r="AW15" s="6">
        <v>45</v>
      </c>
      <c r="AX15" s="6">
        <v>46</v>
      </c>
      <c r="AY15" s="6">
        <v>47</v>
      </c>
      <c r="AZ15" s="6">
        <v>48</v>
      </c>
      <c r="BA15" s="6">
        <v>49</v>
      </c>
      <c r="BB15" s="6">
        <v>50</v>
      </c>
      <c r="BC15" s="6">
        <v>51</v>
      </c>
      <c r="BD15" s="6">
        <v>52</v>
      </c>
      <c r="BE15" s="6"/>
      <c r="BF15" s="6"/>
      <c r="BG15" s="6"/>
      <c r="BH15" s="6"/>
      <c r="BI15" s="6">
        <v>53</v>
      </c>
    </row>
    <row r="16" spans="1:61" s="7" customFormat="1" ht="36.75" customHeight="1">
      <c r="A16" s="6"/>
      <c r="B16" s="14" t="s">
        <v>28</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row>
    <row r="17" spans="1:61" s="7" customFormat="1" ht="47.85" customHeight="1">
      <c r="A17" s="14" t="s">
        <v>52</v>
      </c>
      <c r="B17" s="16" t="s">
        <v>56</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row>
    <row r="18" spans="1:61" ht="75">
      <c r="A18" s="107" t="s">
        <v>13</v>
      </c>
      <c r="B18" s="24" t="s">
        <v>94</v>
      </c>
      <c r="C18" s="17"/>
      <c r="D18" s="17"/>
      <c r="E18" s="17"/>
      <c r="F18" s="17"/>
      <c r="G18" s="17"/>
      <c r="H18" s="17"/>
      <c r="I18" s="18"/>
      <c r="J18" s="18"/>
      <c r="K18" s="18"/>
      <c r="L18" s="18"/>
      <c r="M18" s="18"/>
      <c r="N18" s="18"/>
      <c r="O18" s="18"/>
      <c r="P18" s="18"/>
      <c r="Q18" s="18"/>
      <c r="R18" s="18"/>
      <c r="S18" s="18"/>
      <c r="T18" s="18"/>
      <c r="U18" s="18"/>
      <c r="V18" s="18"/>
      <c r="W18" s="18"/>
      <c r="X18" s="18"/>
      <c r="Y18" s="18"/>
      <c r="Z18" s="18"/>
      <c r="AA18" s="18"/>
      <c r="AB18" s="18"/>
      <c r="AC18" s="18"/>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row>
    <row r="19" spans="1:61" s="3" customFormat="1" ht="77.849999999999994" customHeight="1">
      <c r="A19" s="27" t="s">
        <v>20</v>
      </c>
      <c r="B19" s="28" t="s">
        <v>95</v>
      </c>
      <c r="C19" s="29"/>
      <c r="D19" s="29"/>
      <c r="E19" s="29"/>
      <c r="F19" s="29"/>
      <c r="G19" s="29"/>
      <c r="H19" s="29"/>
      <c r="I19" s="30"/>
      <c r="J19" s="30"/>
      <c r="K19" s="30"/>
      <c r="L19" s="30"/>
      <c r="M19" s="30"/>
      <c r="N19" s="30"/>
      <c r="O19" s="30"/>
      <c r="P19" s="30"/>
      <c r="Q19" s="30"/>
      <c r="R19" s="30"/>
      <c r="S19" s="30"/>
      <c r="T19" s="30"/>
      <c r="U19" s="30"/>
      <c r="V19" s="30"/>
      <c r="W19" s="30"/>
      <c r="X19" s="30"/>
      <c r="Y19" s="30"/>
      <c r="Z19" s="30"/>
      <c r="AA19" s="30"/>
      <c r="AB19" s="30"/>
      <c r="AC19" s="30"/>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row>
    <row r="20" spans="1:61" ht="30" customHeight="1">
      <c r="A20" s="19">
        <v>1</v>
      </c>
      <c r="B20" s="20" t="s">
        <v>14</v>
      </c>
      <c r="C20" s="17"/>
      <c r="D20" s="17"/>
      <c r="E20" s="17"/>
      <c r="F20" s="17"/>
      <c r="G20" s="17"/>
      <c r="H20" s="17"/>
      <c r="I20" s="18"/>
      <c r="J20" s="18"/>
      <c r="K20" s="18"/>
      <c r="L20" s="18"/>
      <c r="M20" s="18"/>
      <c r="N20" s="18"/>
      <c r="O20" s="18"/>
      <c r="P20" s="18"/>
      <c r="Q20" s="18"/>
      <c r="R20" s="18"/>
      <c r="S20" s="18"/>
      <c r="T20" s="18"/>
      <c r="U20" s="18"/>
      <c r="V20" s="18"/>
      <c r="W20" s="18"/>
      <c r="X20" s="18"/>
      <c r="Y20" s="18"/>
      <c r="Z20" s="18"/>
      <c r="AA20" s="18"/>
      <c r="AB20" s="18"/>
      <c r="AC20" s="18"/>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row>
    <row r="21" spans="1:61" ht="30" customHeight="1">
      <c r="A21" s="31" t="s">
        <v>26</v>
      </c>
      <c r="B21" s="22" t="s">
        <v>16</v>
      </c>
      <c r="C21" s="17"/>
      <c r="D21" s="17"/>
      <c r="E21" s="17"/>
      <c r="F21" s="17"/>
      <c r="G21" s="17"/>
      <c r="H21" s="17"/>
      <c r="I21" s="18"/>
      <c r="J21" s="18"/>
      <c r="K21" s="18"/>
      <c r="L21" s="18"/>
      <c r="M21" s="18"/>
      <c r="N21" s="18"/>
      <c r="O21" s="18"/>
      <c r="P21" s="18"/>
      <c r="Q21" s="18"/>
      <c r="R21" s="18"/>
      <c r="S21" s="18"/>
      <c r="T21" s="18"/>
      <c r="U21" s="18"/>
      <c r="V21" s="18"/>
      <c r="W21" s="18"/>
      <c r="X21" s="18"/>
      <c r="Y21" s="18"/>
      <c r="Z21" s="18"/>
      <c r="AA21" s="18"/>
      <c r="AB21" s="18"/>
      <c r="AC21" s="18"/>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row>
    <row r="22" spans="1:61" s="3" customFormat="1" ht="69.599999999999994" customHeight="1">
      <c r="A22" s="27" t="s">
        <v>21</v>
      </c>
      <c r="B22" s="28" t="s">
        <v>60</v>
      </c>
      <c r="C22" s="29"/>
      <c r="D22" s="29"/>
      <c r="E22" s="29"/>
      <c r="F22" s="29"/>
      <c r="G22" s="29"/>
      <c r="H22" s="29"/>
      <c r="I22" s="30"/>
      <c r="J22" s="30"/>
      <c r="K22" s="30"/>
      <c r="L22" s="30"/>
      <c r="M22" s="30"/>
      <c r="N22" s="30"/>
      <c r="O22" s="30"/>
      <c r="P22" s="30"/>
      <c r="Q22" s="30"/>
      <c r="R22" s="30"/>
      <c r="S22" s="30"/>
      <c r="T22" s="30"/>
      <c r="U22" s="30"/>
      <c r="V22" s="30"/>
      <c r="W22" s="30"/>
      <c r="X22" s="30"/>
      <c r="Y22" s="30"/>
      <c r="Z22" s="30"/>
      <c r="AA22" s="30"/>
      <c r="AB22" s="30"/>
      <c r="AC22" s="30"/>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row>
    <row r="23" spans="1:61" s="2" customFormat="1" ht="45" customHeight="1">
      <c r="A23" s="27"/>
      <c r="B23" s="28" t="s">
        <v>31</v>
      </c>
      <c r="C23" s="25"/>
      <c r="D23" s="25"/>
      <c r="E23" s="25"/>
      <c r="F23" s="25"/>
      <c r="G23" s="25"/>
      <c r="H23" s="25"/>
      <c r="I23" s="26"/>
      <c r="J23" s="26"/>
      <c r="K23" s="26"/>
      <c r="L23" s="26"/>
      <c r="M23" s="26"/>
      <c r="N23" s="26"/>
      <c r="O23" s="26"/>
      <c r="P23" s="26"/>
      <c r="Q23" s="26"/>
      <c r="R23" s="26"/>
      <c r="S23" s="26"/>
      <c r="T23" s="26"/>
      <c r="U23" s="26"/>
      <c r="V23" s="26"/>
      <c r="W23" s="26"/>
      <c r="X23" s="26"/>
      <c r="Y23" s="26"/>
      <c r="Z23" s="26"/>
      <c r="AA23" s="26"/>
      <c r="AB23" s="26"/>
      <c r="AC23" s="26"/>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row>
    <row r="24" spans="1:61" s="1" customFormat="1" ht="97.5">
      <c r="A24" s="27"/>
      <c r="B24" s="80" t="s">
        <v>79</v>
      </c>
      <c r="C24" s="34"/>
      <c r="D24" s="34"/>
      <c r="E24" s="34"/>
      <c r="F24" s="34"/>
      <c r="G24" s="34"/>
      <c r="H24" s="34"/>
      <c r="I24" s="35"/>
      <c r="J24" s="35"/>
      <c r="K24" s="35"/>
      <c r="L24" s="35"/>
      <c r="M24" s="35"/>
      <c r="N24" s="35"/>
      <c r="O24" s="35"/>
      <c r="P24" s="35"/>
      <c r="Q24" s="35"/>
      <c r="R24" s="35"/>
      <c r="S24" s="35"/>
      <c r="T24" s="35"/>
      <c r="U24" s="35"/>
      <c r="V24" s="35"/>
      <c r="W24" s="35"/>
      <c r="X24" s="35"/>
      <c r="Y24" s="35"/>
      <c r="Z24" s="35"/>
      <c r="AA24" s="35"/>
      <c r="AB24" s="35"/>
      <c r="AC24" s="35"/>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row>
    <row r="25" spans="1:61" s="1" customFormat="1" ht="30" customHeight="1">
      <c r="A25" s="19">
        <v>1</v>
      </c>
      <c r="B25" s="20" t="s">
        <v>14</v>
      </c>
      <c r="C25" s="34"/>
      <c r="D25" s="34"/>
      <c r="E25" s="34"/>
      <c r="F25" s="34"/>
      <c r="G25" s="34"/>
      <c r="H25" s="34"/>
      <c r="I25" s="35"/>
      <c r="J25" s="35"/>
      <c r="K25" s="35"/>
      <c r="L25" s="35"/>
      <c r="M25" s="35"/>
      <c r="N25" s="35"/>
      <c r="O25" s="35"/>
      <c r="P25" s="35"/>
      <c r="Q25" s="35"/>
      <c r="R25" s="35"/>
      <c r="S25" s="35"/>
      <c r="T25" s="35"/>
      <c r="U25" s="35"/>
      <c r="V25" s="35"/>
      <c r="W25" s="35"/>
      <c r="X25" s="35"/>
      <c r="Y25" s="35"/>
      <c r="Z25" s="35"/>
      <c r="AA25" s="35"/>
      <c r="AB25" s="35"/>
      <c r="AC25" s="35"/>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row>
    <row r="26" spans="1:61" s="1" customFormat="1" ht="30" customHeight="1">
      <c r="A26" s="31" t="s">
        <v>26</v>
      </c>
      <c r="B26" s="22" t="s">
        <v>16</v>
      </c>
      <c r="C26" s="34"/>
      <c r="D26" s="34"/>
      <c r="E26" s="34"/>
      <c r="F26" s="34"/>
      <c r="G26" s="34"/>
      <c r="H26" s="34"/>
      <c r="I26" s="35"/>
      <c r="J26" s="35"/>
      <c r="K26" s="35"/>
      <c r="L26" s="35"/>
      <c r="M26" s="35"/>
      <c r="N26" s="35"/>
      <c r="O26" s="35"/>
      <c r="P26" s="35"/>
      <c r="Q26" s="35"/>
      <c r="R26" s="35"/>
      <c r="S26" s="35"/>
      <c r="T26" s="35"/>
      <c r="U26" s="35"/>
      <c r="V26" s="35"/>
      <c r="W26" s="35"/>
      <c r="X26" s="35"/>
      <c r="Y26" s="35"/>
      <c r="Z26" s="35"/>
      <c r="AA26" s="35"/>
      <c r="AB26" s="35"/>
      <c r="AC26" s="35"/>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row>
    <row r="27" spans="1:61" s="3" customFormat="1" ht="59.85" customHeight="1">
      <c r="A27" s="27"/>
      <c r="B27" s="80" t="s">
        <v>81</v>
      </c>
      <c r="C27" s="29"/>
      <c r="D27" s="29"/>
      <c r="E27" s="29"/>
      <c r="F27" s="29"/>
      <c r="G27" s="29"/>
      <c r="H27" s="29"/>
      <c r="I27" s="30"/>
      <c r="J27" s="30"/>
      <c r="K27" s="30"/>
      <c r="L27" s="30"/>
      <c r="M27" s="30"/>
      <c r="N27" s="30"/>
      <c r="O27" s="30"/>
      <c r="P27" s="30"/>
      <c r="Q27" s="30"/>
      <c r="R27" s="30"/>
      <c r="S27" s="30"/>
      <c r="T27" s="30"/>
      <c r="U27" s="30"/>
      <c r="V27" s="30"/>
      <c r="W27" s="30"/>
      <c r="X27" s="30"/>
      <c r="Y27" s="30"/>
      <c r="Z27" s="30"/>
      <c r="AA27" s="30"/>
      <c r="AB27" s="30"/>
      <c r="AC27" s="30"/>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row>
    <row r="28" spans="1:61" s="1" customFormat="1" ht="30" customHeight="1">
      <c r="A28" s="19">
        <v>1</v>
      </c>
      <c r="B28" s="20" t="s">
        <v>14</v>
      </c>
      <c r="C28" s="34"/>
      <c r="D28" s="34"/>
      <c r="E28" s="34"/>
      <c r="F28" s="34"/>
      <c r="G28" s="34"/>
      <c r="H28" s="34"/>
      <c r="I28" s="35"/>
      <c r="J28" s="35"/>
      <c r="K28" s="35"/>
      <c r="L28" s="35"/>
      <c r="M28" s="35"/>
      <c r="N28" s="35"/>
      <c r="O28" s="35"/>
      <c r="P28" s="35"/>
      <c r="Q28" s="35"/>
      <c r="R28" s="35"/>
      <c r="S28" s="35"/>
      <c r="T28" s="35"/>
      <c r="U28" s="35"/>
      <c r="V28" s="35"/>
      <c r="W28" s="35"/>
      <c r="X28" s="35"/>
      <c r="Y28" s="35"/>
      <c r="Z28" s="35"/>
      <c r="AA28" s="35"/>
      <c r="AB28" s="35"/>
      <c r="AC28" s="35"/>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row>
    <row r="29" spans="1:61" s="1" customFormat="1" ht="30" customHeight="1">
      <c r="A29" s="31" t="s">
        <v>26</v>
      </c>
      <c r="B29" s="22" t="s">
        <v>16</v>
      </c>
      <c r="C29" s="34"/>
      <c r="D29" s="34"/>
      <c r="E29" s="34"/>
      <c r="F29" s="34"/>
      <c r="G29" s="34"/>
      <c r="H29" s="34"/>
      <c r="I29" s="35"/>
      <c r="J29" s="35"/>
      <c r="K29" s="35"/>
      <c r="L29" s="35"/>
      <c r="M29" s="35"/>
      <c r="N29" s="35"/>
      <c r="O29" s="35"/>
      <c r="P29" s="35"/>
      <c r="Q29" s="35"/>
      <c r="R29" s="35"/>
      <c r="S29" s="35"/>
      <c r="T29" s="35"/>
      <c r="U29" s="35"/>
      <c r="V29" s="35"/>
      <c r="W29" s="35"/>
      <c r="X29" s="35"/>
      <c r="Y29" s="35"/>
      <c r="Z29" s="35"/>
      <c r="AA29" s="35"/>
      <c r="AB29" s="35"/>
      <c r="AC29" s="35"/>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row>
    <row r="30" spans="1:61" s="1" customFormat="1" ht="80.099999999999994" customHeight="1">
      <c r="A30" s="27" t="s">
        <v>39</v>
      </c>
      <c r="B30" s="28" t="s">
        <v>61</v>
      </c>
      <c r="C30" s="34"/>
      <c r="D30" s="34"/>
      <c r="E30" s="34"/>
      <c r="F30" s="34"/>
      <c r="G30" s="34"/>
      <c r="H30" s="34"/>
      <c r="I30" s="35"/>
      <c r="J30" s="35"/>
      <c r="K30" s="35"/>
      <c r="L30" s="35"/>
      <c r="M30" s="35"/>
      <c r="N30" s="35"/>
      <c r="O30" s="35"/>
      <c r="P30" s="35"/>
      <c r="Q30" s="35"/>
      <c r="R30" s="35"/>
      <c r="S30" s="35"/>
      <c r="T30" s="35"/>
      <c r="U30" s="35"/>
      <c r="V30" s="35"/>
      <c r="W30" s="35"/>
      <c r="X30" s="35"/>
      <c r="Y30" s="35"/>
      <c r="Z30" s="35"/>
      <c r="AA30" s="35"/>
      <c r="AB30" s="35"/>
      <c r="AC30" s="35"/>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row>
    <row r="31" spans="1:61" s="2" customFormat="1" ht="78">
      <c r="A31" s="27"/>
      <c r="B31" s="80" t="s">
        <v>80</v>
      </c>
      <c r="C31" s="25"/>
      <c r="D31" s="25"/>
      <c r="E31" s="25"/>
      <c r="F31" s="25"/>
      <c r="G31" s="25"/>
      <c r="H31" s="25"/>
      <c r="I31" s="26"/>
      <c r="J31" s="26"/>
      <c r="K31" s="26"/>
      <c r="L31" s="26"/>
      <c r="M31" s="26"/>
      <c r="N31" s="26"/>
      <c r="O31" s="26"/>
      <c r="P31" s="26"/>
      <c r="Q31" s="26"/>
      <c r="R31" s="26"/>
      <c r="S31" s="26"/>
      <c r="T31" s="26"/>
      <c r="U31" s="26"/>
      <c r="V31" s="26"/>
      <c r="W31" s="26"/>
      <c r="X31" s="26"/>
      <c r="Y31" s="26"/>
      <c r="Z31" s="26"/>
      <c r="AA31" s="26"/>
      <c r="AB31" s="26"/>
      <c r="AC31" s="26"/>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row>
    <row r="32" spans="1:61" s="1" customFormat="1" ht="30" customHeight="1">
      <c r="A32" s="19">
        <v>1</v>
      </c>
      <c r="B32" s="20" t="s">
        <v>14</v>
      </c>
      <c r="C32" s="34"/>
      <c r="D32" s="34"/>
      <c r="E32" s="34"/>
      <c r="F32" s="34"/>
      <c r="G32" s="34"/>
      <c r="H32" s="34"/>
      <c r="I32" s="35"/>
      <c r="J32" s="35"/>
      <c r="K32" s="35"/>
      <c r="L32" s="35"/>
      <c r="M32" s="35"/>
      <c r="N32" s="35"/>
      <c r="O32" s="35"/>
      <c r="P32" s="35"/>
      <c r="Q32" s="35"/>
      <c r="R32" s="35"/>
      <c r="S32" s="35"/>
      <c r="T32" s="35"/>
      <c r="U32" s="35"/>
      <c r="V32" s="35"/>
      <c r="W32" s="35"/>
      <c r="X32" s="35"/>
      <c r="Y32" s="35"/>
      <c r="Z32" s="35"/>
      <c r="AA32" s="35"/>
      <c r="AB32" s="35"/>
      <c r="AC32" s="35"/>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row>
    <row r="33" spans="1:61" s="1" customFormat="1" ht="30" customHeight="1">
      <c r="A33" s="31" t="s">
        <v>26</v>
      </c>
      <c r="B33" s="22" t="s">
        <v>16</v>
      </c>
      <c r="C33" s="34"/>
      <c r="D33" s="34"/>
      <c r="E33" s="34"/>
      <c r="F33" s="34"/>
      <c r="G33" s="34"/>
      <c r="H33" s="34"/>
      <c r="I33" s="35"/>
      <c r="J33" s="35"/>
      <c r="K33" s="35"/>
      <c r="L33" s="35"/>
      <c r="M33" s="35"/>
      <c r="N33" s="35"/>
      <c r="O33" s="35"/>
      <c r="P33" s="35"/>
      <c r="Q33" s="35"/>
      <c r="R33" s="35"/>
      <c r="S33" s="35"/>
      <c r="T33" s="35"/>
      <c r="U33" s="35"/>
      <c r="V33" s="35"/>
      <c r="W33" s="35"/>
      <c r="X33" s="35"/>
      <c r="Y33" s="35"/>
      <c r="Z33" s="35"/>
      <c r="AA33" s="35"/>
      <c r="AB33" s="35"/>
      <c r="AC33" s="35"/>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row>
    <row r="34" spans="1:61" s="2" customFormat="1" ht="61.35" customHeight="1">
      <c r="A34" s="27"/>
      <c r="B34" s="80" t="s">
        <v>58</v>
      </c>
      <c r="C34" s="25"/>
      <c r="D34" s="25"/>
      <c r="E34" s="25"/>
      <c r="F34" s="25"/>
      <c r="G34" s="25"/>
      <c r="H34" s="25"/>
      <c r="I34" s="26"/>
      <c r="J34" s="26"/>
      <c r="K34" s="26"/>
      <c r="L34" s="26"/>
      <c r="M34" s="26"/>
      <c r="N34" s="26"/>
      <c r="O34" s="26"/>
      <c r="P34" s="26"/>
      <c r="Q34" s="26"/>
      <c r="R34" s="26"/>
      <c r="S34" s="26"/>
      <c r="T34" s="26"/>
      <c r="U34" s="26"/>
      <c r="V34" s="26"/>
      <c r="W34" s="26"/>
      <c r="X34" s="26"/>
      <c r="Y34" s="26"/>
      <c r="Z34" s="26"/>
      <c r="AA34" s="26"/>
      <c r="AB34" s="26"/>
      <c r="AC34" s="26"/>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row>
    <row r="35" spans="1:61" s="1" customFormat="1" ht="30" customHeight="1">
      <c r="A35" s="19">
        <v>1</v>
      </c>
      <c r="B35" s="20" t="s">
        <v>14</v>
      </c>
      <c r="C35" s="34"/>
      <c r="D35" s="34"/>
      <c r="E35" s="34"/>
      <c r="F35" s="34"/>
      <c r="G35" s="34"/>
      <c r="H35" s="34"/>
      <c r="I35" s="35"/>
      <c r="J35" s="35"/>
      <c r="K35" s="35"/>
      <c r="L35" s="35"/>
      <c r="M35" s="35"/>
      <c r="N35" s="35"/>
      <c r="O35" s="35"/>
      <c r="P35" s="35"/>
      <c r="Q35" s="35"/>
      <c r="R35" s="35"/>
      <c r="S35" s="35"/>
      <c r="T35" s="35"/>
      <c r="U35" s="35"/>
      <c r="V35" s="35"/>
      <c r="W35" s="35"/>
      <c r="X35" s="35"/>
      <c r="Y35" s="35"/>
      <c r="Z35" s="35"/>
      <c r="AA35" s="35"/>
      <c r="AB35" s="35"/>
      <c r="AC35" s="35"/>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row>
    <row r="36" spans="1:61" s="1" customFormat="1" ht="30" customHeight="1">
      <c r="A36" s="19" t="s">
        <v>26</v>
      </c>
      <c r="B36" s="20" t="s">
        <v>16</v>
      </c>
      <c r="C36" s="34"/>
      <c r="D36" s="34"/>
      <c r="E36" s="34"/>
      <c r="F36" s="34"/>
      <c r="G36" s="34"/>
      <c r="H36" s="34"/>
      <c r="I36" s="35"/>
      <c r="J36" s="35"/>
      <c r="K36" s="35"/>
      <c r="L36" s="35"/>
      <c r="M36" s="35"/>
      <c r="N36" s="35"/>
      <c r="O36" s="35"/>
      <c r="P36" s="35"/>
      <c r="Q36" s="35"/>
      <c r="R36" s="35"/>
      <c r="S36" s="35"/>
      <c r="T36" s="35"/>
      <c r="U36" s="35"/>
      <c r="V36" s="35"/>
      <c r="W36" s="35"/>
      <c r="X36" s="35"/>
      <c r="Y36" s="35"/>
      <c r="Z36" s="35"/>
      <c r="AA36" s="35"/>
      <c r="AB36" s="35"/>
      <c r="AC36" s="35"/>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row>
    <row r="37" spans="1:61" s="1" customFormat="1" ht="60" customHeight="1">
      <c r="A37" s="107" t="s">
        <v>15</v>
      </c>
      <c r="B37" s="24" t="s">
        <v>82</v>
      </c>
      <c r="C37" s="34"/>
      <c r="D37" s="34"/>
      <c r="E37" s="34"/>
      <c r="F37" s="34"/>
      <c r="G37" s="34"/>
      <c r="H37" s="34"/>
      <c r="I37" s="35"/>
      <c r="J37" s="35"/>
      <c r="K37" s="35"/>
      <c r="L37" s="35"/>
      <c r="M37" s="35"/>
      <c r="N37" s="35"/>
      <c r="O37" s="35"/>
      <c r="P37" s="35"/>
      <c r="Q37" s="35"/>
      <c r="R37" s="35"/>
      <c r="S37" s="35"/>
      <c r="T37" s="35"/>
      <c r="U37" s="35"/>
      <c r="V37" s="35"/>
      <c r="W37" s="35"/>
      <c r="X37" s="35"/>
      <c r="Y37" s="35"/>
      <c r="Z37" s="35"/>
      <c r="AA37" s="35"/>
      <c r="AB37" s="35"/>
      <c r="AC37" s="35"/>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row>
    <row r="38" spans="1:61" s="1" customFormat="1" ht="98.1" customHeight="1">
      <c r="A38" s="27"/>
      <c r="B38" s="80" t="s">
        <v>83</v>
      </c>
      <c r="C38" s="34"/>
      <c r="D38" s="34"/>
      <c r="E38" s="34"/>
      <c r="F38" s="34"/>
      <c r="G38" s="34"/>
      <c r="H38" s="34"/>
      <c r="I38" s="35"/>
      <c r="J38" s="35"/>
      <c r="K38" s="35"/>
      <c r="L38" s="35"/>
      <c r="M38" s="35"/>
      <c r="N38" s="35"/>
      <c r="O38" s="35"/>
      <c r="P38" s="35"/>
      <c r="Q38" s="35"/>
      <c r="R38" s="35"/>
      <c r="S38" s="35"/>
      <c r="T38" s="35"/>
      <c r="U38" s="35"/>
      <c r="V38" s="35"/>
      <c r="W38" s="35"/>
      <c r="X38" s="35"/>
      <c r="Y38" s="35"/>
      <c r="Z38" s="35"/>
      <c r="AA38" s="35"/>
      <c r="AB38" s="35"/>
      <c r="AC38" s="35"/>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row>
    <row r="39" spans="1:61" s="1" customFormat="1" ht="30" customHeight="1">
      <c r="A39" s="19">
        <v>1</v>
      </c>
      <c r="B39" s="20" t="s">
        <v>14</v>
      </c>
      <c r="C39" s="34"/>
      <c r="D39" s="34"/>
      <c r="E39" s="34"/>
      <c r="F39" s="34"/>
      <c r="G39" s="34"/>
      <c r="H39" s="34"/>
      <c r="I39" s="35"/>
      <c r="J39" s="35"/>
      <c r="K39" s="35"/>
      <c r="L39" s="35"/>
      <c r="M39" s="35"/>
      <c r="N39" s="35"/>
      <c r="O39" s="35"/>
      <c r="P39" s="35"/>
      <c r="Q39" s="35"/>
      <c r="R39" s="35"/>
      <c r="S39" s="35"/>
      <c r="T39" s="35"/>
      <c r="U39" s="35"/>
      <c r="V39" s="35"/>
      <c r="W39" s="35"/>
      <c r="X39" s="35"/>
      <c r="Y39" s="35"/>
      <c r="Z39" s="35"/>
      <c r="AA39" s="35"/>
      <c r="AB39" s="35"/>
      <c r="AC39" s="35"/>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row>
    <row r="40" spans="1:61" s="1" customFormat="1" ht="30" customHeight="1">
      <c r="A40" s="19" t="s">
        <v>26</v>
      </c>
      <c r="B40" s="20" t="s">
        <v>16</v>
      </c>
      <c r="C40" s="34"/>
      <c r="D40" s="34"/>
      <c r="E40" s="34"/>
      <c r="F40" s="34"/>
      <c r="G40" s="34"/>
      <c r="H40" s="34"/>
      <c r="I40" s="35"/>
      <c r="J40" s="35"/>
      <c r="K40" s="35"/>
      <c r="L40" s="35"/>
      <c r="M40" s="35"/>
      <c r="N40" s="35"/>
      <c r="O40" s="35"/>
      <c r="P40" s="35"/>
      <c r="Q40" s="35"/>
      <c r="R40" s="35"/>
      <c r="S40" s="35"/>
      <c r="T40" s="35"/>
      <c r="U40" s="35"/>
      <c r="V40" s="35"/>
      <c r="W40" s="35"/>
      <c r="X40" s="35"/>
      <c r="Y40" s="35"/>
      <c r="Z40" s="35"/>
      <c r="AA40" s="35"/>
      <c r="AB40" s="35"/>
      <c r="AC40" s="35"/>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row>
    <row r="41" spans="1:61" s="2" customFormat="1" ht="39">
      <c r="A41" s="27"/>
      <c r="B41" s="80" t="s">
        <v>84</v>
      </c>
      <c r="C41" s="25"/>
      <c r="D41" s="25"/>
      <c r="E41" s="25"/>
      <c r="F41" s="25"/>
      <c r="G41" s="25"/>
      <c r="H41" s="25"/>
      <c r="I41" s="26"/>
      <c r="J41" s="26"/>
      <c r="K41" s="26"/>
      <c r="L41" s="26"/>
      <c r="M41" s="26"/>
      <c r="N41" s="26"/>
      <c r="O41" s="26"/>
      <c r="P41" s="26"/>
      <c r="Q41" s="26"/>
      <c r="R41" s="26"/>
      <c r="S41" s="26"/>
      <c r="T41" s="26"/>
      <c r="U41" s="26"/>
      <c r="V41" s="26"/>
      <c r="W41" s="26"/>
      <c r="X41" s="26"/>
      <c r="Y41" s="26"/>
      <c r="Z41" s="26"/>
      <c r="AA41" s="26"/>
      <c r="AB41" s="26"/>
      <c r="AC41" s="26"/>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row>
    <row r="42" spans="1:61" s="1" customFormat="1" ht="30" customHeight="1">
      <c r="A42" s="19">
        <v>1</v>
      </c>
      <c r="B42" s="20" t="s">
        <v>14</v>
      </c>
      <c r="C42" s="34"/>
      <c r="D42" s="34"/>
      <c r="E42" s="34"/>
      <c r="F42" s="34"/>
      <c r="G42" s="34"/>
      <c r="H42" s="34"/>
      <c r="I42" s="35"/>
      <c r="J42" s="35"/>
      <c r="K42" s="35"/>
      <c r="L42" s="35"/>
      <c r="M42" s="35"/>
      <c r="N42" s="35"/>
      <c r="O42" s="35"/>
      <c r="P42" s="35"/>
      <c r="Q42" s="35"/>
      <c r="R42" s="35"/>
      <c r="S42" s="35"/>
      <c r="T42" s="35"/>
      <c r="U42" s="35"/>
      <c r="V42" s="35"/>
      <c r="W42" s="35"/>
      <c r="X42" s="35"/>
      <c r="Y42" s="35"/>
      <c r="Z42" s="35"/>
      <c r="AA42" s="35"/>
      <c r="AB42" s="35"/>
      <c r="AC42" s="35"/>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row>
    <row r="43" spans="1:61" s="1" customFormat="1" ht="30" customHeight="1">
      <c r="A43" s="19" t="s">
        <v>26</v>
      </c>
      <c r="B43" s="20" t="s">
        <v>16</v>
      </c>
      <c r="C43" s="34"/>
      <c r="D43" s="34"/>
      <c r="E43" s="34"/>
      <c r="F43" s="34"/>
      <c r="G43" s="34"/>
      <c r="H43" s="34"/>
      <c r="I43" s="35"/>
      <c r="J43" s="35"/>
      <c r="K43" s="35"/>
      <c r="L43" s="35"/>
      <c r="M43" s="35"/>
      <c r="N43" s="35"/>
      <c r="O43" s="35"/>
      <c r="P43" s="35"/>
      <c r="Q43" s="35"/>
      <c r="R43" s="35"/>
      <c r="S43" s="35"/>
      <c r="T43" s="35"/>
      <c r="U43" s="35"/>
      <c r="V43" s="35"/>
      <c r="W43" s="35"/>
      <c r="X43" s="35"/>
      <c r="Y43" s="35"/>
      <c r="Z43" s="35"/>
      <c r="AA43" s="35"/>
      <c r="AB43" s="35"/>
      <c r="AC43" s="35"/>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row>
    <row r="44" spans="1:61" s="7" customFormat="1" ht="36.75" customHeight="1">
      <c r="A44" s="23" t="s">
        <v>17</v>
      </c>
      <c r="B44" s="16" t="s">
        <v>56</v>
      </c>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row>
    <row r="45" spans="1:61" s="7" customFormat="1" ht="45" customHeight="1">
      <c r="A45" s="31"/>
      <c r="B45" s="20" t="s">
        <v>54</v>
      </c>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row>
    <row r="46" spans="1:61" s="7" customFormat="1" ht="10.35" customHeight="1">
      <c r="A46" s="6"/>
      <c r="B46" s="33"/>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row>
    <row r="47" spans="1:61" s="78" customFormat="1" ht="26.25" customHeight="1">
      <c r="A47" s="104"/>
      <c r="B47" s="574" t="s">
        <v>50</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4"/>
      <c r="BF47" s="574"/>
      <c r="BG47" s="574"/>
      <c r="BH47" s="574"/>
      <c r="BI47" s="574"/>
    </row>
    <row r="48" spans="1:61" s="78" customFormat="1" ht="64.349999999999994" customHeight="1">
      <c r="A48" s="104"/>
      <c r="B48" s="576" t="s">
        <v>73</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6"/>
      <c r="AL48" s="576"/>
      <c r="AM48" s="576"/>
      <c r="AN48" s="576"/>
      <c r="AO48" s="576"/>
      <c r="AP48" s="576"/>
      <c r="AQ48" s="576"/>
      <c r="AR48" s="576"/>
      <c r="AS48" s="576"/>
      <c r="AT48" s="576"/>
      <c r="AU48" s="576"/>
      <c r="AV48" s="576"/>
      <c r="AW48" s="576"/>
      <c r="AX48" s="576"/>
      <c r="AY48" s="576"/>
      <c r="AZ48" s="576"/>
      <c r="BA48" s="576"/>
      <c r="BB48" s="576"/>
      <c r="BC48" s="576"/>
      <c r="BD48" s="576"/>
      <c r="BE48" s="576"/>
      <c r="BF48" s="576"/>
      <c r="BG48" s="576"/>
      <c r="BH48" s="576"/>
      <c r="BI48" s="576"/>
    </row>
    <row r="49" spans="1:61" s="78" customFormat="1" ht="24" customHeight="1">
      <c r="A49" s="99"/>
      <c r="B49" s="575" t="s">
        <v>71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5"/>
      <c r="AY49" s="575"/>
      <c r="AZ49" s="575"/>
      <c r="BA49" s="575"/>
      <c r="BB49" s="575"/>
      <c r="BC49" s="575"/>
      <c r="BD49" s="575"/>
      <c r="BE49" s="575"/>
      <c r="BF49" s="575"/>
      <c r="BG49" s="575"/>
      <c r="BH49" s="575"/>
      <c r="BI49" s="575"/>
    </row>
    <row r="50" spans="1:61" s="78" customFormat="1" ht="41.85" customHeight="1">
      <c r="A50" s="99"/>
      <c r="B50" s="573" t="s">
        <v>72</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3"/>
      <c r="AL50" s="573"/>
      <c r="AM50" s="573"/>
      <c r="AN50" s="573"/>
      <c r="AO50" s="573"/>
      <c r="AP50" s="573"/>
      <c r="AQ50" s="573"/>
      <c r="AR50" s="573"/>
      <c r="AS50" s="573"/>
      <c r="AT50" s="573"/>
      <c r="AU50" s="573"/>
      <c r="AV50" s="573"/>
      <c r="AW50" s="573"/>
      <c r="AX50" s="573"/>
      <c r="AY50" s="573"/>
      <c r="AZ50" s="573"/>
      <c r="BA50" s="573"/>
      <c r="BB50" s="573"/>
      <c r="BC50" s="573"/>
      <c r="BD50" s="573"/>
      <c r="BE50" s="573"/>
      <c r="BF50" s="573"/>
      <c r="BG50" s="573"/>
      <c r="BH50" s="573"/>
      <c r="BI50" s="573"/>
    </row>
    <row r="51" spans="1:61" ht="23.1" customHeight="1">
      <c r="B51" s="571" t="s">
        <v>97</v>
      </c>
      <c r="C51" s="572"/>
      <c r="D51" s="572"/>
      <c r="E51" s="572"/>
      <c r="F51" s="572"/>
      <c r="G51" s="572"/>
      <c r="H51" s="572"/>
      <c r="I51" s="572"/>
      <c r="J51" s="572"/>
      <c r="K51" s="572"/>
      <c r="L51" s="572"/>
      <c r="M51" s="572"/>
      <c r="N51" s="572"/>
      <c r="O51" s="572"/>
      <c r="P51" s="572"/>
      <c r="Q51" s="572"/>
      <c r="R51" s="572"/>
      <c r="S51" s="572"/>
      <c r="T51" s="572"/>
      <c r="U51" s="572"/>
      <c r="V51" s="572"/>
      <c r="W51" s="572"/>
      <c r="X51" s="572"/>
      <c r="Y51" s="572"/>
      <c r="Z51" s="572"/>
      <c r="AA51" s="572"/>
      <c r="AB51" s="572"/>
      <c r="AC51" s="572"/>
      <c r="AD51" s="572"/>
      <c r="AE51" s="572"/>
      <c r="AF51" s="572"/>
      <c r="AG51" s="572"/>
      <c r="AH51" s="572"/>
      <c r="AI51" s="572"/>
      <c r="AJ51" s="572"/>
      <c r="AK51" s="572"/>
      <c r="AL51" s="572"/>
      <c r="AM51" s="572"/>
      <c r="AN51" s="572"/>
      <c r="AO51" s="572"/>
      <c r="AP51" s="572"/>
      <c r="AQ51" s="572"/>
      <c r="AR51" s="572"/>
      <c r="AS51" s="572"/>
      <c r="AT51" s="572"/>
      <c r="AU51" s="572"/>
      <c r="AV51" s="572"/>
      <c r="AW51" s="572"/>
      <c r="AX51" s="572"/>
      <c r="AY51" s="572"/>
      <c r="AZ51" s="572"/>
      <c r="BA51" s="572"/>
      <c r="BB51" s="572"/>
      <c r="BC51" s="572"/>
      <c r="BD51" s="572"/>
      <c r="BE51" s="572"/>
      <c r="BF51" s="572"/>
      <c r="BG51" s="572"/>
      <c r="BH51" s="572"/>
      <c r="BI51" s="572"/>
    </row>
    <row r="52" spans="1:6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1:6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row>
    <row r="54" spans="1:6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row>
    <row r="55" spans="1:6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1:6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row>
    <row r="58" spans="1:6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row>
    <row r="59" spans="1:6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row>
    <row r="61" spans="1: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row>
    <row r="62" spans="1:6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1:6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1:6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row>
    <row r="65" spans="1:6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row>
    <row r="66" spans="1:6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row>
    <row r="67" spans="1:6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row>
    <row r="68" spans="1:6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row>
    <row r="69" spans="1:6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row>
    <row r="70" spans="1:6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row>
    <row r="71" spans="1:6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row>
    <row r="72" spans="1:6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row>
    <row r="73" spans="1:6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row>
    <row r="76" spans="1:6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row>
    <row r="77" spans="1:6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row>
    <row r="78" spans="1:6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row>
    <row r="79" spans="1:6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row>
    <row r="80" spans="1:6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row>
    <row r="81" spans="1:6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row>
    <row r="83" spans="1:6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row>
    <row r="84" spans="1:6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1:6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row>
    <row r="89" spans="1:6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row>
    <row r="90" spans="1:6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row>
    <row r="91" spans="1:6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row>
    <row r="92" spans="1:6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row>
    <row r="93" spans="1:6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row>
    <row r="94" spans="1:6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row>
    <row r="95" spans="1:6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row>
    <row r="96" spans="1:6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row>
    <row r="97" spans="1:6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1:6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1:6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row>
    <row r="100" spans="1:6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row>
    <row r="101" spans="1:6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row>
    <row r="102" spans="1:6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row>
    <row r="103" spans="1:6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row>
    <row r="104" spans="1:6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1:6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row>
    <row r="106" spans="1:6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row>
    <row r="107" spans="1:6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1:6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row>
    <row r="109" spans="1:6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row>
    <row r="110" spans="1:6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row>
    <row r="111" spans="1:6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row>
    <row r="112" spans="1:6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1:6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row>
    <row r="114" spans="1:6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row>
    <row r="115" spans="1:6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row>
    <row r="116" spans="1:6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1:6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row>
    <row r="118" spans="1:6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row>
    <row r="119" spans="1:6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row>
    <row r="120" spans="1:6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1:6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row>
    <row r="122" spans="1:6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row>
    <row r="123" spans="1:6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row>
    <row r="124" spans="1:6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row>
    <row r="125" spans="1:6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row>
    <row r="126" spans="1:6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row>
    <row r="127" spans="1:6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1:6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row>
    <row r="129" spans="1:6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row>
    <row r="130" spans="1:6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1:6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row>
    <row r="132" spans="1:6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row>
    <row r="133" spans="1:6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row>
    <row r="134" spans="1:6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1:6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row>
    <row r="136" spans="1:6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row>
    <row r="137" spans="1:6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row>
    <row r="138" spans="1:6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row>
    <row r="139" spans="1:6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1:6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row>
    <row r="141" spans="1:6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row>
    <row r="142" spans="1:6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row>
    <row r="143" spans="1:6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row>
    <row r="144" spans="1:6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row>
    <row r="145" spans="1:6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1:6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row>
    <row r="147" spans="1:6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row>
    <row r="148" spans="1:6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row>
    <row r="149" spans="1:6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row>
    <row r="153" spans="1:6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row>
    <row r="154" spans="1:6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row>
    <row r="155" spans="1:6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row>
    <row r="156" spans="1:6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row>
    <row r="158" spans="1:6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row>
    <row r="161" spans="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row>
    <row r="162" spans="1:6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row>
    <row r="163" spans="1:6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row>
    <row r="164" spans="1:6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row>
    <row r="165" spans="1:6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row>
    <row r="166" spans="1:6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row>
    <row r="168" spans="1:6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row>
    <row r="169" spans="1:6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row>
    <row r="170" spans="1:6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row>
    <row r="171" spans="1:6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row>
    <row r="172" spans="1:6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row>
    <row r="173" spans="1:6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row>
    <row r="174" spans="1:6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row>
    <row r="175" spans="1:6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row>
    <row r="176" spans="1:6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row>
    <row r="177" spans="1:6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row>
    <row r="178" spans="1:6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row>
    <row r="179" spans="1:6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1:6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1:6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1:6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row>
    <row r="183" spans="1:6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row>
    <row r="184" spans="1:6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row>
    <row r="185" spans="1:6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row>
    <row r="186" spans="1:6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row>
    <row r="187" spans="1:6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row>
    <row r="188" spans="1:6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row>
    <row r="189" spans="1:6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row>
    <row r="190" spans="1:6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row>
    <row r="191" spans="1:6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row>
    <row r="192" spans="1:6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row>
    <row r="193" spans="1:6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row>
    <row r="194" spans="1:6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row>
    <row r="195" spans="1:6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row>
    <row r="196" spans="1:6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row>
    <row r="197" spans="1:6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row>
    <row r="198" spans="1:6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row>
    <row r="199" spans="1:6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row>
    <row r="200" spans="1:6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row>
    <row r="201" spans="1:6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row>
    <row r="202" spans="1:6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row>
    <row r="203" spans="1:6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row>
    <row r="204" spans="1:6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row>
    <row r="205" spans="1:6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row>
    <row r="206" spans="1:6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row>
    <row r="207" spans="1:6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row>
    <row r="208" spans="1:6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row>
    <row r="209" spans="1:6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row>
    <row r="210" spans="1:6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row>
    <row r="211" spans="1:6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row>
    <row r="212" spans="1:6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row>
    <row r="213" spans="1:6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row>
    <row r="214" spans="1:6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row>
    <row r="215" spans="1:6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row>
    <row r="216" spans="1:6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row>
    <row r="217" spans="1:6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row>
    <row r="218" spans="1:6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row>
    <row r="219" spans="1:6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row>
    <row r="220" spans="1:6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row>
    <row r="221" spans="1:6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row>
    <row r="222" spans="1:6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row>
    <row r="223" spans="1:6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row>
    <row r="224" spans="1:6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row>
    <row r="225" spans="1:6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row>
    <row r="226" spans="1:6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row>
    <row r="227" spans="1:6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row>
    <row r="228" spans="1:6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row>
    <row r="229" spans="1:6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row>
    <row r="230" spans="1:6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row>
    <row r="231" spans="1:6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row>
    <row r="232" spans="1:6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row>
    <row r="233" spans="1:6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row>
    <row r="234" spans="1:6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row>
    <row r="235" spans="1:6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row>
    <row r="236" spans="1:6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row>
    <row r="237" spans="1:6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row>
    <row r="238" spans="1:6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row>
    <row r="239" spans="1:6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row>
    <row r="240" spans="1:6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row>
    <row r="241" spans="1:6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row>
    <row r="242" spans="1:6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row>
    <row r="243" spans="1:6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row>
    <row r="244" spans="1:6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row>
    <row r="245" spans="1:6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row>
    <row r="246" spans="1:6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row>
    <row r="247" spans="1:6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row>
    <row r="248" spans="1:6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row>
    <row r="249" spans="1:6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row>
    <row r="250" spans="1:6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row>
    <row r="251" spans="1:6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row>
    <row r="252" spans="1:6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row>
    <row r="253" spans="1:6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row>
    <row r="254" spans="1:6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row>
    <row r="255" spans="1:6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row>
    <row r="256" spans="1:6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row>
    <row r="257" spans="1:6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row>
    <row r="258" spans="1:6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row>
    <row r="259" spans="1:6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row>
    <row r="260" spans="1:6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row>
    <row r="261" spans="1: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row>
    <row r="262" spans="1:6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row>
    <row r="263" spans="1:6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row>
    <row r="264" spans="1:6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row>
    <row r="265" spans="1:6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row>
    <row r="266" spans="1:6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row>
    <row r="267" spans="1:6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row>
    <row r="268" spans="1:6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row>
    <row r="269" spans="1:6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row>
    <row r="270" spans="1:6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row>
    <row r="271" spans="1:6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row>
    <row r="272" spans="1:6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row>
    <row r="273" spans="1:6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row>
    <row r="274" spans="1:6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row>
    <row r="275" spans="1:6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row>
    <row r="276" spans="1:6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row>
    <row r="277" spans="1:6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row>
    <row r="278" spans="1:6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row>
    <row r="279" spans="1:6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row>
    <row r="280" spans="1:6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row>
    <row r="281" spans="1:6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row>
    <row r="282" spans="1:6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row>
    <row r="283" spans="1:6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row>
    <row r="284" spans="1:6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row>
    <row r="285" spans="1:6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row>
    <row r="286" spans="1:6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row>
    <row r="287" spans="1:6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row>
    <row r="288" spans="1:6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row>
    <row r="289" spans="1:6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row>
    <row r="290" spans="1:6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row>
    <row r="291" spans="1:6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row>
    <row r="292" spans="1:6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row>
    <row r="293" spans="1:6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row>
    <row r="294" spans="1:6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row>
    <row r="295" spans="1:6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row>
    <row r="296" spans="1:6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row>
    <row r="297" spans="1:6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row>
    <row r="298" spans="1:6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row>
    <row r="299" spans="1:6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row>
    <row r="300" spans="1:6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row>
    <row r="301" spans="1:6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row>
    <row r="302" spans="1:6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row>
    <row r="303" spans="1:6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row>
    <row r="304" spans="1:6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row>
    <row r="305" spans="1:6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row>
    <row r="306" spans="1:6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row>
    <row r="307" spans="1:6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row>
    <row r="308" spans="1:6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row>
    <row r="309" spans="1:6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row>
    <row r="310" spans="1:6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row>
    <row r="311" spans="1:6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row>
    <row r="312" spans="1:6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row>
    <row r="313" spans="1:6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row>
    <row r="314" spans="1:6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row>
    <row r="315" spans="1:6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row>
    <row r="316" spans="1:6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row>
    <row r="317" spans="1:6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row>
    <row r="318" spans="1:6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row>
    <row r="319" spans="1:6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row>
    <row r="320" spans="1:6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row>
    <row r="321" spans="1:6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row>
    <row r="322" spans="1:6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row>
    <row r="323" spans="1:6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row>
    <row r="324" spans="1:6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row>
    <row r="325" spans="1:6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row>
    <row r="326" spans="1:6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row>
    <row r="327" spans="1:6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row>
    <row r="328" spans="1:6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row>
    <row r="329" spans="1:6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row>
    <row r="330" spans="1:6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row>
    <row r="331" spans="1:6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row>
    <row r="332" spans="1:6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row>
    <row r="333" spans="1:6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row>
    <row r="334" spans="1:6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row>
    <row r="335" spans="1:6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row>
    <row r="336" spans="1:6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row>
    <row r="337" spans="1:6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row>
    <row r="338" spans="1:6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row>
    <row r="339" spans="1:6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row>
  </sheetData>
  <mergeCells count="113">
    <mergeCell ref="B51:BI51"/>
    <mergeCell ref="B50:BI50"/>
    <mergeCell ref="BI7:BI14"/>
    <mergeCell ref="B47:BI47"/>
    <mergeCell ref="B49:BI49"/>
    <mergeCell ref="Y8:AC8"/>
    <mergeCell ref="AY10:AY14"/>
    <mergeCell ref="AA11:AA14"/>
    <mergeCell ref="AE11:AE14"/>
    <mergeCell ref="P7:W7"/>
    <mergeCell ref="AJ7:AP7"/>
    <mergeCell ref="AJ8:AJ14"/>
    <mergeCell ref="AD7:AI7"/>
    <mergeCell ref="AL12:AL14"/>
    <mergeCell ref="AM12:AM14"/>
    <mergeCell ref="B48:BI48"/>
    <mergeCell ref="J10:L11"/>
    <mergeCell ref="K12:L12"/>
    <mergeCell ref="K13:K14"/>
    <mergeCell ref="L13:L14"/>
    <mergeCell ref="R10:T11"/>
    <mergeCell ref="S12:T12"/>
    <mergeCell ref="S13:S14"/>
    <mergeCell ref="T13:T14"/>
    <mergeCell ref="A1:BI1"/>
    <mergeCell ref="A2:BI2"/>
    <mergeCell ref="A3:BI3"/>
    <mergeCell ref="A4:BI4"/>
    <mergeCell ref="A5:BI5"/>
    <mergeCell ref="U12:U14"/>
    <mergeCell ref="AX8:AX14"/>
    <mergeCell ref="AY8:BD8"/>
    <mergeCell ref="BD9:BD14"/>
    <mergeCell ref="AL11:AM11"/>
    <mergeCell ref="AN11:AO11"/>
    <mergeCell ref="X8:X14"/>
    <mergeCell ref="Y9:AB10"/>
    <mergeCell ref="Y11:Y14"/>
    <mergeCell ref="AZ11:BA11"/>
    <mergeCell ref="BB11:BC11"/>
    <mergeCell ref="AZ12:AZ14"/>
    <mergeCell ref="BA12:BA14"/>
    <mergeCell ref="BB12:BB14"/>
    <mergeCell ref="BC12:BC14"/>
    <mergeCell ref="AC9:AC14"/>
    <mergeCell ref="Z11:Z14"/>
    <mergeCell ref="AN12:AN14"/>
    <mergeCell ref="AF11:AF14"/>
    <mergeCell ref="A6:BI6"/>
    <mergeCell ref="J12:J14"/>
    <mergeCell ref="M12:M14"/>
    <mergeCell ref="R9:W9"/>
    <mergeCell ref="A7:A14"/>
    <mergeCell ref="B7:B14"/>
    <mergeCell ref="C7:C14"/>
    <mergeCell ref="D7:D14"/>
    <mergeCell ref="H7:O7"/>
    <mergeCell ref="E7:E14"/>
    <mergeCell ref="H8:H14"/>
    <mergeCell ref="I9:I14"/>
    <mergeCell ref="M10:O11"/>
    <mergeCell ref="X7:AC7"/>
    <mergeCell ref="I8:O8"/>
    <mergeCell ref="AG11:AG14"/>
    <mergeCell ref="AH11:AH14"/>
    <mergeCell ref="U10:W11"/>
    <mergeCell ref="R12:R14"/>
    <mergeCell ref="AD8:AD14"/>
    <mergeCell ref="AZ10:BC10"/>
    <mergeCell ref="AY9:BC9"/>
    <mergeCell ref="AO12:AO14"/>
    <mergeCell ref="AS11:AT11"/>
    <mergeCell ref="F7:F14"/>
    <mergeCell ref="G7:G14"/>
    <mergeCell ref="N12:O12"/>
    <mergeCell ref="N13:N14"/>
    <mergeCell ref="O13:O14"/>
    <mergeCell ref="J9:O9"/>
    <mergeCell ref="AX7:BD7"/>
    <mergeCell ref="AK8:AP8"/>
    <mergeCell ref="AK9:AO9"/>
    <mergeCell ref="P8:P14"/>
    <mergeCell ref="Q8:W8"/>
    <mergeCell ref="Q9:Q14"/>
    <mergeCell ref="AB11:AB14"/>
    <mergeCell ref="AQ7:AW7"/>
    <mergeCell ref="AQ8:AQ14"/>
    <mergeCell ref="AR8:AW8"/>
    <mergeCell ref="AR9:AV9"/>
    <mergeCell ref="AW9:AW14"/>
    <mergeCell ref="AR10:AR14"/>
    <mergeCell ref="AS10:AV10"/>
    <mergeCell ref="AV12:AV14"/>
    <mergeCell ref="AU11:AV11"/>
    <mergeCell ref="AS12:AS14"/>
    <mergeCell ref="AT12:AT14"/>
    <mergeCell ref="V12:W12"/>
    <mergeCell ref="V13:V14"/>
    <mergeCell ref="W13:W14"/>
    <mergeCell ref="BE7:BH7"/>
    <mergeCell ref="BE8:BE14"/>
    <mergeCell ref="BF8:BH8"/>
    <mergeCell ref="BF9:BG9"/>
    <mergeCell ref="BH9:BH14"/>
    <mergeCell ref="BF10:BF14"/>
    <mergeCell ref="BG10:BG14"/>
    <mergeCell ref="AU12:AU14"/>
    <mergeCell ref="AE8:AI8"/>
    <mergeCell ref="AE9:AH10"/>
    <mergeCell ref="AI9:AI14"/>
    <mergeCell ref="AP9:AP14"/>
    <mergeCell ref="AK10:AK14"/>
    <mergeCell ref="AL10:AO10"/>
  </mergeCells>
  <printOptions horizontalCentered="1"/>
  <pageMargins left="0.19685039370078741" right="0.19685039370078741" top="0.78740157480314965" bottom="0.78740157480314965" header="0.23622047244094491" footer="0.35433070866141736"/>
  <pageSetup paperSize="8" scale="45" fitToWidth="0" fitToHeight="0" orientation="landscape" r:id="rId1"/>
  <headerFooter alignWithMargins="0">
    <oddFooter>&amp;R&amp;14&amp;P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Y328"/>
  <sheetViews>
    <sheetView zoomScale="85" zoomScaleNormal="85" workbookViewId="0">
      <pane xSplit="2" ySplit="14" topLeftCell="N15" activePane="bottomRight" state="frozen"/>
      <selection activeCell="O12" sqref="O12"/>
      <selection pane="topRight" activeCell="O12" sqref="O12"/>
      <selection pane="bottomLeft" activeCell="O12" sqref="O12"/>
      <selection pane="bottomRight" activeCell="AW5" sqref="AW5"/>
    </sheetView>
  </sheetViews>
  <sheetFormatPr defaultRowHeight="18.75"/>
  <cols>
    <col min="1" max="1" width="5.125" style="8" customWidth="1"/>
    <col min="2" max="2" width="24" style="10" customWidth="1"/>
    <col min="3" max="3" width="7.75" style="11" customWidth="1"/>
    <col min="4" max="4" width="9" style="11" customWidth="1"/>
    <col min="5" max="5" width="9.125" style="11" customWidth="1"/>
    <col min="6" max="6" width="10.125" style="11" customWidth="1"/>
    <col min="7" max="7" width="10.75" style="9" customWidth="1"/>
    <col min="8" max="8" width="10" style="9" customWidth="1"/>
    <col min="9" max="9" width="9" style="9" bestFit="1" customWidth="1"/>
    <col min="10" max="10" width="11.125" style="9" customWidth="1"/>
    <col min="11" max="11" width="10.25" style="9" customWidth="1"/>
    <col min="12" max="12" width="10.375" style="9" customWidth="1"/>
    <col min="13" max="14" width="8.875" style="9" customWidth="1"/>
    <col min="15" max="15" width="11.25" style="9" customWidth="1"/>
    <col min="16" max="16" width="10.25" style="9" customWidth="1"/>
    <col min="17" max="17" width="10.375" style="9" customWidth="1"/>
    <col min="18" max="19" width="8.875" style="9" customWidth="1"/>
    <col min="20" max="20" width="11.25" style="9" customWidth="1"/>
    <col min="21" max="21" width="10.25" style="9" customWidth="1"/>
    <col min="22" max="22" width="10.125" style="9" hidden="1" customWidth="1"/>
    <col min="23" max="24" width="9.625" style="9" hidden="1" customWidth="1"/>
    <col min="25" max="25" width="11.75" style="9" hidden="1" customWidth="1"/>
    <col min="26" max="26" width="10.25" style="9" hidden="1" customWidth="1"/>
    <col min="27" max="27" width="10.125" style="9" hidden="1" customWidth="1"/>
    <col min="28" max="29" width="9.625" style="9" hidden="1" customWidth="1"/>
    <col min="30" max="30" width="10.75" style="9" hidden="1" customWidth="1"/>
    <col min="31" max="31" width="10.25" style="9" hidden="1" customWidth="1"/>
    <col min="32" max="32" width="10.125" style="9" customWidth="1"/>
    <col min="33" max="34" width="9.625" style="9" customWidth="1"/>
    <col min="35" max="35" width="12.125" style="9" customWidth="1"/>
    <col min="36" max="36" width="10.25" style="9" customWidth="1"/>
    <col min="37" max="37" width="10.125" style="9" customWidth="1"/>
    <col min="38" max="39" width="9.875" style="9" customWidth="1"/>
    <col min="40" max="40" width="12.625" style="9" customWidth="1"/>
    <col min="41" max="41" width="10.25" style="9" customWidth="1"/>
    <col min="42" max="42" width="10.125" style="9" customWidth="1"/>
    <col min="43" max="44" width="9.875" style="9" customWidth="1"/>
    <col min="45" max="45" width="11.875" style="9" customWidth="1"/>
    <col min="46" max="46" width="10.25" style="9" customWidth="1"/>
    <col min="47" max="47" width="9.375" style="9" customWidth="1"/>
    <col min="48" max="266" width="9.125" style="4"/>
    <col min="267" max="267" width="5.125" style="4" customWidth="1"/>
    <col min="268" max="268" width="24" style="4" customWidth="1"/>
    <col min="269" max="269" width="7.75" style="4" customWidth="1"/>
    <col min="270" max="270" width="9" style="4" customWidth="1"/>
    <col min="271" max="271" width="9.125" style="4" customWidth="1"/>
    <col min="272" max="272" width="10.125" style="4" customWidth="1"/>
    <col min="273" max="273" width="10.75" style="4" customWidth="1"/>
    <col min="274" max="275" width="10" style="4" customWidth="1"/>
    <col min="276" max="276" width="11.875" style="4" customWidth="1"/>
    <col min="277" max="277" width="11" style="4" customWidth="1"/>
    <col min="278" max="278" width="10.375" style="4" customWidth="1"/>
    <col min="279" max="280" width="8.875" style="4" customWidth="1"/>
    <col min="281" max="281" width="11.25" style="4" customWidth="1"/>
    <col min="282" max="282" width="11.625" style="4" customWidth="1"/>
    <col min="283" max="283" width="10.125" style="4" customWidth="1"/>
    <col min="284" max="285" width="9.625" style="4" customWidth="1"/>
    <col min="286" max="286" width="11.75" style="4" customWidth="1"/>
    <col min="287" max="287" width="10.75" style="4" customWidth="1"/>
    <col min="288" max="288" width="10.125" style="4" customWidth="1"/>
    <col min="289" max="290" width="9.625" style="4" customWidth="1"/>
    <col min="291" max="291" width="10.75" style="4" customWidth="1"/>
    <col min="292" max="292" width="9.875" style="4" customWidth="1"/>
    <col min="293" max="293" width="10.125" style="4" customWidth="1"/>
    <col min="294" max="295" width="9.625" style="4" customWidth="1"/>
    <col min="296" max="296" width="13.375" style="4" customWidth="1"/>
    <col min="297" max="297" width="11.25" style="4" customWidth="1"/>
    <col min="298" max="298" width="10.125" style="4" customWidth="1"/>
    <col min="299" max="300" width="9.875" style="4" customWidth="1"/>
    <col min="301" max="301" width="12.625" style="4" customWidth="1"/>
    <col min="302" max="302" width="11.25" style="4" customWidth="1"/>
    <col min="303" max="303" width="9.375" style="4" customWidth="1"/>
    <col min="304" max="522" width="9.125" style="4"/>
    <col min="523" max="523" width="5.125" style="4" customWidth="1"/>
    <col min="524" max="524" width="24" style="4" customWidth="1"/>
    <col min="525" max="525" width="7.75" style="4" customWidth="1"/>
    <col min="526" max="526" width="9" style="4" customWidth="1"/>
    <col min="527" max="527" width="9.125" style="4" customWidth="1"/>
    <col min="528" max="528" width="10.125" style="4" customWidth="1"/>
    <col min="529" max="529" width="10.75" style="4" customWidth="1"/>
    <col min="530" max="531" width="10" style="4" customWidth="1"/>
    <col min="532" max="532" width="11.875" style="4" customWidth="1"/>
    <col min="533" max="533" width="11" style="4" customWidth="1"/>
    <col min="534" max="534" width="10.375" style="4" customWidth="1"/>
    <col min="535" max="536" width="8.875" style="4" customWidth="1"/>
    <col min="537" max="537" width="11.25" style="4" customWidth="1"/>
    <col min="538" max="538" width="11.625" style="4" customWidth="1"/>
    <col min="539" max="539" width="10.125" style="4" customWidth="1"/>
    <col min="540" max="541" width="9.625" style="4" customWidth="1"/>
    <col min="542" max="542" width="11.75" style="4" customWidth="1"/>
    <col min="543" max="543" width="10.75" style="4" customWidth="1"/>
    <col min="544" max="544" width="10.125" style="4" customWidth="1"/>
    <col min="545" max="546" width="9.625" style="4" customWidth="1"/>
    <col min="547" max="547" width="10.75" style="4" customWidth="1"/>
    <col min="548" max="548" width="9.875" style="4" customWidth="1"/>
    <col min="549" max="549" width="10.125" style="4" customWidth="1"/>
    <col min="550" max="551" width="9.625" style="4" customWidth="1"/>
    <col min="552" max="552" width="13.375" style="4" customWidth="1"/>
    <col min="553" max="553" width="11.25" style="4" customWidth="1"/>
    <col min="554" max="554" width="10.125" style="4" customWidth="1"/>
    <col min="555" max="556" width="9.875" style="4" customWidth="1"/>
    <col min="557" max="557" width="12.625" style="4" customWidth="1"/>
    <col min="558" max="558" width="11.25" style="4" customWidth="1"/>
    <col min="559" max="559" width="9.375" style="4" customWidth="1"/>
    <col min="560" max="778" width="9.125" style="4"/>
    <col min="779" max="779" width="5.125" style="4" customWidth="1"/>
    <col min="780" max="780" width="24" style="4" customWidth="1"/>
    <col min="781" max="781" width="7.75" style="4" customWidth="1"/>
    <col min="782" max="782" width="9" style="4" customWidth="1"/>
    <col min="783" max="783" width="9.125" style="4" customWidth="1"/>
    <col min="784" max="784" width="10.125" style="4" customWidth="1"/>
    <col min="785" max="785" width="10.75" style="4" customWidth="1"/>
    <col min="786" max="787" width="10" style="4" customWidth="1"/>
    <col min="788" max="788" width="11.875" style="4" customWidth="1"/>
    <col min="789" max="789" width="11" style="4" customWidth="1"/>
    <col min="790" max="790" width="10.375" style="4" customWidth="1"/>
    <col min="791" max="792" width="8.875" style="4" customWidth="1"/>
    <col min="793" max="793" width="11.25" style="4" customWidth="1"/>
    <col min="794" max="794" width="11.625" style="4" customWidth="1"/>
    <col min="795" max="795" width="10.125" style="4" customWidth="1"/>
    <col min="796" max="797" width="9.625" style="4" customWidth="1"/>
    <col min="798" max="798" width="11.75" style="4" customWidth="1"/>
    <col min="799" max="799" width="10.75" style="4" customWidth="1"/>
    <col min="800" max="800" width="10.125" style="4" customWidth="1"/>
    <col min="801" max="802" width="9.625" style="4" customWidth="1"/>
    <col min="803" max="803" width="10.75" style="4" customWidth="1"/>
    <col min="804" max="804" width="9.875" style="4" customWidth="1"/>
    <col min="805" max="805" width="10.125" style="4" customWidth="1"/>
    <col min="806" max="807" width="9.625" style="4" customWidth="1"/>
    <col min="808" max="808" width="13.375" style="4" customWidth="1"/>
    <col min="809" max="809" width="11.25" style="4" customWidth="1"/>
    <col min="810" max="810" width="10.125" style="4" customWidth="1"/>
    <col min="811" max="812" width="9.875" style="4" customWidth="1"/>
    <col min="813" max="813" width="12.625" style="4" customWidth="1"/>
    <col min="814" max="814" width="11.25" style="4" customWidth="1"/>
    <col min="815" max="815" width="9.375" style="4" customWidth="1"/>
    <col min="816" max="1034" width="9.125" style="4"/>
    <col min="1035" max="1035" width="5.125" style="4" customWidth="1"/>
    <col min="1036" max="1036" width="24" style="4" customWidth="1"/>
    <col min="1037" max="1037" width="7.75" style="4" customWidth="1"/>
    <col min="1038" max="1038" width="9" style="4" customWidth="1"/>
    <col min="1039" max="1039" width="9.125" style="4" customWidth="1"/>
    <col min="1040" max="1040" width="10.125" style="4" customWidth="1"/>
    <col min="1041" max="1041" width="10.75" style="4" customWidth="1"/>
    <col min="1042" max="1043" width="10" style="4" customWidth="1"/>
    <col min="1044" max="1044" width="11.875" style="4" customWidth="1"/>
    <col min="1045" max="1045" width="11" style="4" customWidth="1"/>
    <col min="1046" max="1046" width="10.375" style="4" customWidth="1"/>
    <col min="1047" max="1048" width="8.875" style="4" customWidth="1"/>
    <col min="1049" max="1049" width="11.25" style="4" customWidth="1"/>
    <col min="1050" max="1050" width="11.625" style="4" customWidth="1"/>
    <col min="1051" max="1051" width="10.125" style="4" customWidth="1"/>
    <col min="1052" max="1053" width="9.625" style="4" customWidth="1"/>
    <col min="1054" max="1054" width="11.75" style="4" customWidth="1"/>
    <col min="1055" max="1055" width="10.75" style="4" customWidth="1"/>
    <col min="1056" max="1056" width="10.125" style="4" customWidth="1"/>
    <col min="1057" max="1058" width="9.625" style="4" customWidth="1"/>
    <col min="1059" max="1059" width="10.75" style="4" customWidth="1"/>
    <col min="1060" max="1060" width="9.875" style="4" customWidth="1"/>
    <col min="1061" max="1061" width="10.125" style="4" customWidth="1"/>
    <col min="1062" max="1063" width="9.625" style="4" customWidth="1"/>
    <col min="1064" max="1064" width="13.375" style="4" customWidth="1"/>
    <col min="1065" max="1065" width="11.25" style="4" customWidth="1"/>
    <col min="1066" max="1066" width="10.125" style="4" customWidth="1"/>
    <col min="1067" max="1068" width="9.875" style="4" customWidth="1"/>
    <col min="1069" max="1069" width="12.625" style="4" customWidth="1"/>
    <col min="1070" max="1070" width="11.25" style="4" customWidth="1"/>
    <col min="1071" max="1071" width="9.375" style="4" customWidth="1"/>
    <col min="1072" max="1290" width="9.125" style="4"/>
    <col min="1291" max="1291" width="5.125" style="4" customWidth="1"/>
    <col min="1292" max="1292" width="24" style="4" customWidth="1"/>
    <col min="1293" max="1293" width="7.75" style="4" customWidth="1"/>
    <col min="1294" max="1294" width="9" style="4" customWidth="1"/>
    <col min="1295" max="1295" width="9.125" style="4" customWidth="1"/>
    <col min="1296" max="1296" width="10.125" style="4" customWidth="1"/>
    <col min="1297" max="1297" width="10.75" style="4" customWidth="1"/>
    <col min="1298" max="1299" width="10" style="4" customWidth="1"/>
    <col min="1300" max="1300" width="11.875" style="4" customWidth="1"/>
    <col min="1301" max="1301" width="11" style="4" customWidth="1"/>
    <col min="1302" max="1302" width="10.375" style="4" customWidth="1"/>
    <col min="1303" max="1304" width="8.875" style="4" customWidth="1"/>
    <col min="1305" max="1305" width="11.25" style="4" customWidth="1"/>
    <col min="1306" max="1306" width="11.625" style="4" customWidth="1"/>
    <col min="1307" max="1307" width="10.125" style="4" customWidth="1"/>
    <col min="1308" max="1309" width="9.625" style="4" customWidth="1"/>
    <col min="1310" max="1310" width="11.75" style="4" customWidth="1"/>
    <col min="1311" max="1311" width="10.75" style="4" customWidth="1"/>
    <col min="1312" max="1312" width="10.125" style="4" customWidth="1"/>
    <col min="1313" max="1314" width="9.625" style="4" customWidth="1"/>
    <col min="1315" max="1315" width="10.75" style="4" customWidth="1"/>
    <col min="1316" max="1316" width="9.875" style="4" customWidth="1"/>
    <col min="1317" max="1317" width="10.125" style="4" customWidth="1"/>
    <col min="1318" max="1319" width="9.625" style="4" customWidth="1"/>
    <col min="1320" max="1320" width="13.375" style="4" customWidth="1"/>
    <col min="1321" max="1321" width="11.25" style="4" customWidth="1"/>
    <col min="1322" max="1322" width="10.125" style="4" customWidth="1"/>
    <col min="1323" max="1324" width="9.875" style="4" customWidth="1"/>
    <col min="1325" max="1325" width="12.625" style="4" customWidth="1"/>
    <col min="1326" max="1326" width="11.25" style="4" customWidth="1"/>
    <col min="1327" max="1327" width="9.375" style="4" customWidth="1"/>
    <col min="1328" max="1546" width="9.125" style="4"/>
    <col min="1547" max="1547" width="5.125" style="4" customWidth="1"/>
    <col min="1548" max="1548" width="24" style="4" customWidth="1"/>
    <col min="1549" max="1549" width="7.75" style="4" customWidth="1"/>
    <col min="1550" max="1550" width="9" style="4" customWidth="1"/>
    <col min="1551" max="1551" width="9.125" style="4" customWidth="1"/>
    <col min="1552" max="1552" width="10.125" style="4" customWidth="1"/>
    <col min="1553" max="1553" width="10.75" style="4" customWidth="1"/>
    <col min="1554" max="1555" width="10" style="4" customWidth="1"/>
    <col min="1556" max="1556" width="11.875" style="4" customWidth="1"/>
    <col min="1557" max="1557" width="11" style="4" customWidth="1"/>
    <col min="1558" max="1558" width="10.375" style="4" customWidth="1"/>
    <col min="1559" max="1560" width="8.875" style="4" customWidth="1"/>
    <col min="1561" max="1561" width="11.25" style="4" customWidth="1"/>
    <col min="1562" max="1562" width="11.625" style="4" customWidth="1"/>
    <col min="1563" max="1563" width="10.125" style="4" customWidth="1"/>
    <col min="1564" max="1565" width="9.625" style="4" customWidth="1"/>
    <col min="1566" max="1566" width="11.75" style="4" customWidth="1"/>
    <col min="1567" max="1567" width="10.75" style="4" customWidth="1"/>
    <col min="1568" max="1568" width="10.125" style="4" customWidth="1"/>
    <col min="1569" max="1570" width="9.625" style="4" customWidth="1"/>
    <col min="1571" max="1571" width="10.75" style="4" customWidth="1"/>
    <col min="1572" max="1572" width="9.875" style="4" customWidth="1"/>
    <col min="1573" max="1573" width="10.125" style="4" customWidth="1"/>
    <col min="1574" max="1575" width="9.625" style="4" customWidth="1"/>
    <col min="1576" max="1576" width="13.375" style="4" customWidth="1"/>
    <col min="1577" max="1577" width="11.25" style="4" customWidth="1"/>
    <col min="1578" max="1578" width="10.125" style="4" customWidth="1"/>
    <col min="1579" max="1580" width="9.875" style="4" customWidth="1"/>
    <col min="1581" max="1581" width="12.625" style="4" customWidth="1"/>
    <col min="1582" max="1582" width="11.25" style="4" customWidth="1"/>
    <col min="1583" max="1583" width="9.375" style="4" customWidth="1"/>
    <col min="1584" max="1802" width="9.125" style="4"/>
    <col min="1803" max="1803" width="5.125" style="4" customWidth="1"/>
    <col min="1804" max="1804" width="24" style="4" customWidth="1"/>
    <col min="1805" max="1805" width="7.75" style="4" customWidth="1"/>
    <col min="1806" max="1806" width="9" style="4" customWidth="1"/>
    <col min="1807" max="1807" width="9.125" style="4" customWidth="1"/>
    <col min="1808" max="1808" width="10.125" style="4" customWidth="1"/>
    <col min="1809" max="1809" width="10.75" style="4" customWidth="1"/>
    <col min="1810" max="1811" width="10" style="4" customWidth="1"/>
    <col min="1812" max="1812" width="11.875" style="4" customWidth="1"/>
    <col min="1813" max="1813" width="11" style="4" customWidth="1"/>
    <col min="1814" max="1814" width="10.375" style="4" customWidth="1"/>
    <col min="1815" max="1816" width="8.875" style="4" customWidth="1"/>
    <col min="1817" max="1817" width="11.25" style="4" customWidth="1"/>
    <col min="1818" max="1818" width="11.625" style="4" customWidth="1"/>
    <col min="1819" max="1819" width="10.125" style="4" customWidth="1"/>
    <col min="1820" max="1821" width="9.625" style="4" customWidth="1"/>
    <col min="1822" max="1822" width="11.75" style="4" customWidth="1"/>
    <col min="1823" max="1823" width="10.75" style="4" customWidth="1"/>
    <col min="1824" max="1824" width="10.125" style="4" customWidth="1"/>
    <col min="1825" max="1826" width="9.625" style="4" customWidth="1"/>
    <col min="1827" max="1827" width="10.75" style="4" customWidth="1"/>
    <col min="1828" max="1828" width="9.875" style="4" customWidth="1"/>
    <col min="1829" max="1829" width="10.125" style="4" customWidth="1"/>
    <col min="1830" max="1831" width="9.625" style="4" customWidth="1"/>
    <col min="1832" max="1832" width="13.375" style="4" customWidth="1"/>
    <col min="1833" max="1833" width="11.25" style="4" customWidth="1"/>
    <col min="1834" max="1834" width="10.125" style="4" customWidth="1"/>
    <col min="1835" max="1836" width="9.875" style="4" customWidth="1"/>
    <col min="1837" max="1837" width="12.625" style="4" customWidth="1"/>
    <col min="1838" max="1838" width="11.25" style="4" customWidth="1"/>
    <col min="1839" max="1839" width="9.375" style="4" customWidth="1"/>
    <col min="1840" max="2058" width="9.125" style="4"/>
    <col min="2059" max="2059" width="5.125" style="4" customWidth="1"/>
    <col min="2060" max="2060" width="24" style="4" customWidth="1"/>
    <col min="2061" max="2061" width="7.75" style="4" customWidth="1"/>
    <col min="2062" max="2062" width="9" style="4" customWidth="1"/>
    <col min="2063" max="2063" width="9.125" style="4" customWidth="1"/>
    <col min="2064" max="2064" width="10.125" style="4" customWidth="1"/>
    <col min="2065" max="2065" width="10.75" style="4" customWidth="1"/>
    <col min="2066" max="2067" width="10" style="4" customWidth="1"/>
    <col min="2068" max="2068" width="11.875" style="4" customWidth="1"/>
    <col min="2069" max="2069" width="11" style="4" customWidth="1"/>
    <col min="2070" max="2070" width="10.375" style="4" customWidth="1"/>
    <col min="2071" max="2072" width="8.875" style="4" customWidth="1"/>
    <col min="2073" max="2073" width="11.25" style="4" customWidth="1"/>
    <col min="2074" max="2074" width="11.625" style="4" customWidth="1"/>
    <col min="2075" max="2075" width="10.125" style="4" customWidth="1"/>
    <col min="2076" max="2077" width="9.625" style="4" customWidth="1"/>
    <col min="2078" max="2078" width="11.75" style="4" customWidth="1"/>
    <col min="2079" max="2079" width="10.75" style="4" customWidth="1"/>
    <col min="2080" max="2080" width="10.125" style="4" customWidth="1"/>
    <col min="2081" max="2082" width="9.625" style="4" customWidth="1"/>
    <col min="2083" max="2083" width="10.75" style="4" customWidth="1"/>
    <col min="2084" max="2084" width="9.875" style="4" customWidth="1"/>
    <col min="2085" max="2085" width="10.125" style="4" customWidth="1"/>
    <col min="2086" max="2087" width="9.625" style="4" customWidth="1"/>
    <col min="2088" max="2088" width="13.375" style="4" customWidth="1"/>
    <col min="2089" max="2089" width="11.25" style="4" customWidth="1"/>
    <col min="2090" max="2090" width="10.125" style="4" customWidth="1"/>
    <col min="2091" max="2092" width="9.875" style="4" customWidth="1"/>
    <col min="2093" max="2093" width="12.625" style="4" customWidth="1"/>
    <col min="2094" max="2094" width="11.25" style="4" customWidth="1"/>
    <col min="2095" max="2095" width="9.375" style="4" customWidth="1"/>
    <col min="2096" max="2314" width="9.125" style="4"/>
    <col min="2315" max="2315" width="5.125" style="4" customWidth="1"/>
    <col min="2316" max="2316" width="24" style="4" customWidth="1"/>
    <col min="2317" max="2317" width="7.75" style="4" customWidth="1"/>
    <col min="2318" max="2318" width="9" style="4" customWidth="1"/>
    <col min="2319" max="2319" width="9.125" style="4" customWidth="1"/>
    <col min="2320" max="2320" width="10.125" style="4" customWidth="1"/>
    <col min="2321" max="2321" width="10.75" style="4" customWidth="1"/>
    <col min="2322" max="2323" width="10" style="4" customWidth="1"/>
    <col min="2324" max="2324" width="11.875" style="4" customWidth="1"/>
    <col min="2325" max="2325" width="11" style="4" customWidth="1"/>
    <col min="2326" max="2326" width="10.375" style="4" customWidth="1"/>
    <col min="2327" max="2328" width="8.875" style="4" customWidth="1"/>
    <col min="2329" max="2329" width="11.25" style="4" customWidth="1"/>
    <col min="2330" max="2330" width="11.625" style="4" customWidth="1"/>
    <col min="2331" max="2331" width="10.125" style="4" customWidth="1"/>
    <col min="2332" max="2333" width="9.625" style="4" customWidth="1"/>
    <col min="2334" max="2334" width="11.75" style="4" customWidth="1"/>
    <col min="2335" max="2335" width="10.75" style="4" customWidth="1"/>
    <col min="2336" max="2336" width="10.125" style="4" customWidth="1"/>
    <col min="2337" max="2338" width="9.625" style="4" customWidth="1"/>
    <col min="2339" max="2339" width="10.75" style="4" customWidth="1"/>
    <col min="2340" max="2340" width="9.875" style="4" customWidth="1"/>
    <col min="2341" max="2341" width="10.125" style="4" customWidth="1"/>
    <col min="2342" max="2343" width="9.625" style="4" customWidth="1"/>
    <col min="2344" max="2344" width="13.375" style="4" customWidth="1"/>
    <col min="2345" max="2345" width="11.25" style="4" customWidth="1"/>
    <col min="2346" max="2346" width="10.125" style="4" customWidth="1"/>
    <col min="2347" max="2348" width="9.875" style="4" customWidth="1"/>
    <col min="2349" max="2349" width="12.625" style="4" customWidth="1"/>
    <col min="2350" max="2350" width="11.25" style="4" customWidth="1"/>
    <col min="2351" max="2351" width="9.375" style="4" customWidth="1"/>
    <col min="2352" max="2570" width="9.125" style="4"/>
    <col min="2571" max="2571" width="5.125" style="4" customWidth="1"/>
    <col min="2572" max="2572" width="24" style="4" customWidth="1"/>
    <col min="2573" max="2573" width="7.75" style="4" customWidth="1"/>
    <col min="2574" max="2574" width="9" style="4" customWidth="1"/>
    <col min="2575" max="2575" width="9.125" style="4" customWidth="1"/>
    <col min="2576" max="2576" width="10.125" style="4" customWidth="1"/>
    <col min="2577" max="2577" width="10.75" style="4" customWidth="1"/>
    <col min="2578" max="2579" width="10" style="4" customWidth="1"/>
    <col min="2580" max="2580" width="11.875" style="4" customWidth="1"/>
    <col min="2581" max="2581" width="11" style="4" customWidth="1"/>
    <col min="2582" max="2582" width="10.375" style="4" customWidth="1"/>
    <col min="2583" max="2584" width="8.875" style="4" customWidth="1"/>
    <col min="2585" max="2585" width="11.25" style="4" customWidth="1"/>
    <col min="2586" max="2586" width="11.625" style="4" customWidth="1"/>
    <col min="2587" max="2587" width="10.125" style="4" customWidth="1"/>
    <col min="2588" max="2589" width="9.625" style="4" customWidth="1"/>
    <col min="2590" max="2590" width="11.75" style="4" customWidth="1"/>
    <col min="2591" max="2591" width="10.75" style="4" customWidth="1"/>
    <col min="2592" max="2592" width="10.125" style="4" customWidth="1"/>
    <col min="2593" max="2594" width="9.625" style="4" customWidth="1"/>
    <col min="2595" max="2595" width="10.75" style="4" customWidth="1"/>
    <col min="2596" max="2596" width="9.875" style="4" customWidth="1"/>
    <col min="2597" max="2597" width="10.125" style="4" customWidth="1"/>
    <col min="2598" max="2599" width="9.625" style="4" customWidth="1"/>
    <col min="2600" max="2600" width="13.375" style="4" customWidth="1"/>
    <col min="2601" max="2601" width="11.25" style="4" customWidth="1"/>
    <col min="2602" max="2602" width="10.125" style="4" customWidth="1"/>
    <col min="2603" max="2604" width="9.875" style="4" customWidth="1"/>
    <col min="2605" max="2605" width="12.625" style="4" customWidth="1"/>
    <col min="2606" max="2606" width="11.25" style="4" customWidth="1"/>
    <col min="2607" max="2607" width="9.375" style="4" customWidth="1"/>
    <col min="2608" max="2826" width="9.125" style="4"/>
    <col min="2827" max="2827" width="5.125" style="4" customWidth="1"/>
    <col min="2828" max="2828" width="24" style="4" customWidth="1"/>
    <col min="2829" max="2829" width="7.75" style="4" customWidth="1"/>
    <col min="2830" max="2830" width="9" style="4" customWidth="1"/>
    <col min="2831" max="2831" width="9.125" style="4" customWidth="1"/>
    <col min="2832" max="2832" width="10.125" style="4" customWidth="1"/>
    <col min="2833" max="2833" width="10.75" style="4" customWidth="1"/>
    <col min="2834" max="2835" width="10" style="4" customWidth="1"/>
    <col min="2836" max="2836" width="11.875" style="4" customWidth="1"/>
    <col min="2837" max="2837" width="11" style="4" customWidth="1"/>
    <col min="2838" max="2838" width="10.375" style="4" customWidth="1"/>
    <col min="2839" max="2840" width="8.875" style="4" customWidth="1"/>
    <col min="2841" max="2841" width="11.25" style="4" customWidth="1"/>
    <col min="2842" max="2842" width="11.625" style="4" customWidth="1"/>
    <col min="2843" max="2843" width="10.125" style="4" customWidth="1"/>
    <col min="2844" max="2845" width="9.625" style="4" customWidth="1"/>
    <col min="2846" max="2846" width="11.75" style="4" customWidth="1"/>
    <col min="2847" max="2847" width="10.75" style="4" customWidth="1"/>
    <col min="2848" max="2848" width="10.125" style="4" customWidth="1"/>
    <col min="2849" max="2850" width="9.625" style="4" customWidth="1"/>
    <col min="2851" max="2851" width="10.75" style="4" customWidth="1"/>
    <col min="2852" max="2852" width="9.875" style="4" customWidth="1"/>
    <col min="2853" max="2853" width="10.125" style="4" customWidth="1"/>
    <col min="2854" max="2855" width="9.625" style="4" customWidth="1"/>
    <col min="2856" max="2856" width="13.375" style="4" customWidth="1"/>
    <col min="2857" max="2857" width="11.25" style="4" customWidth="1"/>
    <col min="2858" max="2858" width="10.125" style="4" customWidth="1"/>
    <col min="2859" max="2860" width="9.875" style="4" customWidth="1"/>
    <col min="2861" max="2861" width="12.625" style="4" customWidth="1"/>
    <col min="2862" max="2862" width="11.25" style="4" customWidth="1"/>
    <col min="2863" max="2863" width="9.375" style="4" customWidth="1"/>
    <col min="2864" max="3082" width="9.125" style="4"/>
    <col min="3083" max="3083" width="5.125" style="4" customWidth="1"/>
    <col min="3084" max="3084" width="24" style="4" customWidth="1"/>
    <col min="3085" max="3085" width="7.75" style="4" customWidth="1"/>
    <col min="3086" max="3086" width="9" style="4" customWidth="1"/>
    <col min="3087" max="3087" width="9.125" style="4" customWidth="1"/>
    <col min="3088" max="3088" width="10.125" style="4" customWidth="1"/>
    <col min="3089" max="3089" width="10.75" style="4" customWidth="1"/>
    <col min="3090" max="3091" width="10" style="4" customWidth="1"/>
    <col min="3092" max="3092" width="11.875" style="4" customWidth="1"/>
    <col min="3093" max="3093" width="11" style="4" customWidth="1"/>
    <col min="3094" max="3094" width="10.375" style="4" customWidth="1"/>
    <col min="3095" max="3096" width="8.875" style="4" customWidth="1"/>
    <col min="3097" max="3097" width="11.25" style="4" customWidth="1"/>
    <col min="3098" max="3098" width="11.625" style="4" customWidth="1"/>
    <col min="3099" max="3099" width="10.125" style="4" customWidth="1"/>
    <col min="3100" max="3101" width="9.625" style="4" customWidth="1"/>
    <col min="3102" max="3102" width="11.75" style="4" customWidth="1"/>
    <col min="3103" max="3103" width="10.75" style="4" customWidth="1"/>
    <col min="3104" max="3104" width="10.125" style="4" customWidth="1"/>
    <col min="3105" max="3106" width="9.625" style="4" customWidth="1"/>
    <col min="3107" max="3107" width="10.75" style="4" customWidth="1"/>
    <col min="3108" max="3108" width="9.875" style="4" customWidth="1"/>
    <col min="3109" max="3109" width="10.125" style="4" customWidth="1"/>
    <col min="3110" max="3111" width="9.625" style="4" customWidth="1"/>
    <col min="3112" max="3112" width="13.375" style="4" customWidth="1"/>
    <col min="3113" max="3113" width="11.25" style="4" customWidth="1"/>
    <col min="3114" max="3114" width="10.125" style="4" customWidth="1"/>
    <col min="3115" max="3116" width="9.875" style="4" customWidth="1"/>
    <col min="3117" max="3117" width="12.625" style="4" customWidth="1"/>
    <col min="3118" max="3118" width="11.25" style="4" customWidth="1"/>
    <col min="3119" max="3119" width="9.375" style="4" customWidth="1"/>
    <col min="3120" max="3338" width="9.125" style="4"/>
    <col min="3339" max="3339" width="5.125" style="4" customWidth="1"/>
    <col min="3340" max="3340" width="24" style="4" customWidth="1"/>
    <col min="3341" max="3341" width="7.75" style="4" customWidth="1"/>
    <col min="3342" max="3342" width="9" style="4" customWidth="1"/>
    <col min="3343" max="3343" width="9.125" style="4" customWidth="1"/>
    <col min="3344" max="3344" width="10.125" style="4" customWidth="1"/>
    <col min="3345" max="3345" width="10.75" style="4" customWidth="1"/>
    <col min="3346" max="3347" width="10" style="4" customWidth="1"/>
    <col min="3348" max="3348" width="11.875" style="4" customWidth="1"/>
    <col min="3349" max="3349" width="11" style="4" customWidth="1"/>
    <col min="3350" max="3350" width="10.375" style="4" customWidth="1"/>
    <col min="3351" max="3352" width="8.875" style="4" customWidth="1"/>
    <col min="3353" max="3353" width="11.25" style="4" customWidth="1"/>
    <col min="3354" max="3354" width="11.625" style="4" customWidth="1"/>
    <col min="3355" max="3355" width="10.125" style="4" customWidth="1"/>
    <col min="3356" max="3357" width="9.625" style="4" customWidth="1"/>
    <col min="3358" max="3358" width="11.75" style="4" customWidth="1"/>
    <col min="3359" max="3359" width="10.75" style="4" customWidth="1"/>
    <col min="3360" max="3360" width="10.125" style="4" customWidth="1"/>
    <col min="3361" max="3362" width="9.625" style="4" customWidth="1"/>
    <col min="3363" max="3363" width="10.75" style="4" customWidth="1"/>
    <col min="3364" max="3364" width="9.875" style="4" customWidth="1"/>
    <col min="3365" max="3365" width="10.125" style="4" customWidth="1"/>
    <col min="3366" max="3367" width="9.625" style="4" customWidth="1"/>
    <col min="3368" max="3368" width="13.375" style="4" customWidth="1"/>
    <col min="3369" max="3369" width="11.25" style="4" customWidth="1"/>
    <col min="3370" max="3370" width="10.125" style="4" customWidth="1"/>
    <col min="3371" max="3372" width="9.875" style="4" customWidth="1"/>
    <col min="3373" max="3373" width="12.625" style="4" customWidth="1"/>
    <col min="3374" max="3374" width="11.25" style="4" customWidth="1"/>
    <col min="3375" max="3375" width="9.375" style="4" customWidth="1"/>
    <col min="3376" max="3594" width="9.125" style="4"/>
    <col min="3595" max="3595" width="5.125" style="4" customWidth="1"/>
    <col min="3596" max="3596" width="24" style="4" customWidth="1"/>
    <col min="3597" max="3597" width="7.75" style="4" customWidth="1"/>
    <col min="3598" max="3598" width="9" style="4" customWidth="1"/>
    <col min="3599" max="3599" width="9.125" style="4" customWidth="1"/>
    <col min="3600" max="3600" width="10.125" style="4" customWidth="1"/>
    <col min="3601" max="3601" width="10.75" style="4" customWidth="1"/>
    <col min="3602" max="3603" width="10" style="4" customWidth="1"/>
    <col min="3604" max="3604" width="11.875" style="4" customWidth="1"/>
    <col min="3605" max="3605" width="11" style="4" customWidth="1"/>
    <col min="3606" max="3606" width="10.375" style="4" customWidth="1"/>
    <col min="3607" max="3608" width="8.875" style="4" customWidth="1"/>
    <col min="3609" max="3609" width="11.25" style="4" customWidth="1"/>
    <col min="3610" max="3610" width="11.625" style="4" customWidth="1"/>
    <col min="3611" max="3611" width="10.125" style="4" customWidth="1"/>
    <col min="3612" max="3613" width="9.625" style="4" customWidth="1"/>
    <col min="3614" max="3614" width="11.75" style="4" customWidth="1"/>
    <col min="3615" max="3615" width="10.75" style="4" customWidth="1"/>
    <col min="3616" max="3616" width="10.125" style="4" customWidth="1"/>
    <col min="3617" max="3618" width="9.625" style="4" customWidth="1"/>
    <col min="3619" max="3619" width="10.75" style="4" customWidth="1"/>
    <col min="3620" max="3620" width="9.875" style="4" customWidth="1"/>
    <col min="3621" max="3621" width="10.125" style="4" customWidth="1"/>
    <col min="3622" max="3623" width="9.625" style="4" customWidth="1"/>
    <col min="3624" max="3624" width="13.375" style="4" customWidth="1"/>
    <col min="3625" max="3625" width="11.25" style="4" customWidth="1"/>
    <col min="3626" max="3626" width="10.125" style="4" customWidth="1"/>
    <col min="3627" max="3628" width="9.875" style="4" customWidth="1"/>
    <col min="3629" max="3629" width="12.625" style="4" customWidth="1"/>
    <col min="3630" max="3630" width="11.25" style="4" customWidth="1"/>
    <col min="3631" max="3631" width="9.375" style="4" customWidth="1"/>
    <col min="3632" max="3850" width="9.125" style="4"/>
    <col min="3851" max="3851" width="5.125" style="4" customWidth="1"/>
    <col min="3852" max="3852" width="24" style="4" customWidth="1"/>
    <col min="3853" max="3853" width="7.75" style="4" customWidth="1"/>
    <col min="3854" max="3854" width="9" style="4" customWidth="1"/>
    <col min="3855" max="3855" width="9.125" style="4" customWidth="1"/>
    <col min="3856" max="3856" width="10.125" style="4" customWidth="1"/>
    <col min="3857" max="3857" width="10.75" style="4" customWidth="1"/>
    <col min="3858" max="3859" width="10" style="4" customWidth="1"/>
    <col min="3860" max="3860" width="11.875" style="4" customWidth="1"/>
    <col min="3861" max="3861" width="11" style="4" customWidth="1"/>
    <col min="3862" max="3862" width="10.375" style="4" customWidth="1"/>
    <col min="3863" max="3864" width="8.875" style="4" customWidth="1"/>
    <col min="3865" max="3865" width="11.25" style="4" customWidth="1"/>
    <col min="3866" max="3866" width="11.625" style="4" customWidth="1"/>
    <col min="3867" max="3867" width="10.125" style="4" customWidth="1"/>
    <col min="3868" max="3869" width="9.625" style="4" customWidth="1"/>
    <col min="3870" max="3870" width="11.75" style="4" customWidth="1"/>
    <col min="3871" max="3871" width="10.75" style="4" customWidth="1"/>
    <col min="3872" max="3872" width="10.125" style="4" customWidth="1"/>
    <col min="3873" max="3874" width="9.625" style="4" customWidth="1"/>
    <col min="3875" max="3875" width="10.75" style="4" customWidth="1"/>
    <col min="3876" max="3876" width="9.875" style="4" customWidth="1"/>
    <col min="3877" max="3877" width="10.125" style="4" customWidth="1"/>
    <col min="3878" max="3879" width="9.625" style="4" customWidth="1"/>
    <col min="3880" max="3880" width="13.375" style="4" customWidth="1"/>
    <col min="3881" max="3881" width="11.25" style="4" customWidth="1"/>
    <col min="3882" max="3882" width="10.125" style="4" customWidth="1"/>
    <col min="3883" max="3884" width="9.875" style="4" customWidth="1"/>
    <col min="3885" max="3885" width="12.625" style="4" customWidth="1"/>
    <col min="3886" max="3886" width="11.25" style="4" customWidth="1"/>
    <col min="3887" max="3887" width="9.375" style="4" customWidth="1"/>
    <col min="3888" max="4106" width="9.125" style="4"/>
    <col min="4107" max="4107" width="5.125" style="4" customWidth="1"/>
    <col min="4108" max="4108" width="24" style="4" customWidth="1"/>
    <col min="4109" max="4109" width="7.75" style="4" customWidth="1"/>
    <col min="4110" max="4110" width="9" style="4" customWidth="1"/>
    <col min="4111" max="4111" width="9.125" style="4" customWidth="1"/>
    <col min="4112" max="4112" width="10.125" style="4" customWidth="1"/>
    <col min="4113" max="4113" width="10.75" style="4" customWidth="1"/>
    <col min="4114" max="4115" width="10" style="4" customWidth="1"/>
    <col min="4116" max="4116" width="11.875" style="4" customWidth="1"/>
    <col min="4117" max="4117" width="11" style="4" customWidth="1"/>
    <col min="4118" max="4118" width="10.375" style="4" customWidth="1"/>
    <col min="4119" max="4120" width="8.875" style="4" customWidth="1"/>
    <col min="4121" max="4121" width="11.25" style="4" customWidth="1"/>
    <col min="4122" max="4122" width="11.625" style="4" customWidth="1"/>
    <col min="4123" max="4123" width="10.125" style="4" customWidth="1"/>
    <col min="4124" max="4125" width="9.625" style="4" customWidth="1"/>
    <col min="4126" max="4126" width="11.75" style="4" customWidth="1"/>
    <col min="4127" max="4127" width="10.75" style="4" customWidth="1"/>
    <col min="4128" max="4128" width="10.125" style="4" customWidth="1"/>
    <col min="4129" max="4130" width="9.625" style="4" customWidth="1"/>
    <col min="4131" max="4131" width="10.75" style="4" customWidth="1"/>
    <col min="4132" max="4132" width="9.875" style="4" customWidth="1"/>
    <col min="4133" max="4133" width="10.125" style="4" customWidth="1"/>
    <col min="4134" max="4135" width="9.625" style="4" customWidth="1"/>
    <col min="4136" max="4136" width="13.375" style="4" customWidth="1"/>
    <col min="4137" max="4137" width="11.25" style="4" customWidth="1"/>
    <col min="4138" max="4138" width="10.125" style="4" customWidth="1"/>
    <col min="4139" max="4140" width="9.875" style="4" customWidth="1"/>
    <col min="4141" max="4141" width="12.625" style="4" customWidth="1"/>
    <col min="4142" max="4142" width="11.25" style="4" customWidth="1"/>
    <col min="4143" max="4143" width="9.375" style="4" customWidth="1"/>
    <col min="4144" max="4362" width="9.125" style="4"/>
    <col min="4363" max="4363" width="5.125" style="4" customWidth="1"/>
    <col min="4364" max="4364" width="24" style="4" customWidth="1"/>
    <col min="4365" max="4365" width="7.75" style="4" customWidth="1"/>
    <col min="4366" max="4366" width="9" style="4" customWidth="1"/>
    <col min="4367" max="4367" width="9.125" style="4" customWidth="1"/>
    <col min="4368" max="4368" width="10.125" style="4" customWidth="1"/>
    <col min="4369" max="4369" width="10.75" style="4" customWidth="1"/>
    <col min="4370" max="4371" width="10" style="4" customWidth="1"/>
    <col min="4372" max="4372" width="11.875" style="4" customWidth="1"/>
    <col min="4373" max="4373" width="11" style="4" customWidth="1"/>
    <col min="4374" max="4374" width="10.375" style="4" customWidth="1"/>
    <col min="4375" max="4376" width="8.875" style="4" customWidth="1"/>
    <col min="4377" max="4377" width="11.25" style="4" customWidth="1"/>
    <col min="4378" max="4378" width="11.625" style="4" customWidth="1"/>
    <col min="4379" max="4379" width="10.125" style="4" customWidth="1"/>
    <col min="4380" max="4381" width="9.625" style="4" customWidth="1"/>
    <col min="4382" max="4382" width="11.75" style="4" customWidth="1"/>
    <col min="4383" max="4383" width="10.75" style="4" customWidth="1"/>
    <col min="4384" max="4384" width="10.125" style="4" customWidth="1"/>
    <col min="4385" max="4386" width="9.625" style="4" customWidth="1"/>
    <col min="4387" max="4387" width="10.75" style="4" customWidth="1"/>
    <col min="4388" max="4388" width="9.875" style="4" customWidth="1"/>
    <col min="4389" max="4389" width="10.125" style="4" customWidth="1"/>
    <col min="4390" max="4391" width="9.625" style="4" customWidth="1"/>
    <col min="4392" max="4392" width="13.375" style="4" customWidth="1"/>
    <col min="4393" max="4393" width="11.25" style="4" customWidth="1"/>
    <col min="4394" max="4394" width="10.125" style="4" customWidth="1"/>
    <col min="4395" max="4396" width="9.875" style="4" customWidth="1"/>
    <col min="4397" max="4397" width="12.625" style="4" customWidth="1"/>
    <col min="4398" max="4398" width="11.25" style="4" customWidth="1"/>
    <col min="4399" max="4399" width="9.375" style="4" customWidth="1"/>
    <col min="4400" max="4618" width="9.125" style="4"/>
    <col min="4619" max="4619" width="5.125" style="4" customWidth="1"/>
    <col min="4620" max="4620" width="24" style="4" customWidth="1"/>
    <col min="4621" max="4621" width="7.75" style="4" customWidth="1"/>
    <col min="4622" max="4622" width="9" style="4" customWidth="1"/>
    <col min="4623" max="4623" width="9.125" style="4" customWidth="1"/>
    <col min="4624" max="4624" width="10.125" style="4" customWidth="1"/>
    <col min="4625" max="4625" width="10.75" style="4" customWidth="1"/>
    <col min="4626" max="4627" width="10" style="4" customWidth="1"/>
    <col min="4628" max="4628" width="11.875" style="4" customWidth="1"/>
    <col min="4629" max="4629" width="11" style="4" customWidth="1"/>
    <col min="4630" max="4630" width="10.375" style="4" customWidth="1"/>
    <col min="4631" max="4632" width="8.875" style="4" customWidth="1"/>
    <col min="4633" max="4633" width="11.25" style="4" customWidth="1"/>
    <col min="4634" max="4634" width="11.625" style="4" customWidth="1"/>
    <col min="4635" max="4635" width="10.125" style="4" customWidth="1"/>
    <col min="4636" max="4637" width="9.625" style="4" customWidth="1"/>
    <col min="4638" max="4638" width="11.75" style="4" customWidth="1"/>
    <col min="4639" max="4639" width="10.75" style="4" customWidth="1"/>
    <col min="4640" max="4640" width="10.125" style="4" customWidth="1"/>
    <col min="4641" max="4642" width="9.625" style="4" customWidth="1"/>
    <col min="4643" max="4643" width="10.75" style="4" customWidth="1"/>
    <col min="4644" max="4644" width="9.875" style="4" customWidth="1"/>
    <col min="4645" max="4645" width="10.125" style="4" customWidth="1"/>
    <col min="4646" max="4647" width="9.625" style="4" customWidth="1"/>
    <col min="4648" max="4648" width="13.375" style="4" customWidth="1"/>
    <col min="4649" max="4649" width="11.25" style="4" customWidth="1"/>
    <col min="4650" max="4650" width="10.125" style="4" customWidth="1"/>
    <col min="4651" max="4652" width="9.875" style="4" customWidth="1"/>
    <col min="4653" max="4653" width="12.625" style="4" customWidth="1"/>
    <col min="4654" max="4654" width="11.25" style="4" customWidth="1"/>
    <col min="4655" max="4655" width="9.375" style="4" customWidth="1"/>
    <col min="4656" max="4874" width="9.125" style="4"/>
    <col min="4875" max="4875" width="5.125" style="4" customWidth="1"/>
    <col min="4876" max="4876" width="24" style="4" customWidth="1"/>
    <col min="4877" max="4877" width="7.75" style="4" customWidth="1"/>
    <col min="4878" max="4878" width="9" style="4" customWidth="1"/>
    <col min="4879" max="4879" width="9.125" style="4" customWidth="1"/>
    <col min="4880" max="4880" width="10.125" style="4" customWidth="1"/>
    <col min="4881" max="4881" width="10.75" style="4" customWidth="1"/>
    <col min="4882" max="4883" width="10" style="4" customWidth="1"/>
    <col min="4884" max="4884" width="11.875" style="4" customWidth="1"/>
    <col min="4885" max="4885" width="11" style="4" customWidth="1"/>
    <col min="4886" max="4886" width="10.375" style="4" customWidth="1"/>
    <col min="4887" max="4888" width="8.875" style="4" customWidth="1"/>
    <col min="4889" max="4889" width="11.25" style="4" customWidth="1"/>
    <col min="4890" max="4890" width="11.625" style="4" customWidth="1"/>
    <col min="4891" max="4891" width="10.125" style="4" customWidth="1"/>
    <col min="4892" max="4893" width="9.625" style="4" customWidth="1"/>
    <col min="4894" max="4894" width="11.75" style="4" customWidth="1"/>
    <col min="4895" max="4895" width="10.75" style="4" customWidth="1"/>
    <col min="4896" max="4896" width="10.125" style="4" customWidth="1"/>
    <col min="4897" max="4898" width="9.625" style="4" customWidth="1"/>
    <col min="4899" max="4899" width="10.75" style="4" customWidth="1"/>
    <col min="4900" max="4900" width="9.875" style="4" customWidth="1"/>
    <col min="4901" max="4901" width="10.125" style="4" customWidth="1"/>
    <col min="4902" max="4903" width="9.625" style="4" customWidth="1"/>
    <col min="4904" max="4904" width="13.375" style="4" customWidth="1"/>
    <col min="4905" max="4905" width="11.25" style="4" customWidth="1"/>
    <col min="4906" max="4906" width="10.125" style="4" customWidth="1"/>
    <col min="4907" max="4908" width="9.875" style="4" customWidth="1"/>
    <col min="4909" max="4909" width="12.625" style="4" customWidth="1"/>
    <col min="4910" max="4910" width="11.25" style="4" customWidth="1"/>
    <col min="4911" max="4911" width="9.375" style="4" customWidth="1"/>
    <col min="4912" max="5130" width="9.125" style="4"/>
    <col min="5131" max="5131" width="5.125" style="4" customWidth="1"/>
    <col min="5132" max="5132" width="24" style="4" customWidth="1"/>
    <col min="5133" max="5133" width="7.75" style="4" customWidth="1"/>
    <col min="5134" max="5134" width="9" style="4" customWidth="1"/>
    <col min="5135" max="5135" width="9.125" style="4" customWidth="1"/>
    <col min="5136" max="5136" width="10.125" style="4" customWidth="1"/>
    <col min="5137" max="5137" width="10.75" style="4" customWidth="1"/>
    <col min="5138" max="5139" width="10" style="4" customWidth="1"/>
    <col min="5140" max="5140" width="11.875" style="4" customWidth="1"/>
    <col min="5141" max="5141" width="11" style="4" customWidth="1"/>
    <col min="5142" max="5142" width="10.375" style="4" customWidth="1"/>
    <col min="5143" max="5144" width="8.875" style="4" customWidth="1"/>
    <col min="5145" max="5145" width="11.25" style="4" customWidth="1"/>
    <col min="5146" max="5146" width="11.625" style="4" customWidth="1"/>
    <col min="5147" max="5147" width="10.125" style="4" customWidth="1"/>
    <col min="5148" max="5149" width="9.625" style="4" customWidth="1"/>
    <col min="5150" max="5150" width="11.75" style="4" customWidth="1"/>
    <col min="5151" max="5151" width="10.75" style="4" customWidth="1"/>
    <col min="5152" max="5152" width="10.125" style="4" customWidth="1"/>
    <col min="5153" max="5154" width="9.625" style="4" customWidth="1"/>
    <col min="5155" max="5155" width="10.75" style="4" customWidth="1"/>
    <col min="5156" max="5156" width="9.875" style="4" customWidth="1"/>
    <col min="5157" max="5157" width="10.125" style="4" customWidth="1"/>
    <col min="5158" max="5159" width="9.625" style="4" customWidth="1"/>
    <col min="5160" max="5160" width="13.375" style="4" customWidth="1"/>
    <col min="5161" max="5161" width="11.25" style="4" customWidth="1"/>
    <col min="5162" max="5162" width="10.125" style="4" customWidth="1"/>
    <col min="5163" max="5164" width="9.875" style="4" customWidth="1"/>
    <col min="5165" max="5165" width="12.625" style="4" customWidth="1"/>
    <col min="5166" max="5166" width="11.25" style="4" customWidth="1"/>
    <col min="5167" max="5167" width="9.375" style="4" customWidth="1"/>
    <col min="5168" max="5386" width="9.125" style="4"/>
    <col min="5387" max="5387" width="5.125" style="4" customWidth="1"/>
    <col min="5388" max="5388" width="24" style="4" customWidth="1"/>
    <col min="5389" max="5389" width="7.75" style="4" customWidth="1"/>
    <col min="5390" max="5390" width="9" style="4" customWidth="1"/>
    <col min="5391" max="5391" width="9.125" style="4" customWidth="1"/>
    <col min="5392" max="5392" width="10.125" style="4" customWidth="1"/>
    <col min="5393" max="5393" width="10.75" style="4" customWidth="1"/>
    <col min="5394" max="5395" width="10" style="4" customWidth="1"/>
    <col min="5396" max="5396" width="11.875" style="4" customWidth="1"/>
    <col min="5397" max="5397" width="11" style="4" customWidth="1"/>
    <col min="5398" max="5398" width="10.375" style="4" customWidth="1"/>
    <col min="5399" max="5400" width="8.875" style="4" customWidth="1"/>
    <col min="5401" max="5401" width="11.25" style="4" customWidth="1"/>
    <col min="5402" max="5402" width="11.625" style="4" customWidth="1"/>
    <col min="5403" max="5403" width="10.125" style="4" customWidth="1"/>
    <col min="5404" max="5405" width="9.625" style="4" customWidth="1"/>
    <col min="5406" max="5406" width="11.75" style="4" customWidth="1"/>
    <col min="5407" max="5407" width="10.75" style="4" customWidth="1"/>
    <col min="5408" max="5408" width="10.125" style="4" customWidth="1"/>
    <col min="5409" max="5410" width="9.625" style="4" customWidth="1"/>
    <col min="5411" max="5411" width="10.75" style="4" customWidth="1"/>
    <col min="5412" max="5412" width="9.875" style="4" customWidth="1"/>
    <col min="5413" max="5413" width="10.125" style="4" customWidth="1"/>
    <col min="5414" max="5415" width="9.625" style="4" customWidth="1"/>
    <col min="5416" max="5416" width="13.375" style="4" customWidth="1"/>
    <col min="5417" max="5417" width="11.25" style="4" customWidth="1"/>
    <col min="5418" max="5418" width="10.125" style="4" customWidth="1"/>
    <col min="5419" max="5420" width="9.875" style="4" customWidth="1"/>
    <col min="5421" max="5421" width="12.625" style="4" customWidth="1"/>
    <col min="5422" max="5422" width="11.25" style="4" customWidth="1"/>
    <col min="5423" max="5423" width="9.375" style="4" customWidth="1"/>
    <col min="5424" max="5642" width="9.125" style="4"/>
    <col min="5643" max="5643" width="5.125" style="4" customWidth="1"/>
    <col min="5644" max="5644" width="24" style="4" customWidth="1"/>
    <col min="5645" max="5645" width="7.75" style="4" customWidth="1"/>
    <col min="5646" max="5646" width="9" style="4" customWidth="1"/>
    <col min="5647" max="5647" width="9.125" style="4" customWidth="1"/>
    <col min="5648" max="5648" width="10.125" style="4" customWidth="1"/>
    <col min="5649" max="5649" width="10.75" style="4" customWidth="1"/>
    <col min="5650" max="5651" width="10" style="4" customWidth="1"/>
    <col min="5652" max="5652" width="11.875" style="4" customWidth="1"/>
    <col min="5653" max="5653" width="11" style="4" customWidth="1"/>
    <col min="5654" max="5654" width="10.375" style="4" customWidth="1"/>
    <col min="5655" max="5656" width="8.875" style="4" customWidth="1"/>
    <col min="5657" max="5657" width="11.25" style="4" customWidth="1"/>
    <col min="5658" max="5658" width="11.625" style="4" customWidth="1"/>
    <col min="5659" max="5659" width="10.125" style="4" customWidth="1"/>
    <col min="5660" max="5661" width="9.625" style="4" customWidth="1"/>
    <col min="5662" max="5662" width="11.75" style="4" customWidth="1"/>
    <col min="5663" max="5663" width="10.75" style="4" customWidth="1"/>
    <col min="5664" max="5664" width="10.125" style="4" customWidth="1"/>
    <col min="5665" max="5666" width="9.625" style="4" customWidth="1"/>
    <col min="5667" max="5667" width="10.75" style="4" customWidth="1"/>
    <col min="5668" max="5668" width="9.875" style="4" customWidth="1"/>
    <col min="5669" max="5669" width="10.125" style="4" customWidth="1"/>
    <col min="5670" max="5671" width="9.625" style="4" customWidth="1"/>
    <col min="5672" max="5672" width="13.375" style="4" customWidth="1"/>
    <col min="5673" max="5673" width="11.25" style="4" customWidth="1"/>
    <col min="5674" max="5674" width="10.125" style="4" customWidth="1"/>
    <col min="5675" max="5676" width="9.875" style="4" customWidth="1"/>
    <col min="5677" max="5677" width="12.625" style="4" customWidth="1"/>
    <col min="5678" max="5678" width="11.25" style="4" customWidth="1"/>
    <col min="5679" max="5679" width="9.375" style="4" customWidth="1"/>
    <col min="5680" max="5898" width="9.125" style="4"/>
    <col min="5899" max="5899" width="5.125" style="4" customWidth="1"/>
    <col min="5900" max="5900" width="24" style="4" customWidth="1"/>
    <col min="5901" max="5901" width="7.75" style="4" customWidth="1"/>
    <col min="5902" max="5902" width="9" style="4" customWidth="1"/>
    <col min="5903" max="5903" width="9.125" style="4" customWidth="1"/>
    <col min="5904" max="5904" width="10.125" style="4" customWidth="1"/>
    <col min="5905" max="5905" width="10.75" style="4" customWidth="1"/>
    <col min="5906" max="5907" width="10" style="4" customWidth="1"/>
    <col min="5908" max="5908" width="11.875" style="4" customWidth="1"/>
    <col min="5909" max="5909" width="11" style="4" customWidth="1"/>
    <col min="5910" max="5910" width="10.375" style="4" customWidth="1"/>
    <col min="5911" max="5912" width="8.875" style="4" customWidth="1"/>
    <col min="5913" max="5913" width="11.25" style="4" customWidth="1"/>
    <col min="5914" max="5914" width="11.625" style="4" customWidth="1"/>
    <col min="5915" max="5915" width="10.125" style="4" customWidth="1"/>
    <col min="5916" max="5917" width="9.625" style="4" customWidth="1"/>
    <col min="5918" max="5918" width="11.75" style="4" customWidth="1"/>
    <col min="5919" max="5919" width="10.75" style="4" customWidth="1"/>
    <col min="5920" max="5920" width="10.125" style="4" customWidth="1"/>
    <col min="5921" max="5922" width="9.625" style="4" customWidth="1"/>
    <col min="5923" max="5923" width="10.75" style="4" customWidth="1"/>
    <col min="5924" max="5924" width="9.875" style="4" customWidth="1"/>
    <col min="5925" max="5925" width="10.125" style="4" customWidth="1"/>
    <col min="5926" max="5927" width="9.625" style="4" customWidth="1"/>
    <col min="5928" max="5928" width="13.375" style="4" customWidth="1"/>
    <col min="5929" max="5929" width="11.25" style="4" customWidth="1"/>
    <col min="5930" max="5930" width="10.125" style="4" customWidth="1"/>
    <col min="5931" max="5932" width="9.875" style="4" customWidth="1"/>
    <col min="5933" max="5933" width="12.625" style="4" customWidth="1"/>
    <col min="5934" max="5934" width="11.25" style="4" customWidth="1"/>
    <col min="5935" max="5935" width="9.375" style="4" customWidth="1"/>
    <col min="5936" max="6154" width="9.125" style="4"/>
    <col min="6155" max="6155" width="5.125" style="4" customWidth="1"/>
    <col min="6156" max="6156" width="24" style="4" customWidth="1"/>
    <col min="6157" max="6157" width="7.75" style="4" customWidth="1"/>
    <col min="6158" max="6158" width="9" style="4" customWidth="1"/>
    <col min="6159" max="6159" width="9.125" style="4" customWidth="1"/>
    <col min="6160" max="6160" width="10.125" style="4" customWidth="1"/>
    <col min="6161" max="6161" width="10.75" style="4" customWidth="1"/>
    <col min="6162" max="6163" width="10" style="4" customWidth="1"/>
    <col min="6164" max="6164" width="11.875" style="4" customWidth="1"/>
    <col min="6165" max="6165" width="11" style="4" customWidth="1"/>
    <col min="6166" max="6166" width="10.375" style="4" customWidth="1"/>
    <col min="6167" max="6168" width="8.875" style="4" customWidth="1"/>
    <col min="6169" max="6169" width="11.25" style="4" customWidth="1"/>
    <col min="6170" max="6170" width="11.625" style="4" customWidth="1"/>
    <col min="6171" max="6171" width="10.125" style="4" customWidth="1"/>
    <col min="6172" max="6173" width="9.625" style="4" customWidth="1"/>
    <col min="6174" max="6174" width="11.75" style="4" customWidth="1"/>
    <col min="6175" max="6175" width="10.75" style="4" customWidth="1"/>
    <col min="6176" max="6176" width="10.125" style="4" customWidth="1"/>
    <col min="6177" max="6178" width="9.625" style="4" customWidth="1"/>
    <col min="6179" max="6179" width="10.75" style="4" customWidth="1"/>
    <col min="6180" max="6180" width="9.875" style="4" customWidth="1"/>
    <col min="6181" max="6181" width="10.125" style="4" customWidth="1"/>
    <col min="6182" max="6183" width="9.625" style="4" customWidth="1"/>
    <col min="6184" max="6184" width="13.375" style="4" customWidth="1"/>
    <col min="6185" max="6185" width="11.25" style="4" customWidth="1"/>
    <col min="6186" max="6186" width="10.125" style="4" customWidth="1"/>
    <col min="6187" max="6188" width="9.875" style="4" customWidth="1"/>
    <col min="6189" max="6189" width="12.625" style="4" customWidth="1"/>
    <col min="6190" max="6190" width="11.25" style="4" customWidth="1"/>
    <col min="6191" max="6191" width="9.375" style="4" customWidth="1"/>
    <col min="6192" max="6410" width="9.125" style="4"/>
    <col min="6411" max="6411" width="5.125" style="4" customWidth="1"/>
    <col min="6412" max="6412" width="24" style="4" customWidth="1"/>
    <col min="6413" max="6413" width="7.75" style="4" customWidth="1"/>
    <col min="6414" max="6414" width="9" style="4" customWidth="1"/>
    <col min="6415" max="6415" width="9.125" style="4" customWidth="1"/>
    <col min="6416" max="6416" width="10.125" style="4" customWidth="1"/>
    <col min="6417" max="6417" width="10.75" style="4" customWidth="1"/>
    <col min="6418" max="6419" width="10" style="4" customWidth="1"/>
    <col min="6420" max="6420" width="11.875" style="4" customWidth="1"/>
    <col min="6421" max="6421" width="11" style="4" customWidth="1"/>
    <col min="6422" max="6422" width="10.375" style="4" customWidth="1"/>
    <col min="6423" max="6424" width="8.875" style="4" customWidth="1"/>
    <col min="6425" max="6425" width="11.25" style="4" customWidth="1"/>
    <col min="6426" max="6426" width="11.625" style="4" customWidth="1"/>
    <col min="6427" max="6427" width="10.125" style="4" customWidth="1"/>
    <col min="6428" max="6429" width="9.625" style="4" customWidth="1"/>
    <col min="6430" max="6430" width="11.75" style="4" customWidth="1"/>
    <col min="6431" max="6431" width="10.75" style="4" customWidth="1"/>
    <col min="6432" max="6432" width="10.125" style="4" customWidth="1"/>
    <col min="6433" max="6434" width="9.625" style="4" customWidth="1"/>
    <col min="6435" max="6435" width="10.75" style="4" customWidth="1"/>
    <col min="6436" max="6436" width="9.875" style="4" customWidth="1"/>
    <col min="6437" max="6437" width="10.125" style="4" customWidth="1"/>
    <col min="6438" max="6439" width="9.625" style="4" customWidth="1"/>
    <col min="6440" max="6440" width="13.375" style="4" customWidth="1"/>
    <col min="6441" max="6441" width="11.25" style="4" customWidth="1"/>
    <col min="6442" max="6442" width="10.125" style="4" customWidth="1"/>
    <col min="6443" max="6444" width="9.875" style="4" customWidth="1"/>
    <col min="6445" max="6445" width="12.625" style="4" customWidth="1"/>
    <col min="6446" max="6446" width="11.25" style="4" customWidth="1"/>
    <col min="6447" max="6447" width="9.375" style="4" customWidth="1"/>
    <col min="6448" max="6666" width="9.125" style="4"/>
    <col min="6667" max="6667" width="5.125" style="4" customWidth="1"/>
    <col min="6668" max="6668" width="24" style="4" customWidth="1"/>
    <col min="6669" max="6669" width="7.75" style="4" customWidth="1"/>
    <col min="6670" max="6670" width="9" style="4" customWidth="1"/>
    <col min="6671" max="6671" width="9.125" style="4" customWidth="1"/>
    <col min="6672" max="6672" width="10.125" style="4" customWidth="1"/>
    <col min="6673" max="6673" width="10.75" style="4" customWidth="1"/>
    <col min="6674" max="6675" width="10" style="4" customWidth="1"/>
    <col min="6676" max="6676" width="11.875" style="4" customWidth="1"/>
    <col min="6677" max="6677" width="11" style="4" customWidth="1"/>
    <col min="6678" max="6678" width="10.375" style="4" customWidth="1"/>
    <col min="6679" max="6680" width="8.875" style="4" customWidth="1"/>
    <col min="6681" max="6681" width="11.25" style="4" customWidth="1"/>
    <col min="6682" max="6682" width="11.625" style="4" customWidth="1"/>
    <col min="6683" max="6683" width="10.125" style="4" customWidth="1"/>
    <col min="6684" max="6685" width="9.625" style="4" customWidth="1"/>
    <col min="6686" max="6686" width="11.75" style="4" customWidth="1"/>
    <col min="6687" max="6687" width="10.75" style="4" customWidth="1"/>
    <col min="6688" max="6688" width="10.125" style="4" customWidth="1"/>
    <col min="6689" max="6690" width="9.625" style="4" customWidth="1"/>
    <col min="6691" max="6691" width="10.75" style="4" customWidth="1"/>
    <col min="6692" max="6692" width="9.875" style="4" customWidth="1"/>
    <col min="6693" max="6693" width="10.125" style="4" customWidth="1"/>
    <col min="6694" max="6695" width="9.625" style="4" customWidth="1"/>
    <col min="6696" max="6696" width="13.375" style="4" customWidth="1"/>
    <col min="6697" max="6697" width="11.25" style="4" customWidth="1"/>
    <col min="6698" max="6698" width="10.125" style="4" customWidth="1"/>
    <col min="6699" max="6700" width="9.875" style="4" customWidth="1"/>
    <col min="6701" max="6701" width="12.625" style="4" customWidth="1"/>
    <col min="6702" max="6702" width="11.25" style="4" customWidth="1"/>
    <col min="6703" max="6703" width="9.375" style="4" customWidth="1"/>
    <col min="6704" max="6922" width="9.125" style="4"/>
    <col min="6923" max="6923" width="5.125" style="4" customWidth="1"/>
    <col min="6924" max="6924" width="24" style="4" customWidth="1"/>
    <col min="6925" max="6925" width="7.75" style="4" customWidth="1"/>
    <col min="6926" max="6926" width="9" style="4" customWidth="1"/>
    <col min="6927" max="6927" width="9.125" style="4" customWidth="1"/>
    <col min="6928" max="6928" width="10.125" style="4" customWidth="1"/>
    <col min="6929" max="6929" width="10.75" style="4" customWidth="1"/>
    <col min="6930" max="6931" width="10" style="4" customWidth="1"/>
    <col min="6932" max="6932" width="11.875" style="4" customWidth="1"/>
    <col min="6933" max="6933" width="11" style="4" customWidth="1"/>
    <col min="6934" max="6934" width="10.375" style="4" customWidth="1"/>
    <col min="6935" max="6936" width="8.875" style="4" customWidth="1"/>
    <col min="6937" max="6937" width="11.25" style="4" customWidth="1"/>
    <col min="6938" max="6938" width="11.625" style="4" customWidth="1"/>
    <col min="6939" max="6939" width="10.125" style="4" customWidth="1"/>
    <col min="6940" max="6941" width="9.625" style="4" customWidth="1"/>
    <col min="6942" max="6942" width="11.75" style="4" customWidth="1"/>
    <col min="6943" max="6943" width="10.75" style="4" customWidth="1"/>
    <col min="6944" max="6944" width="10.125" style="4" customWidth="1"/>
    <col min="6945" max="6946" width="9.625" style="4" customWidth="1"/>
    <col min="6947" max="6947" width="10.75" style="4" customWidth="1"/>
    <col min="6948" max="6948" width="9.875" style="4" customWidth="1"/>
    <col min="6949" max="6949" width="10.125" style="4" customWidth="1"/>
    <col min="6950" max="6951" width="9.625" style="4" customWidth="1"/>
    <col min="6952" max="6952" width="13.375" style="4" customWidth="1"/>
    <col min="6953" max="6953" width="11.25" style="4" customWidth="1"/>
    <col min="6954" max="6954" width="10.125" style="4" customWidth="1"/>
    <col min="6955" max="6956" width="9.875" style="4" customWidth="1"/>
    <col min="6957" max="6957" width="12.625" style="4" customWidth="1"/>
    <col min="6958" max="6958" width="11.25" style="4" customWidth="1"/>
    <col min="6959" max="6959" width="9.375" style="4" customWidth="1"/>
    <col min="6960" max="7178" width="9.125" style="4"/>
    <col min="7179" max="7179" width="5.125" style="4" customWidth="1"/>
    <col min="7180" max="7180" width="24" style="4" customWidth="1"/>
    <col min="7181" max="7181" width="7.75" style="4" customWidth="1"/>
    <col min="7182" max="7182" width="9" style="4" customWidth="1"/>
    <col min="7183" max="7183" width="9.125" style="4" customWidth="1"/>
    <col min="7184" max="7184" width="10.125" style="4" customWidth="1"/>
    <col min="7185" max="7185" width="10.75" style="4" customWidth="1"/>
    <col min="7186" max="7187" width="10" style="4" customWidth="1"/>
    <col min="7188" max="7188" width="11.875" style="4" customWidth="1"/>
    <col min="7189" max="7189" width="11" style="4" customWidth="1"/>
    <col min="7190" max="7190" width="10.375" style="4" customWidth="1"/>
    <col min="7191" max="7192" width="8.875" style="4" customWidth="1"/>
    <col min="7193" max="7193" width="11.25" style="4" customWidth="1"/>
    <col min="7194" max="7194" width="11.625" style="4" customWidth="1"/>
    <col min="7195" max="7195" width="10.125" style="4" customWidth="1"/>
    <col min="7196" max="7197" width="9.625" style="4" customWidth="1"/>
    <col min="7198" max="7198" width="11.75" style="4" customWidth="1"/>
    <col min="7199" max="7199" width="10.75" style="4" customWidth="1"/>
    <col min="7200" max="7200" width="10.125" style="4" customWidth="1"/>
    <col min="7201" max="7202" width="9.625" style="4" customWidth="1"/>
    <col min="7203" max="7203" width="10.75" style="4" customWidth="1"/>
    <col min="7204" max="7204" width="9.875" style="4" customWidth="1"/>
    <col min="7205" max="7205" width="10.125" style="4" customWidth="1"/>
    <col min="7206" max="7207" width="9.625" style="4" customWidth="1"/>
    <col min="7208" max="7208" width="13.375" style="4" customWidth="1"/>
    <col min="7209" max="7209" width="11.25" style="4" customWidth="1"/>
    <col min="7210" max="7210" width="10.125" style="4" customWidth="1"/>
    <col min="7211" max="7212" width="9.875" style="4" customWidth="1"/>
    <col min="7213" max="7213" width="12.625" style="4" customWidth="1"/>
    <col min="7214" max="7214" width="11.25" style="4" customWidth="1"/>
    <col min="7215" max="7215" width="9.375" style="4" customWidth="1"/>
    <col min="7216" max="7434" width="9.125" style="4"/>
    <col min="7435" max="7435" width="5.125" style="4" customWidth="1"/>
    <col min="7436" max="7436" width="24" style="4" customWidth="1"/>
    <col min="7437" max="7437" width="7.75" style="4" customWidth="1"/>
    <col min="7438" max="7438" width="9" style="4" customWidth="1"/>
    <col min="7439" max="7439" width="9.125" style="4" customWidth="1"/>
    <col min="7440" max="7440" width="10.125" style="4" customWidth="1"/>
    <col min="7441" max="7441" width="10.75" style="4" customWidth="1"/>
    <col min="7442" max="7443" width="10" style="4" customWidth="1"/>
    <col min="7444" max="7444" width="11.875" style="4" customWidth="1"/>
    <col min="7445" max="7445" width="11" style="4" customWidth="1"/>
    <col min="7446" max="7446" width="10.375" style="4" customWidth="1"/>
    <col min="7447" max="7448" width="8.875" style="4" customWidth="1"/>
    <col min="7449" max="7449" width="11.25" style="4" customWidth="1"/>
    <col min="7450" max="7450" width="11.625" style="4" customWidth="1"/>
    <col min="7451" max="7451" width="10.125" style="4" customWidth="1"/>
    <col min="7452" max="7453" width="9.625" style="4" customWidth="1"/>
    <col min="7454" max="7454" width="11.75" style="4" customWidth="1"/>
    <col min="7455" max="7455" width="10.75" style="4" customWidth="1"/>
    <col min="7456" max="7456" width="10.125" style="4" customWidth="1"/>
    <col min="7457" max="7458" width="9.625" style="4" customWidth="1"/>
    <col min="7459" max="7459" width="10.75" style="4" customWidth="1"/>
    <col min="7460" max="7460" width="9.875" style="4" customWidth="1"/>
    <col min="7461" max="7461" width="10.125" style="4" customWidth="1"/>
    <col min="7462" max="7463" width="9.625" style="4" customWidth="1"/>
    <col min="7464" max="7464" width="13.375" style="4" customWidth="1"/>
    <col min="7465" max="7465" width="11.25" style="4" customWidth="1"/>
    <col min="7466" max="7466" width="10.125" style="4" customWidth="1"/>
    <col min="7467" max="7468" width="9.875" style="4" customWidth="1"/>
    <col min="7469" max="7469" width="12.625" style="4" customWidth="1"/>
    <col min="7470" max="7470" width="11.25" style="4" customWidth="1"/>
    <col min="7471" max="7471" width="9.375" style="4" customWidth="1"/>
    <col min="7472" max="7690" width="9.125" style="4"/>
    <col min="7691" max="7691" width="5.125" style="4" customWidth="1"/>
    <col min="7692" max="7692" width="24" style="4" customWidth="1"/>
    <col min="7693" max="7693" width="7.75" style="4" customWidth="1"/>
    <col min="7694" max="7694" width="9" style="4" customWidth="1"/>
    <col min="7695" max="7695" width="9.125" style="4" customWidth="1"/>
    <col min="7696" max="7696" width="10.125" style="4" customWidth="1"/>
    <col min="7697" max="7697" width="10.75" style="4" customWidth="1"/>
    <col min="7698" max="7699" width="10" style="4" customWidth="1"/>
    <col min="7700" max="7700" width="11.875" style="4" customWidth="1"/>
    <col min="7701" max="7701" width="11" style="4" customWidth="1"/>
    <col min="7702" max="7702" width="10.375" style="4" customWidth="1"/>
    <col min="7703" max="7704" width="8.875" style="4" customWidth="1"/>
    <col min="7705" max="7705" width="11.25" style="4" customWidth="1"/>
    <col min="7706" max="7706" width="11.625" style="4" customWidth="1"/>
    <col min="7707" max="7707" width="10.125" style="4" customWidth="1"/>
    <col min="7708" max="7709" width="9.625" style="4" customWidth="1"/>
    <col min="7710" max="7710" width="11.75" style="4" customWidth="1"/>
    <col min="7711" max="7711" width="10.75" style="4" customWidth="1"/>
    <col min="7712" max="7712" width="10.125" style="4" customWidth="1"/>
    <col min="7713" max="7714" width="9.625" style="4" customWidth="1"/>
    <col min="7715" max="7715" width="10.75" style="4" customWidth="1"/>
    <col min="7716" max="7716" width="9.875" style="4" customWidth="1"/>
    <col min="7717" max="7717" width="10.125" style="4" customWidth="1"/>
    <col min="7718" max="7719" width="9.625" style="4" customWidth="1"/>
    <col min="7720" max="7720" width="13.375" style="4" customWidth="1"/>
    <col min="7721" max="7721" width="11.25" style="4" customWidth="1"/>
    <col min="7722" max="7722" width="10.125" style="4" customWidth="1"/>
    <col min="7723" max="7724" width="9.875" style="4" customWidth="1"/>
    <col min="7725" max="7725" width="12.625" style="4" customWidth="1"/>
    <col min="7726" max="7726" width="11.25" style="4" customWidth="1"/>
    <col min="7727" max="7727" width="9.375" style="4" customWidth="1"/>
    <col min="7728" max="7946" width="9.125" style="4"/>
    <col min="7947" max="7947" width="5.125" style="4" customWidth="1"/>
    <col min="7948" max="7948" width="24" style="4" customWidth="1"/>
    <col min="7949" max="7949" width="7.75" style="4" customWidth="1"/>
    <col min="7950" max="7950" width="9" style="4" customWidth="1"/>
    <col min="7951" max="7951" width="9.125" style="4" customWidth="1"/>
    <col min="7952" max="7952" width="10.125" style="4" customWidth="1"/>
    <col min="7953" max="7953" width="10.75" style="4" customWidth="1"/>
    <col min="7954" max="7955" width="10" style="4" customWidth="1"/>
    <col min="7956" max="7956" width="11.875" style="4" customWidth="1"/>
    <col min="7957" max="7957" width="11" style="4" customWidth="1"/>
    <col min="7958" max="7958" width="10.375" style="4" customWidth="1"/>
    <col min="7959" max="7960" width="8.875" style="4" customWidth="1"/>
    <col min="7961" max="7961" width="11.25" style="4" customWidth="1"/>
    <col min="7962" max="7962" width="11.625" style="4" customWidth="1"/>
    <col min="7963" max="7963" width="10.125" style="4" customWidth="1"/>
    <col min="7964" max="7965" width="9.625" style="4" customWidth="1"/>
    <col min="7966" max="7966" width="11.75" style="4" customWidth="1"/>
    <col min="7967" max="7967" width="10.75" style="4" customWidth="1"/>
    <col min="7968" max="7968" width="10.125" style="4" customWidth="1"/>
    <col min="7969" max="7970" width="9.625" style="4" customWidth="1"/>
    <col min="7971" max="7971" width="10.75" style="4" customWidth="1"/>
    <col min="7972" max="7972" width="9.875" style="4" customWidth="1"/>
    <col min="7973" max="7973" width="10.125" style="4" customWidth="1"/>
    <col min="7974" max="7975" width="9.625" style="4" customWidth="1"/>
    <col min="7976" max="7976" width="13.375" style="4" customWidth="1"/>
    <col min="7977" max="7977" width="11.25" style="4" customWidth="1"/>
    <col min="7978" max="7978" width="10.125" style="4" customWidth="1"/>
    <col min="7979" max="7980" width="9.875" style="4" customWidth="1"/>
    <col min="7981" max="7981" width="12.625" style="4" customWidth="1"/>
    <col min="7982" max="7982" width="11.25" style="4" customWidth="1"/>
    <col min="7983" max="7983" width="9.375" style="4" customWidth="1"/>
    <col min="7984" max="8202" width="9.125" style="4"/>
    <col min="8203" max="8203" width="5.125" style="4" customWidth="1"/>
    <col min="8204" max="8204" width="24" style="4" customWidth="1"/>
    <col min="8205" max="8205" width="7.75" style="4" customWidth="1"/>
    <col min="8206" max="8206" width="9" style="4" customWidth="1"/>
    <col min="8207" max="8207" width="9.125" style="4" customWidth="1"/>
    <col min="8208" max="8208" width="10.125" style="4" customWidth="1"/>
    <col min="8209" max="8209" width="10.75" style="4" customWidth="1"/>
    <col min="8210" max="8211" width="10" style="4" customWidth="1"/>
    <col min="8212" max="8212" width="11.875" style="4" customWidth="1"/>
    <col min="8213" max="8213" width="11" style="4" customWidth="1"/>
    <col min="8214" max="8214" width="10.375" style="4" customWidth="1"/>
    <col min="8215" max="8216" width="8.875" style="4" customWidth="1"/>
    <col min="8217" max="8217" width="11.25" style="4" customWidth="1"/>
    <col min="8218" max="8218" width="11.625" style="4" customWidth="1"/>
    <col min="8219" max="8219" width="10.125" style="4" customWidth="1"/>
    <col min="8220" max="8221" width="9.625" style="4" customWidth="1"/>
    <col min="8222" max="8222" width="11.75" style="4" customWidth="1"/>
    <col min="8223" max="8223" width="10.75" style="4" customWidth="1"/>
    <col min="8224" max="8224" width="10.125" style="4" customWidth="1"/>
    <col min="8225" max="8226" width="9.625" style="4" customWidth="1"/>
    <col min="8227" max="8227" width="10.75" style="4" customWidth="1"/>
    <col min="8228" max="8228" width="9.875" style="4" customWidth="1"/>
    <col min="8229" max="8229" width="10.125" style="4" customWidth="1"/>
    <col min="8230" max="8231" width="9.625" style="4" customWidth="1"/>
    <col min="8232" max="8232" width="13.375" style="4" customWidth="1"/>
    <col min="8233" max="8233" width="11.25" style="4" customWidth="1"/>
    <col min="8234" max="8234" width="10.125" style="4" customWidth="1"/>
    <col min="8235" max="8236" width="9.875" style="4" customWidth="1"/>
    <col min="8237" max="8237" width="12.625" style="4" customWidth="1"/>
    <col min="8238" max="8238" width="11.25" style="4" customWidth="1"/>
    <col min="8239" max="8239" width="9.375" style="4" customWidth="1"/>
    <col min="8240" max="8458" width="9.125" style="4"/>
    <col min="8459" max="8459" width="5.125" style="4" customWidth="1"/>
    <col min="8460" max="8460" width="24" style="4" customWidth="1"/>
    <col min="8461" max="8461" width="7.75" style="4" customWidth="1"/>
    <col min="8462" max="8462" width="9" style="4" customWidth="1"/>
    <col min="8463" max="8463" width="9.125" style="4" customWidth="1"/>
    <col min="8464" max="8464" width="10.125" style="4" customWidth="1"/>
    <col min="8465" max="8465" width="10.75" style="4" customWidth="1"/>
    <col min="8466" max="8467" width="10" style="4" customWidth="1"/>
    <col min="8468" max="8468" width="11.875" style="4" customWidth="1"/>
    <col min="8469" max="8469" width="11" style="4" customWidth="1"/>
    <col min="8470" max="8470" width="10.375" style="4" customWidth="1"/>
    <col min="8471" max="8472" width="8.875" style="4" customWidth="1"/>
    <col min="8473" max="8473" width="11.25" style="4" customWidth="1"/>
    <col min="8474" max="8474" width="11.625" style="4" customWidth="1"/>
    <col min="8475" max="8475" width="10.125" style="4" customWidth="1"/>
    <col min="8476" max="8477" width="9.625" style="4" customWidth="1"/>
    <col min="8478" max="8478" width="11.75" style="4" customWidth="1"/>
    <col min="8479" max="8479" width="10.75" style="4" customWidth="1"/>
    <col min="8480" max="8480" width="10.125" style="4" customWidth="1"/>
    <col min="8481" max="8482" width="9.625" style="4" customWidth="1"/>
    <col min="8483" max="8483" width="10.75" style="4" customWidth="1"/>
    <col min="8484" max="8484" width="9.875" style="4" customWidth="1"/>
    <col min="8485" max="8485" width="10.125" style="4" customWidth="1"/>
    <col min="8486" max="8487" width="9.625" style="4" customWidth="1"/>
    <col min="8488" max="8488" width="13.375" style="4" customWidth="1"/>
    <col min="8489" max="8489" width="11.25" style="4" customWidth="1"/>
    <col min="8490" max="8490" width="10.125" style="4" customWidth="1"/>
    <col min="8491" max="8492" width="9.875" style="4" customWidth="1"/>
    <col min="8493" max="8493" width="12.625" style="4" customWidth="1"/>
    <col min="8494" max="8494" width="11.25" style="4" customWidth="1"/>
    <col min="8495" max="8495" width="9.375" style="4" customWidth="1"/>
    <col min="8496" max="8714" width="9.125" style="4"/>
    <col min="8715" max="8715" width="5.125" style="4" customWidth="1"/>
    <col min="8716" max="8716" width="24" style="4" customWidth="1"/>
    <col min="8717" max="8717" width="7.75" style="4" customWidth="1"/>
    <col min="8718" max="8718" width="9" style="4" customWidth="1"/>
    <col min="8719" max="8719" width="9.125" style="4" customWidth="1"/>
    <col min="8720" max="8720" width="10.125" style="4" customWidth="1"/>
    <col min="8721" max="8721" width="10.75" style="4" customWidth="1"/>
    <col min="8722" max="8723" width="10" style="4" customWidth="1"/>
    <col min="8724" max="8724" width="11.875" style="4" customWidth="1"/>
    <col min="8725" max="8725" width="11" style="4" customWidth="1"/>
    <col min="8726" max="8726" width="10.375" style="4" customWidth="1"/>
    <col min="8727" max="8728" width="8.875" style="4" customWidth="1"/>
    <col min="8729" max="8729" width="11.25" style="4" customWidth="1"/>
    <col min="8730" max="8730" width="11.625" style="4" customWidth="1"/>
    <col min="8731" max="8731" width="10.125" style="4" customWidth="1"/>
    <col min="8732" max="8733" width="9.625" style="4" customWidth="1"/>
    <col min="8734" max="8734" width="11.75" style="4" customWidth="1"/>
    <col min="8735" max="8735" width="10.75" style="4" customWidth="1"/>
    <col min="8736" max="8736" width="10.125" style="4" customWidth="1"/>
    <col min="8737" max="8738" width="9.625" style="4" customWidth="1"/>
    <col min="8739" max="8739" width="10.75" style="4" customWidth="1"/>
    <col min="8740" max="8740" width="9.875" style="4" customWidth="1"/>
    <col min="8741" max="8741" width="10.125" style="4" customWidth="1"/>
    <col min="8742" max="8743" width="9.625" style="4" customWidth="1"/>
    <col min="8744" max="8744" width="13.375" style="4" customWidth="1"/>
    <col min="8745" max="8745" width="11.25" style="4" customWidth="1"/>
    <col min="8746" max="8746" width="10.125" style="4" customWidth="1"/>
    <col min="8747" max="8748" width="9.875" style="4" customWidth="1"/>
    <col min="8749" max="8749" width="12.625" style="4" customWidth="1"/>
    <col min="8750" max="8750" width="11.25" style="4" customWidth="1"/>
    <col min="8751" max="8751" width="9.375" style="4" customWidth="1"/>
    <col min="8752" max="8970" width="9.125" style="4"/>
    <col min="8971" max="8971" width="5.125" style="4" customWidth="1"/>
    <col min="8972" max="8972" width="24" style="4" customWidth="1"/>
    <col min="8973" max="8973" width="7.75" style="4" customWidth="1"/>
    <col min="8974" max="8974" width="9" style="4" customWidth="1"/>
    <col min="8975" max="8975" width="9.125" style="4" customWidth="1"/>
    <col min="8976" max="8976" width="10.125" style="4" customWidth="1"/>
    <col min="8977" max="8977" width="10.75" style="4" customWidth="1"/>
    <col min="8978" max="8979" width="10" style="4" customWidth="1"/>
    <col min="8980" max="8980" width="11.875" style="4" customWidth="1"/>
    <col min="8981" max="8981" width="11" style="4" customWidth="1"/>
    <col min="8982" max="8982" width="10.375" style="4" customWidth="1"/>
    <col min="8983" max="8984" width="8.875" style="4" customWidth="1"/>
    <col min="8985" max="8985" width="11.25" style="4" customWidth="1"/>
    <col min="8986" max="8986" width="11.625" style="4" customWidth="1"/>
    <col min="8987" max="8987" width="10.125" style="4" customWidth="1"/>
    <col min="8988" max="8989" width="9.625" style="4" customWidth="1"/>
    <col min="8990" max="8990" width="11.75" style="4" customWidth="1"/>
    <col min="8991" max="8991" width="10.75" style="4" customWidth="1"/>
    <col min="8992" max="8992" width="10.125" style="4" customWidth="1"/>
    <col min="8993" max="8994" width="9.625" style="4" customWidth="1"/>
    <col min="8995" max="8995" width="10.75" style="4" customWidth="1"/>
    <col min="8996" max="8996" width="9.875" style="4" customWidth="1"/>
    <col min="8997" max="8997" width="10.125" style="4" customWidth="1"/>
    <col min="8998" max="8999" width="9.625" style="4" customWidth="1"/>
    <col min="9000" max="9000" width="13.375" style="4" customWidth="1"/>
    <col min="9001" max="9001" width="11.25" style="4" customWidth="1"/>
    <col min="9002" max="9002" width="10.125" style="4" customWidth="1"/>
    <col min="9003" max="9004" width="9.875" style="4" customWidth="1"/>
    <col min="9005" max="9005" width="12.625" style="4" customWidth="1"/>
    <col min="9006" max="9006" width="11.25" style="4" customWidth="1"/>
    <col min="9007" max="9007" width="9.375" style="4" customWidth="1"/>
    <col min="9008" max="9226" width="9.125" style="4"/>
    <col min="9227" max="9227" width="5.125" style="4" customWidth="1"/>
    <col min="9228" max="9228" width="24" style="4" customWidth="1"/>
    <col min="9229" max="9229" width="7.75" style="4" customWidth="1"/>
    <col min="9230" max="9230" width="9" style="4" customWidth="1"/>
    <col min="9231" max="9231" width="9.125" style="4" customWidth="1"/>
    <col min="9232" max="9232" width="10.125" style="4" customWidth="1"/>
    <col min="9233" max="9233" width="10.75" style="4" customWidth="1"/>
    <col min="9234" max="9235" width="10" style="4" customWidth="1"/>
    <col min="9236" max="9236" width="11.875" style="4" customWidth="1"/>
    <col min="9237" max="9237" width="11" style="4" customWidth="1"/>
    <col min="9238" max="9238" width="10.375" style="4" customWidth="1"/>
    <col min="9239" max="9240" width="8.875" style="4" customWidth="1"/>
    <col min="9241" max="9241" width="11.25" style="4" customWidth="1"/>
    <col min="9242" max="9242" width="11.625" style="4" customWidth="1"/>
    <col min="9243" max="9243" width="10.125" style="4" customWidth="1"/>
    <col min="9244" max="9245" width="9.625" style="4" customWidth="1"/>
    <col min="9246" max="9246" width="11.75" style="4" customWidth="1"/>
    <col min="9247" max="9247" width="10.75" style="4" customWidth="1"/>
    <col min="9248" max="9248" width="10.125" style="4" customWidth="1"/>
    <col min="9249" max="9250" width="9.625" style="4" customWidth="1"/>
    <col min="9251" max="9251" width="10.75" style="4" customWidth="1"/>
    <col min="9252" max="9252" width="9.875" style="4" customWidth="1"/>
    <col min="9253" max="9253" width="10.125" style="4" customWidth="1"/>
    <col min="9254" max="9255" width="9.625" style="4" customWidth="1"/>
    <col min="9256" max="9256" width="13.375" style="4" customWidth="1"/>
    <col min="9257" max="9257" width="11.25" style="4" customWidth="1"/>
    <col min="9258" max="9258" width="10.125" style="4" customWidth="1"/>
    <col min="9259" max="9260" width="9.875" style="4" customWidth="1"/>
    <col min="9261" max="9261" width="12.625" style="4" customWidth="1"/>
    <col min="9262" max="9262" width="11.25" style="4" customWidth="1"/>
    <col min="9263" max="9263" width="9.375" style="4" customWidth="1"/>
    <col min="9264" max="9482" width="9.125" style="4"/>
    <col min="9483" max="9483" width="5.125" style="4" customWidth="1"/>
    <col min="9484" max="9484" width="24" style="4" customWidth="1"/>
    <col min="9485" max="9485" width="7.75" style="4" customWidth="1"/>
    <col min="9486" max="9486" width="9" style="4" customWidth="1"/>
    <col min="9487" max="9487" width="9.125" style="4" customWidth="1"/>
    <col min="9488" max="9488" width="10.125" style="4" customWidth="1"/>
    <col min="9489" max="9489" width="10.75" style="4" customWidth="1"/>
    <col min="9490" max="9491" width="10" style="4" customWidth="1"/>
    <col min="9492" max="9492" width="11.875" style="4" customWidth="1"/>
    <col min="9493" max="9493" width="11" style="4" customWidth="1"/>
    <col min="9494" max="9494" width="10.375" style="4" customWidth="1"/>
    <col min="9495" max="9496" width="8.875" style="4" customWidth="1"/>
    <col min="9497" max="9497" width="11.25" style="4" customWidth="1"/>
    <col min="9498" max="9498" width="11.625" style="4" customWidth="1"/>
    <col min="9499" max="9499" width="10.125" style="4" customWidth="1"/>
    <col min="9500" max="9501" width="9.625" style="4" customWidth="1"/>
    <col min="9502" max="9502" width="11.75" style="4" customWidth="1"/>
    <col min="9503" max="9503" width="10.75" style="4" customWidth="1"/>
    <col min="9504" max="9504" width="10.125" style="4" customWidth="1"/>
    <col min="9505" max="9506" width="9.625" style="4" customWidth="1"/>
    <col min="9507" max="9507" width="10.75" style="4" customWidth="1"/>
    <col min="9508" max="9508" width="9.875" style="4" customWidth="1"/>
    <col min="9509" max="9509" width="10.125" style="4" customWidth="1"/>
    <col min="9510" max="9511" width="9.625" style="4" customWidth="1"/>
    <col min="9512" max="9512" width="13.375" style="4" customWidth="1"/>
    <col min="9513" max="9513" width="11.25" style="4" customWidth="1"/>
    <col min="9514" max="9514" width="10.125" style="4" customWidth="1"/>
    <col min="9515" max="9516" width="9.875" style="4" customWidth="1"/>
    <col min="9517" max="9517" width="12.625" style="4" customWidth="1"/>
    <col min="9518" max="9518" width="11.25" style="4" customWidth="1"/>
    <col min="9519" max="9519" width="9.375" style="4" customWidth="1"/>
    <col min="9520" max="9738" width="9.125" style="4"/>
    <col min="9739" max="9739" width="5.125" style="4" customWidth="1"/>
    <col min="9740" max="9740" width="24" style="4" customWidth="1"/>
    <col min="9741" max="9741" width="7.75" style="4" customWidth="1"/>
    <col min="9742" max="9742" width="9" style="4" customWidth="1"/>
    <col min="9743" max="9743" width="9.125" style="4" customWidth="1"/>
    <col min="9744" max="9744" width="10.125" style="4" customWidth="1"/>
    <col min="9745" max="9745" width="10.75" style="4" customWidth="1"/>
    <col min="9746" max="9747" width="10" style="4" customWidth="1"/>
    <col min="9748" max="9748" width="11.875" style="4" customWidth="1"/>
    <col min="9749" max="9749" width="11" style="4" customWidth="1"/>
    <col min="9750" max="9750" width="10.375" style="4" customWidth="1"/>
    <col min="9751" max="9752" width="8.875" style="4" customWidth="1"/>
    <col min="9753" max="9753" width="11.25" style="4" customWidth="1"/>
    <col min="9754" max="9754" width="11.625" style="4" customWidth="1"/>
    <col min="9755" max="9755" width="10.125" style="4" customWidth="1"/>
    <col min="9756" max="9757" width="9.625" style="4" customWidth="1"/>
    <col min="9758" max="9758" width="11.75" style="4" customWidth="1"/>
    <col min="9759" max="9759" width="10.75" style="4" customWidth="1"/>
    <col min="9760" max="9760" width="10.125" style="4" customWidth="1"/>
    <col min="9761" max="9762" width="9.625" style="4" customWidth="1"/>
    <col min="9763" max="9763" width="10.75" style="4" customWidth="1"/>
    <col min="9764" max="9764" width="9.875" style="4" customWidth="1"/>
    <col min="9765" max="9765" width="10.125" style="4" customWidth="1"/>
    <col min="9766" max="9767" width="9.625" style="4" customWidth="1"/>
    <col min="9768" max="9768" width="13.375" style="4" customWidth="1"/>
    <col min="9769" max="9769" width="11.25" style="4" customWidth="1"/>
    <col min="9770" max="9770" width="10.125" style="4" customWidth="1"/>
    <col min="9771" max="9772" width="9.875" style="4" customWidth="1"/>
    <col min="9773" max="9773" width="12.625" style="4" customWidth="1"/>
    <col min="9774" max="9774" width="11.25" style="4" customWidth="1"/>
    <col min="9775" max="9775" width="9.375" style="4" customWidth="1"/>
    <col min="9776" max="9994" width="9.125" style="4"/>
    <col min="9995" max="9995" width="5.125" style="4" customWidth="1"/>
    <col min="9996" max="9996" width="24" style="4" customWidth="1"/>
    <col min="9997" max="9997" width="7.75" style="4" customWidth="1"/>
    <col min="9998" max="9998" width="9" style="4" customWidth="1"/>
    <col min="9999" max="9999" width="9.125" style="4" customWidth="1"/>
    <col min="10000" max="10000" width="10.125" style="4" customWidth="1"/>
    <col min="10001" max="10001" width="10.75" style="4" customWidth="1"/>
    <col min="10002" max="10003" width="10" style="4" customWidth="1"/>
    <col min="10004" max="10004" width="11.875" style="4" customWidth="1"/>
    <col min="10005" max="10005" width="11" style="4" customWidth="1"/>
    <col min="10006" max="10006" width="10.375" style="4" customWidth="1"/>
    <col min="10007" max="10008" width="8.875" style="4" customWidth="1"/>
    <col min="10009" max="10009" width="11.25" style="4" customWidth="1"/>
    <col min="10010" max="10010" width="11.625" style="4" customWidth="1"/>
    <col min="10011" max="10011" width="10.125" style="4" customWidth="1"/>
    <col min="10012" max="10013" width="9.625" style="4" customWidth="1"/>
    <col min="10014" max="10014" width="11.75" style="4" customWidth="1"/>
    <col min="10015" max="10015" width="10.75" style="4" customWidth="1"/>
    <col min="10016" max="10016" width="10.125" style="4" customWidth="1"/>
    <col min="10017" max="10018" width="9.625" style="4" customWidth="1"/>
    <col min="10019" max="10019" width="10.75" style="4" customWidth="1"/>
    <col min="10020" max="10020" width="9.875" style="4" customWidth="1"/>
    <col min="10021" max="10021" width="10.125" style="4" customWidth="1"/>
    <col min="10022" max="10023" width="9.625" style="4" customWidth="1"/>
    <col min="10024" max="10024" width="13.375" style="4" customWidth="1"/>
    <col min="10025" max="10025" width="11.25" style="4" customWidth="1"/>
    <col min="10026" max="10026" width="10.125" style="4" customWidth="1"/>
    <col min="10027" max="10028" width="9.875" style="4" customWidth="1"/>
    <col min="10029" max="10029" width="12.625" style="4" customWidth="1"/>
    <col min="10030" max="10030" width="11.25" style="4" customWidth="1"/>
    <col min="10031" max="10031" width="9.375" style="4" customWidth="1"/>
    <col min="10032" max="10250" width="9.125" style="4"/>
    <col min="10251" max="10251" width="5.125" style="4" customWidth="1"/>
    <col min="10252" max="10252" width="24" style="4" customWidth="1"/>
    <col min="10253" max="10253" width="7.75" style="4" customWidth="1"/>
    <col min="10254" max="10254" width="9" style="4" customWidth="1"/>
    <col min="10255" max="10255" width="9.125" style="4" customWidth="1"/>
    <col min="10256" max="10256" width="10.125" style="4" customWidth="1"/>
    <col min="10257" max="10257" width="10.75" style="4" customWidth="1"/>
    <col min="10258" max="10259" width="10" style="4" customWidth="1"/>
    <col min="10260" max="10260" width="11.875" style="4" customWidth="1"/>
    <col min="10261" max="10261" width="11" style="4" customWidth="1"/>
    <col min="10262" max="10262" width="10.375" style="4" customWidth="1"/>
    <col min="10263" max="10264" width="8.875" style="4" customWidth="1"/>
    <col min="10265" max="10265" width="11.25" style="4" customWidth="1"/>
    <col min="10266" max="10266" width="11.625" style="4" customWidth="1"/>
    <col min="10267" max="10267" width="10.125" style="4" customWidth="1"/>
    <col min="10268" max="10269" width="9.625" style="4" customWidth="1"/>
    <col min="10270" max="10270" width="11.75" style="4" customWidth="1"/>
    <col min="10271" max="10271" width="10.75" style="4" customWidth="1"/>
    <col min="10272" max="10272" width="10.125" style="4" customWidth="1"/>
    <col min="10273" max="10274" width="9.625" style="4" customWidth="1"/>
    <col min="10275" max="10275" width="10.75" style="4" customWidth="1"/>
    <col min="10276" max="10276" width="9.875" style="4" customWidth="1"/>
    <col min="10277" max="10277" width="10.125" style="4" customWidth="1"/>
    <col min="10278" max="10279" width="9.625" style="4" customWidth="1"/>
    <col min="10280" max="10280" width="13.375" style="4" customWidth="1"/>
    <col min="10281" max="10281" width="11.25" style="4" customWidth="1"/>
    <col min="10282" max="10282" width="10.125" style="4" customWidth="1"/>
    <col min="10283" max="10284" width="9.875" style="4" customWidth="1"/>
    <col min="10285" max="10285" width="12.625" style="4" customWidth="1"/>
    <col min="10286" max="10286" width="11.25" style="4" customWidth="1"/>
    <col min="10287" max="10287" width="9.375" style="4" customWidth="1"/>
    <col min="10288" max="10506" width="9.125" style="4"/>
    <col min="10507" max="10507" width="5.125" style="4" customWidth="1"/>
    <col min="10508" max="10508" width="24" style="4" customWidth="1"/>
    <col min="10509" max="10509" width="7.75" style="4" customWidth="1"/>
    <col min="10510" max="10510" width="9" style="4" customWidth="1"/>
    <col min="10511" max="10511" width="9.125" style="4" customWidth="1"/>
    <col min="10512" max="10512" width="10.125" style="4" customWidth="1"/>
    <col min="10513" max="10513" width="10.75" style="4" customWidth="1"/>
    <col min="10514" max="10515" width="10" style="4" customWidth="1"/>
    <col min="10516" max="10516" width="11.875" style="4" customWidth="1"/>
    <col min="10517" max="10517" width="11" style="4" customWidth="1"/>
    <col min="10518" max="10518" width="10.375" style="4" customWidth="1"/>
    <col min="10519" max="10520" width="8.875" style="4" customWidth="1"/>
    <col min="10521" max="10521" width="11.25" style="4" customWidth="1"/>
    <col min="10522" max="10522" width="11.625" style="4" customWidth="1"/>
    <col min="10523" max="10523" width="10.125" style="4" customWidth="1"/>
    <col min="10524" max="10525" width="9.625" style="4" customWidth="1"/>
    <col min="10526" max="10526" width="11.75" style="4" customWidth="1"/>
    <col min="10527" max="10527" width="10.75" style="4" customWidth="1"/>
    <col min="10528" max="10528" width="10.125" style="4" customWidth="1"/>
    <col min="10529" max="10530" width="9.625" style="4" customWidth="1"/>
    <col min="10531" max="10531" width="10.75" style="4" customWidth="1"/>
    <col min="10532" max="10532" width="9.875" style="4" customWidth="1"/>
    <col min="10533" max="10533" width="10.125" style="4" customWidth="1"/>
    <col min="10534" max="10535" width="9.625" style="4" customWidth="1"/>
    <col min="10536" max="10536" width="13.375" style="4" customWidth="1"/>
    <col min="10537" max="10537" width="11.25" style="4" customWidth="1"/>
    <col min="10538" max="10538" width="10.125" style="4" customWidth="1"/>
    <col min="10539" max="10540" width="9.875" style="4" customWidth="1"/>
    <col min="10541" max="10541" width="12.625" style="4" customWidth="1"/>
    <col min="10542" max="10542" width="11.25" style="4" customWidth="1"/>
    <col min="10543" max="10543" width="9.375" style="4" customWidth="1"/>
    <col min="10544" max="10762" width="9.125" style="4"/>
    <col min="10763" max="10763" width="5.125" style="4" customWidth="1"/>
    <col min="10764" max="10764" width="24" style="4" customWidth="1"/>
    <col min="10765" max="10765" width="7.75" style="4" customWidth="1"/>
    <col min="10766" max="10766" width="9" style="4" customWidth="1"/>
    <col min="10767" max="10767" width="9.125" style="4" customWidth="1"/>
    <col min="10768" max="10768" width="10.125" style="4" customWidth="1"/>
    <col min="10769" max="10769" width="10.75" style="4" customWidth="1"/>
    <col min="10770" max="10771" width="10" style="4" customWidth="1"/>
    <col min="10772" max="10772" width="11.875" style="4" customWidth="1"/>
    <col min="10773" max="10773" width="11" style="4" customWidth="1"/>
    <col min="10774" max="10774" width="10.375" style="4" customWidth="1"/>
    <col min="10775" max="10776" width="8.875" style="4" customWidth="1"/>
    <col min="10777" max="10777" width="11.25" style="4" customWidth="1"/>
    <col min="10778" max="10778" width="11.625" style="4" customWidth="1"/>
    <col min="10779" max="10779" width="10.125" style="4" customWidth="1"/>
    <col min="10780" max="10781" width="9.625" style="4" customWidth="1"/>
    <col min="10782" max="10782" width="11.75" style="4" customWidth="1"/>
    <col min="10783" max="10783" width="10.75" style="4" customWidth="1"/>
    <col min="10784" max="10784" width="10.125" style="4" customWidth="1"/>
    <col min="10785" max="10786" width="9.625" style="4" customWidth="1"/>
    <col min="10787" max="10787" width="10.75" style="4" customWidth="1"/>
    <col min="10788" max="10788" width="9.875" style="4" customWidth="1"/>
    <col min="10789" max="10789" width="10.125" style="4" customWidth="1"/>
    <col min="10790" max="10791" width="9.625" style="4" customWidth="1"/>
    <col min="10792" max="10792" width="13.375" style="4" customWidth="1"/>
    <col min="10793" max="10793" width="11.25" style="4" customWidth="1"/>
    <col min="10794" max="10794" width="10.125" style="4" customWidth="1"/>
    <col min="10795" max="10796" width="9.875" style="4" customWidth="1"/>
    <col min="10797" max="10797" width="12.625" style="4" customWidth="1"/>
    <col min="10798" max="10798" width="11.25" style="4" customWidth="1"/>
    <col min="10799" max="10799" width="9.375" style="4" customWidth="1"/>
    <col min="10800" max="11018" width="9.125" style="4"/>
    <col min="11019" max="11019" width="5.125" style="4" customWidth="1"/>
    <col min="11020" max="11020" width="24" style="4" customWidth="1"/>
    <col min="11021" max="11021" width="7.75" style="4" customWidth="1"/>
    <col min="11022" max="11022" width="9" style="4" customWidth="1"/>
    <col min="11023" max="11023" width="9.125" style="4" customWidth="1"/>
    <col min="11024" max="11024" width="10.125" style="4" customWidth="1"/>
    <col min="11025" max="11025" width="10.75" style="4" customWidth="1"/>
    <col min="11026" max="11027" width="10" style="4" customWidth="1"/>
    <col min="11028" max="11028" width="11.875" style="4" customWidth="1"/>
    <col min="11029" max="11029" width="11" style="4" customWidth="1"/>
    <col min="11030" max="11030" width="10.375" style="4" customWidth="1"/>
    <col min="11031" max="11032" width="8.875" style="4" customWidth="1"/>
    <col min="11033" max="11033" width="11.25" style="4" customWidth="1"/>
    <col min="11034" max="11034" width="11.625" style="4" customWidth="1"/>
    <col min="11035" max="11035" width="10.125" style="4" customWidth="1"/>
    <col min="11036" max="11037" width="9.625" style="4" customWidth="1"/>
    <col min="11038" max="11038" width="11.75" style="4" customWidth="1"/>
    <col min="11039" max="11039" width="10.75" style="4" customWidth="1"/>
    <col min="11040" max="11040" width="10.125" style="4" customWidth="1"/>
    <col min="11041" max="11042" width="9.625" style="4" customWidth="1"/>
    <col min="11043" max="11043" width="10.75" style="4" customWidth="1"/>
    <col min="11044" max="11044" width="9.875" style="4" customWidth="1"/>
    <col min="11045" max="11045" width="10.125" style="4" customWidth="1"/>
    <col min="11046" max="11047" width="9.625" style="4" customWidth="1"/>
    <col min="11048" max="11048" width="13.375" style="4" customWidth="1"/>
    <col min="11049" max="11049" width="11.25" style="4" customWidth="1"/>
    <col min="11050" max="11050" width="10.125" style="4" customWidth="1"/>
    <col min="11051" max="11052" width="9.875" style="4" customWidth="1"/>
    <col min="11053" max="11053" width="12.625" style="4" customWidth="1"/>
    <col min="11054" max="11054" width="11.25" style="4" customWidth="1"/>
    <col min="11055" max="11055" width="9.375" style="4" customWidth="1"/>
    <col min="11056" max="11274" width="9.125" style="4"/>
    <col min="11275" max="11275" width="5.125" style="4" customWidth="1"/>
    <col min="11276" max="11276" width="24" style="4" customWidth="1"/>
    <col min="11277" max="11277" width="7.75" style="4" customWidth="1"/>
    <col min="11278" max="11278" width="9" style="4" customWidth="1"/>
    <col min="11279" max="11279" width="9.125" style="4" customWidth="1"/>
    <col min="11280" max="11280" width="10.125" style="4" customWidth="1"/>
    <col min="11281" max="11281" width="10.75" style="4" customWidth="1"/>
    <col min="11282" max="11283" width="10" style="4" customWidth="1"/>
    <col min="11284" max="11284" width="11.875" style="4" customWidth="1"/>
    <col min="11285" max="11285" width="11" style="4" customWidth="1"/>
    <col min="11286" max="11286" width="10.375" style="4" customWidth="1"/>
    <col min="11287" max="11288" width="8.875" style="4" customWidth="1"/>
    <col min="11289" max="11289" width="11.25" style="4" customWidth="1"/>
    <col min="11290" max="11290" width="11.625" style="4" customWidth="1"/>
    <col min="11291" max="11291" width="10.125" style="4" customWidth="1"/>
    <col min="11292" max="11293" width="9.625" style="4" customWidth="1"/>
    <col min="11294" max="11294" width="11.75" style="4" customWidth="1"/>
    <col min="11295" max="11295" width="10.75" style="4" customWidth="1"/>
    <col min="11296" max="11296" width="10.125" style="4" customWidth="1"/>
    <col min="11297" max="11298" width="9.625" style="4" customWidth="1"/>
    <col min="11299" max="11299" width="10.75" style="4" customWidth="1"/>
    <col min="11300" max="11300" width="9.875" style="4" customWidth="1"/>
    <col min="11301" max="11301" width="10.125" style="4" customWidth="1"/>
    <col min="11302" max="11303" width="9.625" style="4" customWidth="1"/>
    <col min="11304" max="11304" width="13.375" style="4" customWidth="1"/>
    <col min="11305" max="11305" width="11.25" style="4" customWidth="1"/>
    <col min="11306" max="11306" width="10.125" style="4" customWidth="1"/>
    <col min="11307" max="11308" width="9.875" style="4" customWidth="1"/>
    <col min="11309" max="11309" width="12.625" style="4" customWidth="1"/>
    <col min="11310" max="11310" width="11.25" style="4" customWidth="1"/>
    <col min="11311" max="11311" width="9.375" style="4" customWidth="1"/>
    <col min="11312" max="11530" width="9.125" style="4"/>
    <col min="11531" max="11531" width="5.125" style="4" customWidth="1"/>
    <col min="11532" max="11532" width="24" style="4" customWidth="1"/>
    <col min="11533" max="11533" width="7.75" style="4" customWidth="1"/>
    <col min="11534" max="11534" width="9" style="4" customWidth="1"/>
    <col min="11535" max="11535" width="9.125" style="4" customWidth="1"/>
    <col min="11536" max="11536" width="10.125" style="4" customWidth="1"/>
    <col min="11537" max="11537" width="10.75" style="4" customWidth="1"/>
    <col min="11538" max="11539" width="10" style="4" customWidth="1"/>
    <col min="11540" max="11540" width="11.875" style="4" customWidth="1"/>
    <col min="11541" max="11541" width="11" style="4" customWidth="1"/>
    <col min="11542" max="11542" width="10.375" style="4" customWidth="1"/>
    <col min="11543" max="11544" width="8.875" style="4" customWidth="1"/>
    <col min="11545" max="11545" width="11.25" style="4" customWidth="1"/>
    <col min="11546" max="11546" width="11.625" style="4" customWidth="1"/>
    <col min="11547" max="11547" width="10.125" style="4" customWidth="1"/>
    <col min="11548" max="11549" width="9.625" style="4" customWidth="1"/>
    <col min="11550" max="11550" width="11.75" style="4" customWidth="1"/>
    <col min="11551" max="11551" width="10.75" style="4" customWidth="1"/>
    <col min="11552" max="11552" width="10.125" style="4" customWidth="1"/>
    <col min="11553" max="11554" width="9.625" style="4" customWidth="1"/>
    <col min="11555" max="11555" width="10.75" style="4" customWidth="1"/>
    <col min="11556" max="11556" width="9.875" style="4" customWidth="1"/>
    <col min="11557" max="11557" width="10.125" style="4" customWidth="1"/>
    <col min="11558" max="11559" width="9.625" style="4" customWidth="1"/>
    <col min="11560" max="11560" width="13.375" style="4" customWidth="1"/>
    <col min="11561" max="11561" width="11.25" style="4" customWidth="1"/>
    <col min="11562" max="11562" width="10.125" style="4" customWidth="1"/>
    <col min="11563" max="11564" width="9.875" style="4" customWidth="1"/>
    <col min="11565" max="11565" width="12.625" style="4" customWidth="1"/>
    <col min="11566" max="11566" width="11.25" style="4" customWidth="1"/>
    <col min="11567" max="11567" width="9.375" style="4" customWidth="1"/>
    <col min="11568" max="11786" width="9.125" style="4"/>
    <col min="11787" max="11787" width="5.125" style="4" customWidth="1"/>
    <col min="11788" max="11788" width="24" style="4" customWidth="1"/>
    <col min="11789" max="11789" width="7.75" style="4" customWidth="1"/>
    <col min="11790" max="11790" width="9" style="4" customWidth="1"/>
    <col min="11791" max="11791" width="9.125" style="4" customWidth="1"/>
    <col min="11792" max="11792" width="10.125" style="4" customWidth="1"/>
    <col min="11793" max="11793" width="10.75" style="4" customWidth="1"/>
    <col min="11794" max="11795" width="10" style="4" customWidth="1"/>
    <col min="11796" max="11796" width="11.875" style="4" customWidth="1"/>
    <col min="11797" max="11797" width="11" style="4" customWidth="1"/>
    <col min="11798" max="11798" width="10.375" style="4" customWidth="1"/>
    <col min="11799" max="11800" width="8.875" style="4" customWidth="1"/>
    <col min="11801" max="11801" width="11.25" style="4" customWidth="1"/>
    <col min="11802" max="11802" width="11.625" style="4" customWidth="1"/>
    <col min="11803" max="11803" width="10.125" style="4" customWidth="1"/>
    <col min="11804" max="11805" width="9.625" style="4" customWidth="1"/>
    <col min="11806" max="11806" width="11.75" style="4" customWidth="1"/>
    <col min="11807" max="11807" width="10.75" style="4" customWidth="1"/>
    <col min="11808" max="11808" width="10.125" style="4" customWidth="1"/>
    <col min="11809" max="11810" width="9.625" style="4" customWidth="1"/>
    <col min="11811" max="11811" width="10.75" style="4" customWidth="1"/>
    <col min="11812" max="11812" width="9.875" style="4" customWidth="1"/>
    <col min="11813" max="11813" width="10.125" style="4" customWidth="1"/>
    <col min="11814" max="11815" width="9.625" style="4" customWidth="1"/>
    <col min="11816" max="11816" width="13.375" style="4" customWidth="1"/>
    <col min="11817" max="11817" width="11.25" style="4" customWidth="1"/>
    <col min="11818" max="11818" width="10.125" style="4" customWidth="1"/>
    <col min="11819" max="11820" width="9.875" style="4" customWidth="1"/>
    <col min="11821" max="11821" width="12.625" style="4" customWidth="1"/>
    <col min="11822" max="11822" width="11.25" style="4" customWidth="1"/>
    <col min="11823" max="11823" width="9.375" style="4" customWidth="1"/>
    <col min="11824" max="12042" width="9.125" style="4"/>
    <col min="12043" max="12043" width="5.125" style="4" customWidth="1"/>
    <col min="12044" max="12044" width="24" style="4" customWidth="1"/>
    <col min="12045" max="12045" width="7.75" style="4" customWidth="1"/>
    <col min="12046" max="12046" width="9" style="4" customWidth="1"/>
    <col min="12047" max="12047" width="9.125" style="4" customWidth="1"/>
    <col min="12048" max="12048" width="10.125" style="4" customWidth="1"/>
    <col min="12049" max="12049" width="10.75" style="4" customWidth="1"/>
    <col min="12050" max="12051" width="10" style="4" customWidth="1"/>
    <col min="12052" max="12052" width="11.875" style="4" customWidth="1"/>
    <col min="12053" max="12053" width="11" style="4" customWidth="1"/>
    <col min="12054" max="12054" width="10.375" style="4" customWidth="1"/>
    <col min="12055" max="12056" width="8.875" style="4" customWidth="1"/>
    <col min="12057" max="12057" width="11.25" style="4" customWidth="1"/>
    <col min="12058" max="12058" width="11.625" style="4" customWidth="1"/>
    <col min="12059" max="12059" width="10.125" style="4" customWidth="1"/>
    <col min="12060" max="12061" width="9.625" style="4" customWidth="1"/>
    <col min="12062" max="12062" width="11.75" style="4" customWidth="1"/>
    <col min="12063" max="12063" width="10.75" style="4" customWidth="1"/>
    <col min="12064" max="12064" width="10.125" style="4" customWidth="1"/>
    <col min="12065" max="12066" width="9.625" style="4" customWidth="1"/>
    <col min="12067" max="12067" width="10.75" style="4" customWidth="1"/>
    <col min="12068" max="12068" width="9.875" style="4" customWidth="1"/>
    <col min="12069" max="12069" width="10.125" style="4" customWidth="1"/>
    <col min="12070" max="12071" width="9.625" style="4" customWidth="1"/>
    <col min="12072" max="12072" width="13.375" style="4" customWidth="1"/>
    <col min="12073" max="12073" width="11.25" style="4" customWidth="1"/>
    <col min="12074" max="12074" width="10.125" style="4" customWidth="1"/>
    <col min="12075" max="12076" width="9.875" style="4" customWidth="1"/>
    <col min="12077" max="12077" width="12.625" style="4" customWidth="1"/>
    <col min="12078" max="12078" width="11.25" style="4" customWidth="1"/>
    <col min="12079" max="12079" width="9.375" style="4" customWidth="1"/>
    <col min="12080" max="12298" width="9.125" style="4"/>
    <col min="12299" max="12299" width="5.125" style="4" customWidth="1"/>
    <col min="12300" max="12300" width="24" style="4" customWidth="1"/>
    <col min="12301" max="12301" width="7.75" style="4" customWidth="1"/>
    <col min="12302" max="12302" width="9" style="4" customWidth="1"/>
    <col min="12303" max="12303" width="9.125" style="4" customWidth="1"/>
    <col min="12304" max="12304" width="10.125" style="4" customWidth="1"/>
    <col min="12305" max="12305" width="10.75" style="4" customWidth="1"/>
    <col min="12306" max="12307" width="10" style="4" customWidth="1"/>
    <col min="12308" max="12308" width="11.875" style="4" customWidth="1"/>
    <col min="12309" max="12309" width="11" style="4" customWidth="1"/>
    <col min="12310" max="12310" width="10.375" style="4" customWidth="1"/>
    <col min="12311" max="12312" width="8.875" style="4" customWidth="1"/>
    <col min="12313" max="12313" width="11.25" style="4" customWidth="1"/>
    <col min="12314" max="12314" width="11.625" style="4" customWidth="1"/>
    <col min="12315" max="12315" width="10.125" style="4" customWidth="1"/>
    <col min="12316" max="12317" width="9.625" style="4" customWidth="1"/>
    <col min="12318" max="12318" width="11.75" style="4" customWidth="1"/>
    <col min="12319" max="12319" width="10.75" style="4" customWidth="1"/>
    <col min="12320" max="12320" width="10.125" style="4" customWidth="1"/>
    <col min="12321" max="12322" width="9.625" style="4" customWidth="1"/>
    <col min="12323" max="12323" width="10.75" style="4" customWidth="1"/>
    <col min="12324" max="12324" width="9.875" style="4" customWidth="1"/>
    <col min="12325" max="12325" width="10.125" style="4" customWidth="1"/>
    <col min="12326" max="12327" width="9.625" style="4" customWidth="1"/>
    <col min="12328" max="12328" width="13.375" style="4" customWidth="1"/>
    <col min="12329" max="12329" width="11.25" style="4" customWidth="1"/>
    <col min="12330" max="12330" width="10.125" style="4" customWidth="1"/>
    <col min="12331" max="12332" width="9.875" style="4" customWidth="1"/>
    <col min="12333" max="12333" width="12.625" style="4" customWidth="1"/>
    <col min="12334" max="12334" width="11.25" style="4" customWidth="1"/>
    <col min="12335" max="12335" width="9.375" style="4" customWidth="1"/>
    <col min="12336" max="12554" width="9.125" style="4"/>
    <col min="12555" max="12555" width="5.125" style="4" customWidth="1"/>
    <col min="12556" max="12556" width="24" style="4" customWidth="1"/>
    <col min="12557" max="12557" width="7.75" style="4" customWidth="1"/>
    <col min="12558" max="12558" width="9" style="4" customWidth="1"/>
    <col min="12559" max="12559" width="9.125" style="4" customWidth="1"/>
    <col min="12560" max="12560" width="10.125" style="4" customWidth="1"/>
    <col min="12561" max="12561" width="10.75" style="4" customWidth="1"/>
    <col min="12562" max="12563" width="10" style="4" customWidth="1"/>
    <col min="12564" max="12564" width="11.875" style="4" customWidth="1"/>
    <col min="12565" max="12565" width="11" style="4" customWidth="1"/>
    <col min="12566" max="12566" width="10.375" style="4" customWidth="1"/>
    <col min="12567" max="12568" width="8.875" style="4" customWidth="1"/>
    <col min="12569" max="12569" width="11.25" style="4" customWidth="1"/>
    <col min="12570" max="12570" width="11.625" style="4" customWidth="1"/>
    <col min="12571" max="12571" width="10.125" style="4" customWidth="1"/>
    <col min="12572" max="12573" width="9.625" style="4" customWidth="1"/>
    <col min="12574" max="12574" width="11.75" style="4" customWidth="1"/>
    <col min="12575" max="12575" width="10.75" style="4" customWidth="1"/>
    <col min="12576" max="12576" width="10.125" style="4" customWidth="1"/>
    <col min="12577" max="12578" width="9.625" style="4" customWidth="1"/>
    <col min="12579" max="12579" width="10.75" style="4" customWidth="1"/>
    <col min="12580" max="12580" width="9.875" style="4" customWidth="1"/>
    <col min="12581" max="12581" width="10.125" style="4" customWidth="1"/>
    <col min="12582" max="12583" width="9.625" style="4" customWidth="1"/>
    <col min="12584" max="12584" width="13.375" style="4" customWidth="1"/>
    <col min="12585" max="12585" width="11.25" style="4" customWidth="1"/>
    <col min="12586" max="12586" width="10.125" style="4" customWidth="1"/>
    <col min="12587" max="12588" width="9.875" style="4" customWidth="1"/>
    <col min="12589" max="12589" width="12.625" style="4" customWidth="1"/>
    <col min="12590" max="12590" width="11.25" style="4" customWidth="1"/>
    <col min="12591" max="12591" width="9.375" style="4" customWidth="1"/>
    <col min="12592" max="12810" width="9.125" style="4"/>
    <col min="12811" max="12811" width="5.125" style="4" customWidth="1"/>
    <col min="12812" max="12812" width="24" style="4" customWidth="1"/>
    <col min="12813" max="12813" width="7.75" style="4" customWidth="1"/>
    <col min="12814" max="12814" width="9" style="4" customWidth="1"/>
    <col min="12815" max="12815" width="9.125" style="4" customWidth="1"/>
    <col min="12816" max="12816" width="10.125" style="4" customWidth="1"/>
    <col min="12817" max="12817" width="10.75" style="4" customWidth="1"/>
    <col min="12818" max="12819" width="10" style="4" customWidth="1"/>
    <col min="12820" max="12820" width="11.875" style="4" customWidth="1"/>
    <col min="12821" max="12821" width="11" style="4" customWidth="1"/>
    <col min="12822" max="12822" width="10.375" style="4" customWidth="1"/>
    <col min="12823" max="12824" width="8.875" style="4" customWidth="1"/>
    <col min="12825" max="12825" width="11.25" style="4" customWidth="1"/>
    <col min="12826" max="12826" width="11.625" style="4" customWidth="1"/>
    <col min="12827" max="12827" width="10.125" style="4" customWidth="1"/>
    <col min="12828" max="12829" width="9.625" style="4" customWidth="1"/>
    <col min="12830" max="12830" width="11.75" style="4" customWidth="1"/>
    <col min="12831" max="12831" width="10.75" style="4" customWidth="1"/>
    <col min="12832" max="12832" width="10.125" style="4" customWidth="1"/>
    <col min="12833" max="12834" width="9.625" style="4" customWidth="1"/>
    <col min="12835" max="12835" width="10.75" style="4" customWidth="1"/>
    <col min="12836" max="12836" width="9.875" style="4" customWidth="1"/>
    <col min="12837" max="12837" width="10.125" style="4" customWidth="1"/>
    <col min="12838" max="12839" width="9.625" style="4" customWidth="1"/>
    <col min="12840" max="12840" width="13.375" style="4" customWidth="1"/>
    <col min="12841" max="12841" width="11.25" style="4" customWidth="1"/>
    <col min="12842" max="12842" width="10.125" style="4" customWidth="1"/>
    <col min="12843" max="12844" width="9.875" style="4" customWidth="1"/>
    <col min="12845" max="12845" width="12.625" style="4" customWidth="1"/>
    <col min="12846" max="12846" width="11.25" style="4" customWidth="1"/>
    <col min="12847" max="12847" width="9.375" style="4" customWidth="1"/>
    <col min="12848" max="13066" width="9.125" style="4"/>
    <col min="13067" max="13067" width="5.125" style="4" customWidth="1"/>
    <col min="13068" max="13068" width="24" style="4" customWidth="1"/>
    <col min="13069" max="13069" width="7.75" style="4" customWidth="1"/>
    <col min="13070" max="13070" width="9" style="4" customWidth="1"/>
    <col min="13071" max="13071" width="9.125" style="4" customWidth="1"/>
    <col min="13072" max="13072" width="10.125" style="4" customWidth="1"/>
    <col min="13073" max="13073" width="10.75" style="4" customWidth="1"/>
    <col min="13074" max="13075" width="10" style="4" customWidth="1"/>
    <col min="13076" max="13076" width="11.875" style="4" customWidth="1"/>
    <col min="13077" max="13077" width="11" style="4" customWidth="1"/>
    <col min="13078" max="13078" width="10.375" style="4" customWidth="1"/>
    <col min="13079" max="13080" width="8.875" style="4" customWidth="1"/>
    <col min="13081" max="13081" width="11.25" style="4" customWidth="1"/>
    <col min="13082" max="13082" width="11.625" style="4" customWidth="1"/>
    <col min="13083" max="13083" width="10.125" style="4" customWidth="1"/>
    <col min="13084" max="13085" width="9.625" style="4" customWidth="1"/>
    <col min="13086" max="13086" width="11.75" style="4" customWidth="1"/>
    <col min="13087" max="13087" width="10.75" style="4" customWidth="1"/>
    <col min="13088" max="13088" width="10.125" style="4" customWidth="1"/>
    <col min="13089" max="13090" width="9.625" style="4" customWidth="1"/>
    <col min="13091" max="13091" width="10.75" style="4" customWidth="1"/>
    <col min="13092" max="13092" width="9.875" style="4" customWidth="1"/>
    <col min="13093" max="13093" width="10.125" style="4" customWidth="1"/>
    <col min="13094" max="13095" width="9.625" style="4" customWidth="1"/>
    <col min="13096" max="13096" width="13.375" style="4" customWidth="1"/>
    <col min="13097" max="13097" width="11.25" style="4" customWidth="1"/>
    <col min="13098" max="13098" width="10.125" style="4" customWidth="1"/>
    <col min="13099" max="13100" width="9.875" style="4" customWidth="1"/>
    <col min="13101" max="13101" width="12.625" style="4" customWidth="1"/>
    <col min="13102" max="13102" width="11.25" style="4" customWidth="1"/>
    <col min="13103" max="13103" width="9.375" style="4" customWidth="1"/>
    <col min="13104" max="13322" width="9.125" style="4"/>
    <col min="13323" max="13323" width="5.125" style="4" customWidth="1"/>
    <col min="13324" max="13324" width="24" style="4" customWidth="1"/>
    <col min="13325" max="13325" width="7.75" style="4" customWidth="1"/>
    <col min="13326" max="13326" width="9" style="4" customWidth="1"/>
    <col min="13327" max="13327" width="9.125" style="4" customWidth="1"/>
    <col min="13328" max="13328" width="10.125" style="4" customWidth="1"/>
    <col min="13329" max="13329" width="10.75" style="4" customWidth="1"/>
    <col min="13330" max="13331" width="10" style="4" customWidth="1"/>
    <col min="13332" max="13332" width="11.875" style="4" customWidth="1"/>
    <col min="13333" max="13333" width="11" style="4" customWidth="1"/>
    <col min="13334" max="13334" width="10.375" style="4" customWidth="1"/>
    <col min="13335" max="13336" width="8.875" style="4" customWidth="1"/>
    <col min="13337" max="13337" width="11.25" style="4" customWidth="1"/>
    <col min="13338" max="13338" width="11.625" style="4" customWidth="1"/>
    <col min="13339" max="13339" width="10.125" style="4" customWidth="1"/>
    <col min="13340" max="13341" width="9.625" style="4" customWidth="1"/>
    <col min="13342" max="13342" width="11.75" style="4" customWidth="1"/>
    <col min="13343" max="13343" width="10.75" style="4" customWidth="1"/>
    <col min="13344" max="13344" width="10.125" style="4" customWidth="1"/>
    <col min="13345" max="13346" width="9.625" style="4" customWidth="1"/>
    <col min="13347" max="13347" width="10.75" style="4" customWidth="1"/>
    <col min="13348" max="13348" width="9.875" style="4" customWidth="1"/>
    <col min="13349" max="13349" width="10.125" style="4" customWidth="1"/>
    <col min="13350" max="13351" width="9.625" style="4" customWidth="1"/>
    <col min="13352" max="13352" width="13.375" style="4" customWidth="1"/>
    <col min="13353" max="13353" width="11.25" style="4" customWidth="1"/>
    <col min="13354" max="13354" width="10.125" style="4" customWidth="1"/>
    <col min="13355" max="13356" width="9.875" style="4" customWidth="1"/>
    <col min="13357" max="13357" width="12.625" style="4" customWidth="1"/>
    <col min="13358" max="13358" width="11.25" style="4" customWidth="1"/>
    <col min="13359" max="13359" width="9.375" style="4" customWidth="1"/>
    <col min="13360" max="13578" width="9.125" style="4"/>
    <col min="13579" max="13579" width="5.125" style="4" customWidth="1"/>
    <col min="13580" max="13580" width="24" style="4" customWidth="1"/>
    <col min="13581" max="13581" width="7.75" style="4" customWidth="1"/>
    <col min="13582" max="13582" width="9" style="4" customWidth="1"/>
    <col min="13583" max="13583" width="9.125" style="4" customWidth="1"/>
    <col min="13584" max="13584" width="10.125" style="4" customWidth="1"/>
    <col min="13585" max="13585" width="10.75" style="4" customWidth="1"/>
    <col min="13586" max="13587" width="10" style="4" customWidth="1"/>
    <col min="13588" max="13588" width="11.875" style="4" customWidth="1"/>
    <col min="13589" max="13589" width="11" style="4" customWidth="1"/>
    <col min="13590" max="13590" width="10.375" style="4" customWidth="1"/>
    <col min="13591" max="13592" width="8.875" style="4" customWidth="1"/>
    <col min="13593" max="13593" width="11.25" style="4" customWidth="1"/>
    <col min="13594" max="13594" width="11.625" style="4" customWidth="1"/>
    <col min="13595" max="13595" width="10.125" style="4" customWidth="1"/>
    <col min="13596" max="13597" width="9.625" style="4" customWidth="1"/>
    <col min="13598" max="13598" width="11.75" style="4" customWidth="1"/>
    <col min="13599" max="13599" width="10.75" style="4" customWidth="1"/>
    <col min="13600" max="13600" width="10.125" style="4" customWidth="1"/>
    <col min="13601" max="13602" width="9.625" style="4" customWidth="1"/>
    <col min="13603" max="13603" width="10.75" style="4" customWidth="1"/>
    <col min="13604" max="13604" width="9.875" style="4" customWidth="1"/>
    <col min="13605" max="13605" width="10.125" style="4" customWidth="1"/>
    <col min="13606" max="13607" width="9.625" style="4" customWidth="1"/>
    <col min="13608" max="13608" width="13.375" style="4" customWidth="1"/>
    <col min="13609" max="13609" width="11.25" style="4" customWidth="1"/>
    <col min="13610" max="13610" width="10.125" style="4" customWidth="1"/>
    <col min="13611" max="13612" width="9.875" style="4" customWidth="1"/>
    <col min="13613" max="13613" width="12.625" style="4" customWidth="1"/>
    <col min="13614" max="13614" width="11.25" style="4" customWidth="1"/>
    <col min="13615" max="13615" width="9.375" style="4" customWidth="1"/>
    <col min="13616" max="13834" width="9.125" style="4"/>
    <col min="13835" max="13835" width="5.125" style="4" customWidth="1"/>
    <col min="13836" max="13836" width="24" style="4" customWidth="1"/>
    <col min="13837" max="13837" width="7.75" style="4" customWidth="1"/>
    <col min="13838" max="13838" width="9" style="4" customWidth="1"/>
    <col min="13839" max="13839" width="9.125" style="4" customWidth="1"/>
    <col min="13840" max="13840" width="10.125" style="4" customWidth="1"/>
    <col min="13841" max="13841" width="10.75" style="4" customWidth="1"/>
    <col min="13842" max="13843" width="10" style="4" customWidth="1"/>
    <col min="13844" max="13844" width="11.875" style="4" customWidth="1"/>
    <col min="13845" max="13845" width="11" style="4" customWidth="1"/>
    <col min="13846" max="13846" width="10.375" style="4" customWidth="1"/>
    <col min="13847" max="13848" width="8.875" style="4" customWidth="1"/>
    <col min="13849" max="13849" width="11.25" style="4" customWidth="1"/>
    <col min="13850" max="13850" width="11.625" style="4" customWidth="1"/>
    <col min="13851" max="13851" width="10.125" style="4" customWidth="1"/>
    <col min="13852" max="13853" width="9.625" style="4" customWidth="1"/>
    <col min="13854" max="13854" width="11.75" style="4" customWidth="1"/>
    <col min="13855" max="13855" width="10.75" style="4" customWidth="1"/>
    <col min="13856" max="13856" width="10.125" style="4" customWidth="1"/>
    <col min="13857" max="13858" width="9.625" style="4" customWidth="1"/>
    <col min="13859" max="13859" width="10.75" style="4" customWidth="1"/>
    <col min="13860" max="13860" width="9.875" style="4" customWidth="1"/>
    <col min="13861" max="13861" width="10.125" style="4" customWidth="1"/>
    <col min="13862" max="13863" width="9.625" style="4" customWidth="1"/>
    <col min="13864" max="13864" width="13.375" style="4" customWidth="1"/>
    <col min="13865" max="13865" width="11.25" style="4" customWidth="1"/>
    <col min="13866" max="13866" width="10.125" style="4" customWidth="1"/>
    <col min="13867" max="13868" width="9.875" style="4" customWidth="1"/>
    <col min="13869" max="13869" width="12.625" style="4" customWidth="1"/>
    <col min="13870" max="13870" width="11.25" style="4" customWidth="1"/>
    <col min="13871" max="13871" width="9.375" style="4" customWidth="1"/>
    <col min="13872" max="14090" width="9.125" style="4"/>
    <col min="14091" max="14091" width="5.125" style="4" customWidth="1"/>
    <col min="14092" max="14092" width="24" style="4" customWidth="1"/>
    <col min="14093" max="14093" width="7.75" style="4" customWidth="1"/>
    <col min="14094" max="14094" width="9" style="4" customWidth="1"/>
    <col min="14095" max="14095" width="9.125" style="4" customWidth="1"/>
    <col min="14096" max="14096" width="10.125" style="4" customWidth="1"/>
    <col min="14097" max="14097" width="10.75" style="4" customWidth="1"/>
    <col min="14098" max="14099" width="10" style="4" customWidth="1"/>
    <col min="14100" max="14100" width="11.875" style="4" customWidth="1"/>
    <col min="14101" max="14101" width="11" style="4" customWidth="1"/>
    <col min="14102" max="14102" width="10.375" style="4" customWidth="1"/>
    <col min="14103" max="14104" width="8.875" style="4" customWidth="1"/>
    <col min="14105" max="14105" width="11.25" style="4" customWidth="1"/>
    <col min="14106" max="14106" width="11.625" style="4" customWidth="1"/>
    <col min="14107" max="14107" width="10.125" style="4" customWidth="1"/>
    <col min="14108" max="14109" width="9.625" style="4" customWidth="1"/>
    <col min="14110" max="14110" width="11.75" style="4" customWidth="1"/>
    <col min="14111" max="14111" width="10.75" style="4" customWidth="1"/>
    <col min="14112" max="14112" width="10.125" style="4" customWidth="1"/>
    <col min="14113" max="14114" width="9.625" style="4" customWidth="1"/>
    <col min="14115" max="14115" width="10.75" style="4" customWidth="1"/>
    <col min="14116" max="14116" width="9.875" style="4" customWidth="1"/>
    <col min="14117" max="14117" width="10.125" style="4" customWidth="1"/>
    <col min="14118" max="14119" width="9.625" style="4" customWidth="1"/>
    <col min="14120" max="14120" width="13.375" style="4" customWidth="1"/>
    <col min="14121" max="14121" width="11.25" style="4" customWidth="1"/>
    <col min="14122" max="14122" width="10.125" style="4" customWidth="1"/>
    <col min="14123" max="14124" width="9.875" style="4" customWidth="1"/>
    <col min="14125" max="14125" width="12.625" style="4" customWidth="1"/>
    <col min="14126" max="14126" width="11.25" style="4" customWidth="1"/>
    <col min="14127" max="14127" width="9.375" style="4" customWidth="1"/>
    <col min="14128" max="14346" width="9.125" style="4"/>
    <col min="14347" max="14347" width="5.125" style="4" customWidth="1"/>
    <col min="14348" max="14348" width="24" style="4" customWidth="1"/>
    <col min="14349" max="14349" width="7.75" style="4" customWidth="1"/>
    <col min="14350" max="14350" width="9" style="4" customWidth="1"/>
    <col min="14351" max="14351" width="9.125" style="4" customWidth="1"/>
    <col min="14352" max="14352" width="10.125" style="4" customWidth="1"/>
    <col min="14353" max="14353" width="10.75" style="4" customWidth="1"/>
    <col min="14354" max="14355" width="10" style="4" customWidth="1"/>
    <col min="14356" max="14356" width="11.875" style="4" customWidth="1"/>
    <col min="14357" max="14357" width="11" style="4" customWidth="1"/>
    <col min="14358" max="14358" width="10.375" style="4" customWidth="1"/>
    <col min="14359" max="14360" width="8.875" style="4" customWidth="1"/>
    <col min="14361" max="14361" width="11.25" style="4" customWidth="1"/>
    <col min="14362" max="14362" width="11.625" style="4" customWidth="1"/>
    <col min="14363" max="14363" width="10.125" style="4" customWidth="1"/>
    <col min="14364" max="14365" width="9.625" style="4" customWidth="1"/>
    <col min="14366" max="14366" width="11.75" style="4" customWidth="1"/>
    <col min="14367" max="14367" width="10.75" style="4" customWidth="1"/>
    <col min="14368" max="14368" width="10.125" style="4" customWidth="1"/>
    <col min="14369" max="14370" width="9.625" style="4" customWidth="1"/>
    <col min="14371" max="14371" width="10.75" style="4" customWidth="1"/>
    <col min="14372" max="14372" width="9.875" style="4" customWidth="1"/>
    <col min="14373" max="14373" width="10.125" style="4" customWidth="1"/>
    <col min="14374" max="14375" width="9.625" style="4" customWidth="1"/>
    <col min="14376" max="14376" width="13.375" style="4" customWidth="1"/>
    <col min="14377" max="14377" width="11.25" style="4" customWidth="1"/>
    <col min="14378" max="14378" width="10.125" style="4" customWidth="1"/>
    <col min="14379" max="14380" width="9.875" style="4" customWidth="1"/>
    <col min="14381" max="14381" width="12.625" style="4" customWidth="1"/>
    <col min="14382" max="14382" width="11.25" style="4" customWidth="1"/>
    <col min="14383" max="14383" width="9.375" style="4" customWidth="1"/>
    <col min="14384" max="14602" width="9.125" style="4"/>
    <col min="14603" max="14603" width="5.125" style="4" customWidth="1"/>
    <col min="14604" max="14604" width="24" style="4" customWidth="1"/>
    <col min="14605" max="14605" width="7.75" style="4" customWidth="1"/>
    <col min="14606" max="14606" width="9" style="4" customWidth="1"/>
    <col min="14607" max="14607" width="9.125" style="4" customWidth="1"/>
    <col min="14608" max="14608" width="10.125" style="4" customWidth="1"/>
    <col min="14609" max="14609" width="10.75" style="4" customWidth="1"/>
    <col min="14610" max="14611" width="10" style="4" customWidth="1"/>
    <col min="14612" max="14612" width="11.875" style="4" customWidth="1"/>
    <col min="14613" max="14613" width="11" style="4" customWidth="1"/>
    <col min="14614" max="14614" width="10.375" style="4" customWidth="1"/>
    <col min="14615" max="14616" width="8.875" style="4" customWidth="1"/>
    <col min="14617" max="14617" width="11.25" style="4" customWidth="1"/>
    <col min="14618" max="14618" width="11.625" style="4" customWidth="1"/>
    <col min="14619" max="14619" width="10.125" style="4" customWidth="1"/>
    <col min="14620" max="14621" width="9.625" style="4" customWidth="1"/>
    <col min="14622" max="14622" width="11.75" style="4" customWidth="1"/>
    <col min="14623" max="14623" width="10.75" style="4" customWidth="1"/>
    <col min="14624" max="14624" width="10.125" style="4" customWidth="1"/>
    <col min="14625" max="14626" width="9.625" style="4" customWidth="1"/>
    <col min="14627" max="14627" width="10.75" style="4" customWidth="1"/>
    <col min="14628" max="14628" width="9.875" style="4" customWidth="1"/>
    <col min="14629" max="14629" width="10.125" style="4" customWidth="1"/>
    <col min="14630" max="14631" width="9.625" style="4" customWidth="1"/>
    <col min="14632" max="14632" width="13.375" style="4" customWidth="1"/>
    <col min="14633" max="14633" width="11.25" style="4" customWidth="1"/>
    <col min="14634" max="14634" width="10.125" style="4" customWidth="1"/>
    <col min="14635" max="14636" width="9.875" style="4" customWidth="1"/>
    <col min="14637" max="14637" width="12.625" style="4" customWidth="1"/>
    <col min="14638" max="14638" width="11.25" style="4" customWidth="1"/>
    <col min="14639" max="14639" width="9.375" style="4" customWidth="1"/>
    <col min="14640" max="14858" width="9.125" style="4"/>
    <col min="14859" max="14859" width="5.125" style="4" customWidth="1"/>
    <col min="14860" max="14860" width="24" style="4" customWidth="1"/>
    <col min="14861" max="14861" width="7.75" style="4" customWidth="1"/>
    <col min="14862" max="14862" width="9" style="4" customWidth="1"/>
    <col min="14863" max="14863" width="9.125" style="4" customWidth="1"/>
    <col min="14864" max="14864" width="10.125" style="4" customWidth="1"/>
    <col min="14865" max="14865" width="10.75" style="4" customWidth="1"/>
    <col min="14866" max="14867" width="10" style="4" customWidth="1"/>
    <col min="14868" max="14868" width="11.875" style="4" customWidth="1"/>
    <col min="14869" max="14869" width="11" style="4" customWidth="1"/>
    <col min="14870" max="14870" width="10.375" style="4" customWidth="1"/>
    <col min="14871" max="14872" width="8.875" style="4" customWidth="1"/>
    <col min="14873" max="14873" width="11.25" style="4" customWidth="1"/>
    <col min="14874" max="14874" width="11.625" style="4" customWidth="1"/>
    <col min="14875" max="14875" width="10.125" style="4" customWidth="1"/>
    <col min="14876" max="14877" width="9.625" style="4" customWidth="1"/>
    <col min="14878" max="14878" width="11.75" style="4" customWidth="1"/>
    <col min="14879" max="14879" width="10.75" style="4" customWidth="1"/>
    <col min="14880" max="14880" width="10.125" style="4" customWidth="1"/>
    <col min="14881" max="14882" width="9.625" style="4" customWidth="1"/>
    <col min="14883" max="14883" width="10.75" style="4" customWidth="1"/>
    <col min="14884" max="14884" width="9.875" style="4" customWidth="1"/>
    <col min="14885" max="14885" width="10.125" style="4" customWidth="1"/>
    <col min="14886" max="14887" width="9.625" style="4" customWidth="1"/>
    <col min="14888" max="14888" width="13.375" style="4" customWidth="1"/>
    <col min="14889" max="14889" width="11.25" style="4" customWidth="1"/>
    <col min="14890" max="14890" width="10.125" style="4" customWidth="1"/>
    <col min="14891" max="14892" width="9.875" style="4" customWidth="1"/>
    <col min="14893" max="14893" width="12.625" style="4" customWidth="1"/>
    <col min="14894" max="14894" width="11.25" style="4" customWidth="1"/>
    <col min="14895" max="14895" width="9.375" style="4" customWidth="1"/>
    <col min="14896" max="15114" width="9.125" style="4"/>
    <col min="15115" max="15115" width="5.125" style="4" customWidth="1"/>
    <col min="15116" max="15116" width="24" style="4" customWidth="1"/>
    <col min="15117" max="15117" width="7.75" style="4" customWidth="1"/>
    <col min="15118" max="15118" width="9" style="4" customWidth="1"/>
    <col min="15119" max="15119" width="9.125" style="4" customWidth="1"/>
    <col min="15120" max="15120" width="10.125" style="4" customWidth="1"/>
    <col min="15121" max="15121" width="10.75" style="4" customWidth="1"/>
    <col min="15122" max="15123" width="10" style="4" customWidth="1"/>
    <col min="15124" max="15124" width="11.875" style="4" customWidth="1"/>
    <col min="15125" max="15125" width="11" style="4" customWidth="1"/>
    <col min="15126" max="15126" width="10.375" style="4" customWidth="1"/>
    <col min="15127" max="15128" width="8.875" style="4" customWidth="1"/>
    <col min="15129" max="15129" width="11.25" style="4" customWidth="1"/>
    <col min="15130" max="15130" width="11.625" style="4" customWidth="1"/>
    <col min="15131" max="15131" width="10.125" style="4" customWidth="1"/>
    <col min="15132" max="15133" width="9.625" style="4" customWidth="1"/>
    <col min="15134" max="15134" width="11.75" style="4" customWidth="1"/>
    <col min="15135" max="15135" width="10.75" style="4" customWidth="1"/>
    <col min="15136" max="15136" width="10.125" style="4" customWidth="1"/>
    <col min="15137" max="15138" width="9.625" style="4" customWidth="1"/>
    <col min="15139" max="15139" width="10.75" style="4" customWidth="1"/>
    <col min="15140" max="15140" width="9.875" style="4" customWidth="1"/>
    <col min="15141" max="15141" width="10.125" style="4" customWidth="1"/>
    <col min="15142" max="15143" width="9.625" style="4" customWidth="1"/>
    <col min="15144" max="15144" width="13.375" style="4" customWidth="1"/>
    <col min="15145" max="15145" width="11.25" style="4" customWidth="1"/>
    <col min="15146" max="15146" width="10.125" style="4" customWidth="1"/>
    <col min="15147" max="15148" width="9.875" style="4" customWidth="1"/>
    <col min="15149" max="15149" width="12.625" style="4" customWidth="1"/>
    <col min="15150" max="15150" width="11.25" style="4" customWidth="1"/>
    <col min="15151" max="15151" width="9.375" style="4" customWidth="1"/>
    <col min="15152" max="15370" width="9.125" style="4"/>
    <col min="15371" max="15371" width="5.125" style="4" customWidth="1"/>
    <col min="15372" max="15372" width="24" style="4" customWidth="1"/>
    <col min="15373" max="15373" width="7.75" style="4" customWidth="1"/>
    <col min="15374" max="15374" width="9" style="4" customWidth="1"/>
    <col min="15375" max="15375" width="9.125" style="4" customWidth="1"/>
    <col min="15376" max="15376" width="10.125" style="4" customWidth="1"/>
    <col min="15377" max="15377" width="10.75" style="4" customWidth="1"/>
    <col min="15378" max="15379" width="10" style="4" customWidth="1"/>
    <col min="15380" max="15380" width="11.875" style="4" customWidth="1"/>
    <col min="15381" max="15381" width="11" style="4" customWidth="1"/>
    <col min="15382" max="15382" width="10.375" style="4" customWidth="1"/>
    <col min="15383" max="15384" width="8.875" style="4" customWidth="1"/>
    <col min="15385" max="15385" width="11.25" style="4" customWidth="1"/>
    <col min="15386" max="15386" width="11.625" style="4" customWidth="1"/>
    <col min="15387" max="15387" width="10.125" style="4" customWidth="1"/>
    <col min="15388" max="15389" width="9.625" style="4" customWidth="1"/>
    <col min="15390" max="15390" width="11.75" style="4" customWidth="1"/>
    <col min="15391" max="15391" width="10.75" style="4" customWidth="1"/>
    <col min="15392" max="15392" width="10.125" style="4" customWidth="1"/>
    <col min="15393" max="15394" width="9.625" style="4" customWidth="1"/>
    <col min="15395" max="15395" width="10.75" style="4" customWidth="1"/>
    <col min="15396" max="15396" width="9.875" style="4" customWidth="1"/>
    <col min="15397" max="15397" width="10.125" style="4" customWidth="1"/>
    <col min="15398" max="15399" width="9.625" style="4" customWidth="1"/>
    <col min="15400" max="15400" width="13.375" style="4" customWidth="1"/>
    <col min="15401" max="15401" width="11.25" style="4" customWidth="1"/>
    <col min="15402" max="15402" width="10.125" style="4" customWidth="1"/>
    <col min="15403" max="15404" width="9.875" style="4" customWidth="1"/>
    <col min="15405" max="15405" width="12.625" style="4" customWidth="1"/>
    <col min="15406" max="15406" width="11.25" style="4" customWidth="1"/>
    <col min="15407" max="15407" width="9.375" style="4" customWidth="1"/>
    <col min="15408" max="15626" width="9.125" style="4"/>
    <col min="15627" max="15627" width="5.125" style="4" customWidth="1"/>
    <col min="15628" max="15628" width="24" style="4" customWidth="1"/>
    <col min="15629" max="15629" width="7.75" style="4" customWidth="1"/>
    <col min="15630" max="15630" width="9" style="4" customWidth="1"/>
    <col min="15631" max="15631" width="9.125" style="4" customWidth="1"/>
    <col min="15632" max="15632" width="10.125" style="4" customWidth="1"/>
    <col min="15633" max="15633" width="10.75" style="4" customWidth="1"/>
    <col min="15634" max="15635" width="10" style="4" customWidth="1"/>
    <col min="15636" max="15636" width="11.875" style="4" customWidth="1"/>
    <col min="15637" max="15637" width="11" style="4" customWidth="1"/>
    <col min="15638" max="15638" width="10.375" style="4" customWidth="1"/>
    <col min="15639" max="15640" width="8.875" style="4" customWidth="1"/>
    <col min="15641" max="15641" width="11.25" style="4" customWidth="1"/>
    <col min="15642" max="15642" width="11.625" style="4" customWidth="1"/>
    <col min="15643" max="15643" width="10.125" style="4" customWidth="1"/>
    <col min="15644" max="15645" width="9.625" style="4" customWidth="1"/>
    <col min="15646" max="15646" width="11.75" style="4" customWidth="1"/>
    <col min="15647" max="15647" width="10.75" style="4" customWidth="1"/>
    <col min="15648" max="15648" width="10.125" style="4" customWidth="1"/>
    <col min="15649" max="15650" width="9.625" style="4" customWidth="1"/>
    <col min="15651" max="15651" width="10.75" style="4" customWidth="1"/>
    <col min="15652" max="15652" width="9.875" style="4" customWidth="1"/>
    <col min="15653" max="15653" width="10.125" style="4" customWidth="1"/>
    <col min="15654" max="15655" width="9.625" style="4" customWidth="1"/>
    <col min="15656" max="15656" width="13.375" style="4" customWidth="1"/>
    <col min="15657" max="15657" width="11.25" style="4" customWidth="1"/>
    <col min="15658" max="15658" width="10.125" style="4" customWidth="1"/>
    <col min="15659" max="15660" width="9.875" style="4" customWidth="1"/>
    <col min="15661" max="15661" width="12.625" style="4" customWidth="1"/>
    <col min="15662" max="15662" width="11.25" style="4" customWidth="1"/>
    <col min="15663" max="15663" width="9.375" style="4" customWidth="1"/>
    <col min="15664" max="15882" width="9.125" style="4"/>
    <col min="15883" max="15883" width="5.125" style="4" customWidth="1"/>
    <col min="15884" max="15884" width="24" style="4" customWidth="1"/>
    <col min="15885" max="15885" width="7.75" style="4" customWidth="1"/>
    <col min="15886" max="15886" width="9" style="4" customWidth="1"/>
    <col min="15887" max="15887" width="9.125" style="4" customWidth="1"/>
    <col min="15888" max="15888" width="10.125" style="4" customWidth="1"/>
    <col min="15889" max="15889" width="10.75" style="4" customWidth="1"/>
    <col min="15890" max="15891" width="10" style="4" customWidth="1"/>
    <col min="15892" max="15892" width="11.875" style="4" customWidth="1"/>
    <col min="15893" max="15893" width="11" style="4" customWidth="1"/>
    <col min="15894" max="15894" width="10.375" style="4" customWidth="1"/>
    <col min="15895" max="15896" width="8.875" style="4" customWidth="1"/>
    <col min="15897" max="15897" width="11.25" style="4" customWidth="1"/>
    <col min="15898" max="15898" width="11.625" style="4" customWidth="1"/>
    <col min="15899" max="15899" width="10.125" style="4" customWidth="1"/>
    <col min="15900" max="15901" width="9.625" style="4" customWidth="1"/>
    <col min="15902" max="15902" width="11.75" style="4" customWidth="1"/>
    <col min="15903" max="15903" width="10.75" style="4" customWidth="1"/>
    <col min="15904" max="15904" width="10.125" style="4" customWidth="1"/>
    <col min="15905" max="15906" width="9.625" style="4" customWidth="1"/>
    <col min="15907" max="15907" width="10.75" style="4" customWidth="1"/>
    <col min="15908" max="15908" width="9.875" style="4" customWidth="1"/>
    <col min="15909" max="15909" width="10.125" style="4" customWidth="1"/>
    <col min="15910" max="15911" width="9.625" style="4" customWidth="1"/>
    <col min="15912" max="15912" width="13.375" style="4" customWidth="1"/>
    <col min="15913" max="15913" width="11.25" style="4" customWidth="1"/>
    <col min="15914" max="15914" width="10.125" style="4" customWidth="1"/>
    <col min="15915" max="15916" width="9.875" style="4" customWidth="1"/>
    <col min="15917" max="15917" width="12.625" style="4" customWidth="1"/>
    <col min="15918" max="15918" width="11.25" style="4" customWidth="1"/>
    <col min="15919" max="15919" width="9.375" style="4" customWidth="1"/>
    <col min="15920" max="16138" width="9.125" style="4"/>
    <col min="16139" max="16139" width="5.125" style="4" customWidth="1"/>
    <col min="16140" max="16140" width="24" style="4" customWidth="1"/>
    <col min="16141" max="16141" width="7.75" style="4" customWidth="1"/>
    <col min="16142" max="16142" width="9" style="4" customWidth="1"/>
    <col min="16143" max="16143" width="9.125" style="4" customWidth="1"/>
    <col min="16144" max="16144" width="10.125" style="4" customWidth="1"/>
    <col min="16145" max="16145" width="10.75" style="4" customWidth="1"/>
    <col min="16146" max="16147" width="10" style="4" customWidth="1"/>
    <col min="16148" max="16148" width="11.875" style="4" customWidth="1"/>
    <col min="16149" max="16149" width="11" style="4" customWidth="1"/>
    <col min="16150" max="16150" width="10.375" style="4" customWidth="1"/>
    <col min="16151" max="16152" width="8.875" style="4" customWidth="1"/>
    <col min="16153" max="16153" width="11.25" style="4" customWidth="1"/>
    <col min="16154" max="16154" width="11.625" style="4" customWidth="1"/>
    <col min="16155" max="16155" width="10.125" style="4" customWidth="1"/>
    <col min="16156" max="16157" width="9.625" style="4" customWidth="1"/>
    <col min="16158" max="16158" width="11.75" style="4" customWidth="1"/>
    <col min="16159" max="16159" width="10.75" style="4" customWidth="1"/>
    <col min="16160" max="16160" width="10.125" style="4" customWidth="1"/>
    <col min="16161" max="16162" width="9.625" style="4" customWidth="1"/>
    <col min="16163" max="16163" width="10.75" style="4" customWidth="1"/>
    <col min="16164" max="16164" width="9.875" style="4" customWidth="1"/>
    <col min="16165" max="16165" width="10.125" style="4" customWidth="1"/>
    <col min="16166" max="16167" width="9.625" style="4" customWidth="1"/>
    <col min="16168" max="16168" width="13.375" style="4" customWidth="1"/>
    <col min="16169" max="16169" width="11.25" style="4" customWidth="1"/>
    <col min="16170" max="16170" width="10.125" style="4" customWidth="1"/>
    <col min="16171" max="16172" width="9.875" style="4" customWidth="1"/>
    <col min="16173" max="16173" width="12.625" style="4" customWidth="1"/>
    <col min="16174" max="16174" width="11.25" style="4" customWidth="1"/>
    <col min="16175" max="16175" width="9.375" style="4" customWidth="1"/>
    <col min="16176" max="16384" width="9.125" style="4"/>
  </cols>
  <sheetData>
    <row r="1" spans="1:47" s="1" customFormat="1" ht="34.5" customHeight="1">
      <c r="A1" s="548" t="s">
        <v>180</v>
      </c>
      <c r="B1" s="548"/>
      <c r="C1" s="548"/>
      <c r="D1" s="548"/>
      <c r="E1" s="548"/>
      <c r="F1" s="548"/>
      <c r="G1" s="548"/>
      <c r="H1" s="548"/>
      <c r="I1" s="548"/>
      <c r="J1" s="548"/>
      <c r="K1" s="548"/>
      <c r="L1" s="548"/>
      <c r="M1" s="548"/>
      <c r="N1" s="548"/>
      <c r="O1" s="548"/>
      <c r="P1" s="548"/>
      <c r="Q1" s="548"/>
      <c r="R1" s="548"/>
      <c r="S1" s="548"/>
      <c r="T1" s="548"/>
      <c r="U1" s="548"/>
      <c r="V1" s="548"/>
      <c r="W1" s="548"/>
      <c r="X1" s="548"/>
      <c r="Y1" s="548"/>
      <c r="Z1" s="548"/>
      <c r="AA1" s="548"/>
      <c r="AB1" s="548"/>
      <c r="AC1" s="548"/>
      <c r="AD1" s="548"/>
      <c r="AE1" s="548"/>
      <c r="AF1" s="548"/>
      <c r="AG1" s="548"/>
      <c r="AH1" s="548"/>
      <c r="AI1" s="548"/>
      <c r="AJ1" s="548"/>
      <c r="AK1" s="548"/>
      <c r="AL1" s="548"/>
      <c r="AM1" s="548"/>
      <c r="AN1" s="548"/>
      <c r="AO1" s="548"/>
      <c r="AP1" s="548"/>
      <c r="AQ1" s="548"/>
      <c r="AR1" s="548"/>
      <c r="AS1" s="548"/>
      <c r="AT1" s="548"/>
      <c r="AU1" s="548"/>
    </row>
    <row r="2" spans="1:47" s="1" customFormat="1" ht="32.25" hidden="1" customHeight="1">
      <c r="A2" s="137"/>
      <c r="B2" s="138"/>
      <c r="C2" s="138"/>
      <c r="D2" s="138"/>
      <c r="E2" s="138"/>
      <c r="F2" s="138"/>
      <c r="G2" s="138"/>
      <c r="H2" s="137"/>
      <c r="I2" s="137"/>
      <c r="J2" s="138"/>
      <c r="K2" s="138"/>
      <c r="L2" s="138"/>
      <c r="M2" s="139"/>
      <c r="N2" s="139"/>
      <c r="O2" s="139"/>
      <c r="P2" s="139"/>
      <c r="Q2" s="138"/>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40" t="s">
        <v>106</v>
      </c>
    </row>
    <row r="3" spans="1:47" s="1" customFormat="1" ht="34.5" customHeight="1">
      <c r="A3" s="586" t="s">
        <v>177</v>
      </c>
      <c r="B3" s="586"/>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6"/>
      <c r="AQ3" s="586"/>
      <c r="AR3" s="586"/>
      <c r="AS3" s="586"/>
      <c r="AT3" s="586"/>
      <c r="AU3" s="586"/>
    </row>
    <row r="4" spans="1:47" s="1" customFormat="1" ht="33" customHeight="1">
      <c r="A4" s="587" t="s">
        <v>183</v>
      </c>
      <c r="B4" s="587"/>
      <c r="C4" s="587"/>
      <c r="D4" s="587"/>
      <c r="E4" s="587"/>
      <c r="F4" s="587"/>
      <c r="G4" s="587"/>
      <c r="H4" s="587"/>
      <c r="I4" s="587"/>
      <c r="J4" s="587"/>
      <c r="K4" s="587"/>
      <c r="L4" s="587"/>
      <c r="M4" s="587"/>
      <c r="N4" s="587"/>
      <c r="O4" s="587"/>
      <c r="P4" s="587"/>
      <c r="Q4" s="587"/>
      <c r="R4" s="587"/>
      <c r="S4" s="587"/>
      <c r="T4" s="587"/>
      <c r="U4" s="587"/>
      <c r="V4" s="587"/>
      <c r="W4" s="587"/>
      <c r="X4" s="587"/>
      <c r="Y4" s="587"/>
      <c r="Z4" s="587"/>
      <c r="AA4" s="587"/>
      <c r="AB4" s="587"/>
      <c r="AC4" s="587"/>
      <c r="AD4" s="587"/>
      <c r="AE4" s="587"/>
      <c r="AF4" s="587"/>
      <c r="AG4" s="587"/>
      <c r="AH4" s="587"/>
      <c r="AI4" s="587"/>
      <c r="AJ4" s="587"/>
      <c r="AK4" s="587"/>
      <c r="AL4" s="587"/>
      <c r="AM4" s="587"/>
      <c r="AN4" s="587"/>
      <c r="AO4" s="587"/>
      <c r="AP4" s="587"/>
      <c r="AQ4" s="587"/>
      <c r="AR4" s="587"/>
      <c r="AS4" s="587"/>
      <c r="AT4" s="587"/>
      <c r="AU4" s="587"/>
    </row>
    <row r="5" spans="1:47" ht="33.75" customHeight="1">
      <c r="A5" s="549" t="s">
        <v>208</v>
      </c>
      <c r="B5" s="549"/>
      <c r="C5" s="549"/>
      <c r="D5" s="549"/>
      <c r="E5" s="549"/>
      <c r="F5" s="549"/>
      <c r="G5" s="549"/>
      <c r="H5" s="549"/>
      <c r="I5" s="549"/>
      <c r="J5" s="549"/>
      <c r="K5" s="549"/>
      <c r="L5" s="549"/>
      <c r="M5" s="549"/>
      <c r="N5" s="549"/>
      <c r="O5" s="549"/>
      <c r="P5" s="549"/>
      <c r="Q5" s="549"/>
      <c r="R5" s="549"/>
      <c r="S5" s="549"/>
      <c r="T5" s="549"/>
      <c r="U5" s="549"/>
      <c r="V5" s="549"/>
      <c r="W5" s="549"/>
      <c r="X5" s="549"/>
      <c r="Y5" s="549"/>
      <c r="Z5" s="549"/>
      <c r="AA5" s="549"/>
      <c r="AB5" s="549"/>
      <c r="AC5" s="549"/>
      <c r="AD5" s="549"/>
      <c r="AE5" s="549"/>
      <c r="AF5" s="549"/>
      <c r="AG5" s="549"/>
      <c r="AH5" s="549"/>
      <c r="AI5" s="549"/>
      <c r="AJ5" s="549"/>
      <c r="AK5" s="549"/>
      <c r="AL5" s="549"/>
      <c r="AM5" s="549"/>
      <c r="AN5" s="549"/>
      <c r="AO5" s="549"/>
      <c r="AP5" s="549"/>
      <c r="AQ5" s="549"/>
      <c r="AR5" s="549"/>
      <c r="AS5" s="549"/>
      <c r="AT5" s="549"/>
      <c r="AU5" s="549"/>
    </row>
    <row r="6" spans="1:47" ht="35.25" customHeight="1">
      <c r="A6" s="550" t="s">
        <v>118</v>
      </c>
      <c r="B6" s="550"/>
      <c r="C6" s="550"/>
      <c r="D6" s="550"/>
      <c r="E6" s="550"/>
      <c r="F6" s="550"/>
      <c r="G6" s="550"/>
      <c r="H6" s="550"/>
      <c r="I6" s="550"/>
      <c r="J6" s="550"/>
      <c r="K6" s="550"/>
      <c r="L6" s="550"/>
      <c r="M6" s="550"/>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50"/>
      <c r="AS6" s="550"/>
      <c r="AT6" s="550"/>
      <c r="AU6" s="550"/>
    </row>
    <row r="7" spans="1:47" s="141" customFormat="1" ht="35.25" customHeight="1">
      <c r="A7" s="551" t="s">
        <v>25</v>
      </c>
      <c r="B7" s="551"/>
      <c r="C7" s="551"/>
      <c r="D7" s="55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1"/>
      <c r="AL7" s="551"/>
      <c r="AM7" s="551"/>
      <c r="AN7" s="551"/>
      <c r="AO7" s="551"/>
      <c r="AP7" s="551"/>
      <c r="AQ7" s="551"/>
      <c r="AR7" s="551"/>
      <c r="AS7" s="551"/>
      <c r="AT7" s="551"/>
      <c r="AU7" s="551"/>
    </row>
    <row r="8" spans="1:47" s="5" customFormat="1" ht="48.75" customHeight="1">
      <c r="A8" s="566" t="s">
        <v>1</v>
      </c>
      <c r="B8" s="566" t="s">
        <v>184</v>
      </c>
      <c r="C8" s="566" t="s">
        <v>2</v>
      </c>
      <c r="D8" s="566" t="s">
        <v>3</v>
      </c>
      <c r="E8" s="566" t="s">
        <v>4</v>
      </c>
      <c r="F8" s="561" t="s">
        <v>185</v>
      </c>
      <c r="G8" s="585"/>
      <c r="H8" s="585"/>
      <c r="I8" s="585"/>
      <c r="J8" s="585"/>
      <c r="K8" s="585"/>
      <c r="L8" s="532" t="s">
        <v>197</v>
      </c>
      <c r="M8" s="577"/>
      <c r="N8" s="577"/>
      <c r="O8" s="577"/>
      <c r="P8" s="577"/>
      <c r="Q8" s="532" t="s">
        <v>100</v>
      </c>
      <c r="R8" s="577"/>
      <c r="S8" s="577"/>
      <c r="T8" s="577"/>
      <c r="U8" s="577"/>
      <c r="V8" s="532" t="s">
        <v>186</v>
      </c>
      <c r="W8" s="577"/>
      <c r="X8" s="577"/>
      <c r="Y8" s="577"/>
      <c r="Z8" s="577"/>
      <c r="AA8" s="532" t="s">
        <v>187</v>
      </c>
      <c r="AB8" s="577"/>
      <c r="AC8" s="577"/>
      <c r="AD8" s="577"/>
      <c r="AE8" s="577"/>
      <c r="AF8" s="579" t="s">
        <v>196</v>
      </c>
      <c r="AG8" s="580"/>
      <c r="AH8" s="580"/>
      <c r="AI8" s="580"/>
      <c r="AJ8" s="581"/>
      <c r="AK8" s="579" t="s">
        <v>195</v>
      </c>
      <c r="AL8" s="580"/>
      <c r="AM8" s="580"/>
      <c r="AN8" s="580"/>
      <c r="AO8" s="581"/>
      <c r="AP8" s="579" t="s">
        <v>119</v>
      </c>
      <c r="AQ8" s="580"/>
      <c r="AR8" s="580"/>
      <c r="AS8" s="580"/>
      <c r="AT8" s="581"/>
      <c r="AU8" s="566" t="s">
        <v>6</v>
      </c>
    </row>
    <row r="9" spans="1:47" s="5" customFormat="1" ht="29.25" customHeight="1">
      <c r="A9" s="567"/>
      <c r="B9" s="567"/>
      <c r="C9" s="567"/>
      <c r="D9" s="567"/>
      <c r="E9" s="567"/>
      <c r="F9" s="533" t="s">
        <v>7</v>
      </c>
      <c r="G9" s="533" t="s">
        <v>8</v>
      </c>
      <c r="H9" s="533"/>
      <c r="I9" s="533"/>
      <c r="J9" s="533"/>
      <c r="K9" s="533"/>
      <c r="L9" s="577"/>
      <c r="M9" s="577"/>
      <c r="N9" s="577"/>
      <c r="O9" s="577"/>
      <c r="P9" s="577"/>
      <c r="Q9" s="577"/>
      <c r="R9" s="577"/>
      <c r="S9" s="577"/>
      <c r="T9" s="577"/>
      <c r="U9" s="577"/>
      <c r="V9" s="577"/>
      <c r="W9" s="577"/>
      <c r="X9" s="577"/>
      <c r="Y9" s="577"/>
      <c r="Z9" s="577"/>
      <c r="AA9" s="577"/>
      <c r="AB9" s="577"/>
      <c r="AC9" s="577"/>
      <c r="AD9" s="577"/>
      <c r="AE9" s="577"/>
      <c r="AF9" s="582"/>
      <c r="AG9" s="583"/>
      <c r="AH9" s="583"/>
      <c r="AI9" s="583"/>
      <c r="AJ9" s="584"/>
      <c r="AK9" s="582"/>
      <c r="AL9" s="583"/>
      <c r="AM9" s="583"/>
      <c r="AN9" s="583"/>
      <c r="AO9" s="584"/>
      <c r="AP9" s="582"/>
      <c r="AQ9" s="583"/>
      <c r="AR9" s="583"/>
      <c r="AS9" s="583"/>
      <c r="AT9" s="584"/>
      <c r="AU9" s="567"/>
    </row>
    <row r="10" spans="1:47" s="5" customFormat="1" ht="30.75" customHeight="1">
      <c r="A10" s="567"/>
      <c r="B10" s="567"/>
      <c r="C10" s="567"/>
      <c r="D10" s="567"/>
      <c r="E10" s="567"/>
      <c r="F10" s="533"/>
      <c r="G10" s="533" t="s">
        <v>27</v>
      </c>
      <c r="H10" s="578" t="s">
        <v>29</v>
      </c>
      <c r="I10" s="578"/>
      <c r="J10" s="578"/>
      <c r="K10" s="578"/>
      <c r="L10" s="533" t="s">
        <v>27</v>
      </c>
      <c r="M10" s="578" t="s">
        <v>29</v>
      </c>
      <c r="N10" s="578"/>
      <c r="O10" s="578"/>
      <c r="P10" s="578"/>
      <c r="Q10" s="533" t="s">
        <v>27</v>
      </c>
      <c r="R10" s="578" t="s">
        <v>29</v>
      </c>
      <c r="S10" s="578"/>
      <c r="T10" s="578"/>
      <c r="U10" s="578"/>
      <c r="V10" s="533" t="s">
        <v>27</v>
      </c>
      <c r="W10" s="578" t="s">
        <v>29</v>
      </c>
      <c r="X10" s="578"/>
      <c r="Y10" s="578"/>
      <c r="Z10" s="578"/>
      <c r="AA10" s="533" t="s">
        <v>27</v>
      </c>
      <c r="AB10" s="578" t="s">
        <v>29</v>
      </c>
      <c r="AC10" s="578"/>
      <c r="AD10" s="578"/>
      <c r="AE10" s="578"/>
      <c r="AF10" s="533" t="s">
        <v>27</v>
      </c>
      <c r="AG10" s="578" t="s">
        <v>29</v>
      </c>
      <c r="AH10" s="578"/>
      <c r="AI10" s="578"/>
      <c r="AJ10" s="578"/>
      <c r="AK10" s="533" t="s">
        <v>27</v>
      </c>
      <c r="AL10" s="578" t="s">
        <v>29</v>
      </c>
      <c r="AM10" s="578"/>
      <c r="AN10" s="578"/>
      <c r="AO10" s="578"/>
      <c r="AP10" s="533" t="s">
        <v>27</v>
      </c>
      <c r="AQ10" s="578" t="s">
        <v>29</v>
      </c>
      <c r="AR10" s="578"/>
      <c r="AS10" s="578"/>
      <c r="AT10" s="578"/>
      <c r="AU10" s="567"/>
    </row>
    <row r="11" spans="1:47" s="5" customFormat="1" ht="30.75" customHeight="1">
      <c r="A11" s="567"/>
      <c r="B11" s="567"/>
      <c r="C11" s="567"/>
      <c r="D11" s="567"/>
      <c r="E11" s="567"/>
      <c r="F11" s="533"/>
      <c r="G11" s="533"/>
      <c r="H11" s="532" t="s">
        <v>188</v>
      </c>
      <c r="I11" s="532"/>
      <c r="J11" s="532"/>
      <c r="K11" s="563" t="s">
        <v>189</v>
      </c>
      <c r="L11" s="533"/>
      <c r="M11" s="532" t="s">
        <v>188</v>
      </c>
      <c r="N11" s="532"/>
      <c r="O11" s="532"/>
      <c r="P11" s="563" t="s">
        <v>189</v>
      </c>
      <c r="Q11" s="533"/>
      <c r="R11" s="532" t="s">
        <v>188</v>
      </c>
      <c r="S11" s="532"/>
      <c r="T11" s="532"/>
      <c r="U11" s="563" t="s">
        <v>189</v>
      </c>
      <c r="V11" s="533"/>
      <c r="W11" s="532" t="s">
        <v>188</v>
      </c>
      <c r="X11" s="532"/>
      <c r="Y11" s="532"/>
      <c r="Z11" s="563" t="s">
        <v>189</v>
      </c>
      <c r="AA11" s="533"/>
      <c r="AB11" s="532" t="s">
        <v>188</v>
      </c>
      <c r="AC11" s="532"/>
      <c r="AD11" s="532"/>
      <c r="AE11" s="563" t="s">
        <v>189</v>
      </c>
      <c r="AF11" s="533"/>
      <c r="AG11" s="532" t="s">
        <v>188</v>
      </c>
      <c r="AH11" s="532"/>
      <c r="AI11" s="532"/>
      <c r="AJ11" s="563" t="s">
        <v>189</v>
      </c>
      <c r="AK11" s="533"/>
      <c r="AL11" s="532" t="s">
        <v>188</v>
      </c>
      <c r="AM11" s="532"/>
      <c r="AN11" s="532"/>
      <c r="AO11" s="563" t="s">
        <v>189</v>
      </c>
      <c r="AP11" s="533"/>
      <c r="AQ11" s="532" t="s">
        <v>188</v>
      </c>
      <c r="AR11" s="532"/>
      <c r="AS11" s="532"/>
      <c r="AT11" s="563" t="s">
        <v>189</v>
      </c>
      <c r="AU11" s="567"/>
    </row>
    <row r="12" spans="1:47" s="5" customFormat="1" ht="24.6" customHeight="1">
      <c r="A12" s="567"/>
      <c r="B12" s="567"/>
      <c r="C12" s="567"/>
      <c r="D12" s="567"/>
      <c r="E12" s="567"/>
      <c r="F12" s="533"/>
      <c r="G12" s="533"/>
      <c r="H12" s="533" t="s">
        <v>9</v>
      </c>
      <c r="I12" s="533" t="s">
        <v>29</v>
      </c>
      <c r="J12" s="533"/>
      <c r="K12" s="564"/>
      <c r="L12" s="533"/>
      <c r="M12" s="533" t="s">
        <v>9</v>
      </c>
      <c r="N12" s="533" t="s">
        <v>29</v>
      </c>
      <c r="O12" s="533"/>
      <c r="P12" s="564"/>
      <c r="Q12" s="533"/>
      <c r="R12" s="533" t="s">
        <v>9</v>
      </c>
      <c r="S12" s="533" t="s">
        <v>29</v>
      </c>
      <c r="T12" s="533"/>
      <c r="U12" s="564"/>
      <c r="V12" s="533"/>
      <c r="W12" s="533" t="s">
        <v>9</v>
      </c>
      <c r="X12" s="533" t="s">
        <v>29</v>
      </c>
      <c r="Y12" s="533"/>
      <c r="Z12" s="564"/>
      <c r="AA12" s="533"/>
      <c r="AB12" s="533" t="s">
        <v>9</v>
      </c>
      <c r="AC12" s="533" t="s">
        <v>29</v>
      </c>
      <c r="AD12" s="533"/>
      <c r="AE12" s="564"/>
      <c r="AF12" s="533"/>
      <c r="AG12" s="533" t="s">
        <v>9</v>
      </c>
      <c r="AH12" s="533" t="s">
        <v>29</v>
      </c>
      <c r="AI12" s="533"/>
      <c r="AJ12" s="564"/>
      <c r="AK12" s="533"/>
      <c r="AL12" s="533" t="s">
        <v>9</v>
      </c>
      <c r="AM12" s="533" t="s">
        <v>29</v>
      </c>
      <c r="AN12" s="533"/>
      <c r="AO12" s="564"/>
      <c r="AP12" s="533"/>
      <c r="AQ12" s="533" t="s">
        <v>9</v>
      </c>
      <c r="AR12" s="533" t="s">
        <v>29</v>
      </c>
      <c r="AS12" s="533"/>
      <c r="AT12" s="564"/>
      <c r="AU12" s="567"/>
    </row>
    <row r="13" spans="1:47" s="5" customFormat="1" ht="78.599999999999994" customHeight="1">
      <c r="A13" s="568"/>
      <c r="B13" s="568"/>
      <c r="C13" s="568"/>
      <c r="D13" s="568"/>
      <c r="E13" s="568"/>
      <c r="F13" s="533"/>
      <c r="G13" s="533"/>
      <c r="H13" s="533"/>
      <c r="I13" s="130" t="s">
        <v>74</v>
      </c>
      <c r="J13" s="130" t="s">
        <v>190</v>
      </c>
      <c r="K13" s="565"/>
      <c r="L13" s="533"/>
      <c r="M13" s="533"/>
      <c r="N13" s="130" t="s">
        <v>74</v>
      </c>
      <c r="O13" s="130" t="s">
        <v>190</v>
      </c>
      <c r="P13" s="565"/>
      <c r="Q13" s="533"/>
      <c r="R13" s="533"/>
      <c r="S13" s="130" t="s">
        <v>74</v>
      </c>
      <c r="T13" s="130" t="s">
        <v>190</v>
      </c>
      <c r="U13" s="565"/>
      <c r="V13" s="533"/>
      <c r="W13" s="533"/>
      <c r="X13" s="130" t="s">
        <v>74</v>
      </c>
      <c r="Y13" s="130" t="s">
        <v>190</v>
      </c>
      <c r="Z13" s="565"/>
      <c r="AA13" s="533"/>
      <c r="AB13" s="533"/>
      <c r="AC13" s="130" t="s">
        <v>74</v>
      </c>
      <c r="AD13" s="130" t="s">
        <v>190</v>
      </c>
      <c r="AE13" s="565"/>
      <c r="AF13" s="533"/>
      <c r="AG13" s="533"/>
      <c r="AH13" s="130" t="s">
        <v>74</v>
      </c>
      <c r="AI13" s="130" t="s">
        <v>190</v>
      </c>
      <c r="AJ13" s="565"/>
      <c r="AK13" s="533"/>
      <c r="AL13" s="533"/>
      <c r="AM13" s="130" t="s">
        <v>74</v>
      </c>
      <c r="AN13" s="130" t="s">
        <v>190</v>
      </c>
      <c r="AO13" s="565"/>
      <c r="AP13" s="533"/>
      <c r="AQ13" s="533"/>
      <c r="AR13" s="130" t="s">
        <v>74</v>
      </c>
      <c r="AS13" s="130" t="s">
        <v>190</v>
      </c>
      <c r="AT13" s="565"/>
      <c r="AU13" s="568"/>
    </row>
    <row r="14" spans="1:47" s="7" customFormat="1" ht="30.75" hidden="1" customHeight="1">
      <c r="A14" s="6">
        <v>1</v>
      </c>
      <c r="B14" s="6">
        <v>2</v>
      </c>
      <c r="C14" s="6">
        <v>3</v>
      </c>
      <c r="D14" s="6">
        <v>4</v>
      </c>
      <c r="E14" s="6">
        <v>5</v>
      </c>
      <c r="F14" s="6">
        <v>6</v>
      </c>
      <c r="G14" s="6">
        <v>7</v>
      </c>
      <c r="H14" s="6">
        <v>8</v>
      </c>
      <c r="I14" s="6">
        <v>9</v>
      </c>
      <c r="J14" s="6">
        <v>10</v>
      </c>
      <c r="K14" s="6">
        <v>11</v>
      </c>
      <c r="L14" s="6">
        <v>12</v>
      </c>
      <c r="M14" s="6">
        <v>13</v>
      </c>
      <c r="N14" s="6">
        <v>14</v>
      </c>
      <c r="O14" s="6">
        <v>15</v>
      </c>
      <c r="P14" s="6">
        <v>16</v>
      </c>
      <c r="Q14" s="6">
        <v>12</v>
      </c>
      <c r="R14" s="6">
        <v>13</v>
      </c>
      <c r="S14" s="6">
        <v>14</v>
      </c>
      <c r="T14" s="6">
        <v>15</v>
      </c>
      <c r="U14" s="6">
        <v>16</v>
      </c>
      <c r="V14" s="6">
        <v>17</v>
      </c>
      <c r="W14" s="6">
        <v>18</v>
      </c>
      <c r="X14" s="6">
        <v>19</v>
      </c>
      <c r="Y14" s="6">
        <v>20</v>
      </c>
      <c r="Z14" s="6">
        <v>21</v>
      </c>
      <c r="AA14" s="6">
        <v>22</v>
      </c>
      <c r="AB14" s="6">
        <v>23</v>
      </c>
      <c r="AC14" s="6">
        <v>24</v>
      </c>
      <c r="AD14" s="6">
        <v>25</v>
      </c>
      <c r="AE14" s="6">
        <v>26</v>
      </c>
      <c r="AF14" s="6">
        <v>27</v>
      </c>
      <c r="AG14" s="6">
        <v>28</v>
      </c>
      <c r="AH14" s="6">
        <v>29</v>
      </c>
      <c r="AI14" s="6">
        <v>30</v>
      </c>
      <c r="AJ14" s="6">
        <v>31</v>
      </c>
      <c r="AK14" s="6">
        <v>32</v>
      </c>
      <c r="AL14" s="6">
        <v>33</v>
      </c>
      <c r="AM14" s="6">
        <v>34</v>
      </c>
      <c r="AN14" s="6">
        <v>35</v>
      </c>
      <c r="AO14" s="6">
        <v>36</v>
      </c>
      <c r="AP14" s="6">
        <v>32</v>
      </c>
      <c r="AQ14" s="6">
        <v>33</v>
      </c>
      <c r="AR14" s="6">
        <v>34</v>
      </c>
      <c r="AS14" s="6">
        <v>35</v>
      </c>
      <c r="AT14" s="6">
        <v>36</v>
      </c>
      <c r="AU14" s="6">
        <v>37</v>
      </c>
    </row>
    <row r="15" spans="1:47" s="7" customFormat="1" ht="36.75" customHeight="1">
      <c r="A15" s="6"/>
      <c r="B15" s="14" t="s">
        <v>28</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row>
    <row r="16" spans="1:47" ht="56.25">
      <c r="A16" s="23" t="s">
        <v>12</v>
      </c>
      <c r="B16" s="16" t="s">
        <v>191</v>
      </c>
      <c r="C16" s="17"/>
      <c r="D16" s="17"/>
      <c r="E16" s="17"/>
      <c r="F16" s="17"/>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1:51" s="2" customFormat="1" ht="77.849999999999994" customHeight="1">
      <c r="A17" s="107" t="s">
        <v>13</v>
      </c>
      <c r="B17" s="24" t="s">
        <v>94</v>
      </c>
      <c r="C17" s="25"/>
      <c r="D17" s="25"/>
      <c r="E17" s="25"/>
      <c r="F17" s="25"/>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142"/>
      <c r="AW17" s="142"/>
      <c r="AX17" s="142"/>
      <c r="AY17" s="142"/>
    </row>
    <row r="18" spans="1:51" s="3" customFormat="1" ht="58.5">
      <c r="A18" s="27" t="s">
        <v>20</v>
      </c>
      <c r="B18" s="28" t="s">
        <v>95</v>
      </c>
      <c r="C18" s="29"/>
      <c r="D18" s="29"/>
      <c r="E18" s="29"/>
      <c r="F18" s="29"/>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143"/>
      <c r="AW18" s="143"/>
      <c r="AX18" s="143"/>
      <c r="AY18" s="143"/>
    </row>
    <row r="19" spans="1:51" ht="34.35" customHeight="1">
      <c r="A19" s="19">
        <v>1</v>
      </c>
      <c r="B19" s="20" t="s">
        <v>14</v>
      </c>
      <c r="C19" s="17"/>
      <c r="D19" s="17"/>
      <c r="E19" s="17"/>
      <c r="F19" s="17"/>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44"/>
      <c r="AW19" s="144"/>
      <c r="AX19" s="144"/>
      <c r="AY19" s="144"/>
    </row>
    <row r="20" spans="1:51" ht="36.75" customHeight="1">
      <c r="A20" s="31" t="s">
        <v>26</v>
      </c>
      <c r="B20" s="22" t="s">
        <v>16</v>
      </c>
      <c r="C20" s="17"/>
      <c r="D20" s="17"/>
      <c r="E20" s="17"/>
      <c r="F20" s="17"/>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44"/>
      <c r="AW20" s="144"/>
      <c r="AX20" s="144"/>
      <c r="AY20" s="144"/>
    </row>
    <row r="21" spans="1:51" ht="58.5">
      <c r="A21" s="27" t="s">
        <v>21</v>
      </c>
      <c r="B21" s="28" t="s">
        <v>60</v>
      </c>
      <c r="C21" s="17"/>
      <c r="D21" s="17"/>
      <c r="E21" s="17"/>
      <c r="F21" s="17"/>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44"/>
      <c r="AW21" s="144"/>
      <c r="AX21" s="144"/>
      <c r="AY21" s="144"/>
    </row>
    <row r="22" spans="1:51" s="3" customFormat="1" ht="35.25" customHeight="1">
      <c r="A22" s="27"/>
      <c r="B22" s="28" t="s">
        <v>31</v>
      </c>
      <c r="C22" s="29"/>
      <c r="D22" s="29"/>
      <c r="E22" s="29"/>
      <c r="F22" s="29"/>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143"/>
      <c r="AW22" s="143"/>
      <c r="AX22" s="143"/>
      <c r="AY22" s="143"/>
    </row>
    <row r="23" spans="1:51" ht="97.5">
      <c r="A23" s="27"/>
      <c r="B23" s="80" t="s">
        <v>79</v>
      </c>
      <c r="C23" s="17"/>
      <c r="D23" s="17"/>
      <c r="E23" s="17"/>
      <c r="F23" s="17"/>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44"/>
      <c r="AW23" s="144"/>
      <c r="AX23" s="144"/>
      <c r="AY23" s="144"/>
    </row>
    <row r="24" spans="1:51" ht="29.25" customHeight="1">
      <c r="A24" s="19">
        <v>1</v>
      </c>
      <c r="B24" s="20" t="s">
        <v>14</v>
      </c>
      <c r="C24" s="17"/>
      <c r="D24" s="17"/>
      <c r="E24" s="17"/>
      <c r="F24" s="17"/>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44"/>
      <c r="AW24" s="144"/>
      <c r="AX24" s="144"/>
      <c r="AY24" s="144"/>
    </row>
    <row r="25" spans="1:51" s="3" customFormat="1" ht="39.75" customHeight="1">
      <c r="A25" s="31" t="s">
        <v>26</v>
      </c>
      <c r="B25" s="22" t="s">
        <v>16</v>
      </c>
      <c r="C25" s="29"/>
      <c r="D25" s="29"/>
      <c r="E25" s="29"/>
      <c r="F25" s="29"/>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143"/>
      <c r="AW25" s="143"/>
      <c r="AX25" s="143"/>
      <c r="AY25" s="143"/>
    </row>
    <row r="26" spans="1:51" ht="39">
      <c r="A26" s="27"/>
      <c r="B26" s="80" t="s">
        <v>81</v>
      </c>
      <c r="C26" s="17"/>
      <c r="D26" s="17"/>
      <c r="E26" s="17"/>
      <c r="F26" s="17"/>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44"/>
      <c r="AW26" s="144"/>
      <c r="AX26" s="144"/>
      <c r="AY26" s="144"/>
    </row>
    <row r="27" spans="1:51" ht="31.5" customHeight="1">
      <c r="A27" s="19">
        <v>1</v>
      </c>
      <c r="B27" s="20" t="s">
        <v>14</v>
      </c>
      <c r="C27" s="17"/>
      <c r="D27" s="17"/>
      <c r="E27" s="17"/>
      <c r="F27" s="17"/>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44"/>
      <c r="AW27" s="144"/>
      <c r="AX27" s="144"/>
      <c r="AY27" s="144"/>
    </row>
    <row r="28" spans="1:51" ht="43.5" customHeight="1">
      <c r="A28" s="31" t="s">
        <v>26</v>
      </c>
      <c r="B28" s="22" t="s">
        <v>16</v>
      </c>
      <c r="C28" s="17"/>
      <c r="D28" s="17"/>
      <c r="E28" s="17"/>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1:51" s="1" customFormat="1" ht="78">
      <c r="A29" s="27" t="s">
        <v>39</v>
      </c>
      <c r="B29" s="28" t="s">
        <v>61</v>
      </c>
      <c r="C29" s="34"/>
      <c r="D29" s="34"/>
      <c r="E29" s="34"/>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row>
    <row r="30" spans="1:51" ht="78">
      <c r="A30" s="27"/>
      <c r="B30" s="80" t="s">
        <v>80</v>
      </c>
      <c r="C30" s="17"/>
      <c r="D30" s="17"/>
      <c r="E30" s="17"/>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1:51" ht="52.5" customHeight="1">
      <c r="A31" s="19">
        <v>1</v>
      </c>
      <c r="B31" s="20" t="s">
        <v>14</v>
      </c>
      <c r="C31" s="17"/>
      <c r="D31" s="17"/>
      <c r="E31" s="17"/>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1:51" s="1" customFormat="1">
      <c r="A32" s="31" t="s">
        <v>26</v>
      </c>
      <c r="B32" s="22" t="s">
        <v>16</v>
      </c>
      <c r="C32" s="34"/>
      <c r="D32" s="34"/>
      <c r="E32" s="34"/>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row>
    <row r="33" spans="1:47" ht="39">
      <c r="A33" s="27"/>
      <c r="B33" s="80" t="s">
        <v>58</v>
      </c>
      <c r="C33" s="17"/>
      <c r="D33" s="17"/>
      <c r="E33" s="17"/>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47" ht="48.6" customHeight="1">
      <c r="A34" s="19">
        <v>1</v>
      </c>
      <c r="B34" s="20" t="s">
        <v>14</v>
      </c>
      <c r="C34" s="17"/>
      <c r="D34" s="17"/>
      <c r="E34" s="17"/>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47" s="1" customFormat="1">
      <c r="A35" s="19" t="s">
        <v>26</v>
      </c>
      <c r="B35" s="20" t="s">
        <v>16</v>
      </c>
      <c r="C35" s="34"/>
      <c r="D35" s="34"/>
      <c r="E35" s="34"/>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row>
    <row r="36" spans="1:47" ht="56.25">
      <c r="A36" s="107" t="s">
        <v>15</v>
      </c>
      <c r="B36" s="24" t="s">
        <v>82</v>
      </c>
      <c r="C36" s="17"/>
      <c r="D36" s="17"/>
      <c r="E36" s="17"/>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47" ht="78">
      <c r="A37" s="27"/>
      <c r="B37" s="80" t="s">
        <v>83</v>
      </c>
      <c r="C37" s="17"/>
      <c r="D37" s="17"/>
      <c r="E37" s="17"/>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47" ht="30" customHeight="1">
      <c r="A38" s="19">
        <v>1</v>
      </c>
      <c r="B38" s="20" t="s">
        <v>14</v>
      </c>
      <c r="C38" s="17"/>
      <c r="D38" s="17"/>
      <c r="E38" s="17"/>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47" ht="30" customHeight="1">
      <c r="A39" s="19" t="s">
        <v>26</v>
      </c>
      <c r="B39" s="20" t="s">
        <v>16</v>
      </c>
      <c r="C39" s="17"/>
      <c r="D39" s="17"/>
      <c r="E39" s="17"/>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pans="1:47" ht="39">
      <c r="A40" s="27"/>
      <c r="B40" s="80" t="s">
        <v>84</v>
      </c>
      <c r="C40" s="17"/>
      <c r="D40" s="17"/>
      <c r="E40" s="17"/>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row>
    <row r="41" spans="1:47" ht="30" customHeight="1">
      <c r="A41" s="19">
        <v>1</v>
      </c>
      <c r="B41" s="20" t="s">
        <v>14</v>
      </c>
      <c r="C41" s="17"/>
      <c r="D41" s="17"/>
      <c r="E41" s="17"/>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row>
    <row r="42" spans="1:47" ht="30" customHeight="1">
      <c r="A42" s="19" t="s">
        <v>26</v>
      </c>
      <c r="B42" s="20" t="s">
        <v>16</v>
      </c>
      <c r="C42" s="17"/>
      <c r="D42" s="17"/>
      <c r="E42" s="17"/>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row>
    <row r="43" spans="1:47" ht="93.75">
      <c r="A43" s="23" t="s">
        <v>17</v>
      </c>
      <c r="B43" s="33" t="s">
        <v>192</v>
      </c>
      <c r="C43" s="17"/>
      <c r="D43" s="17"/>
      <c r="E43" s="17"/>
      <c r="F43" s="17"/>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row>
    <row r="44" spans="1:47" ht="37.35" customHeight="1">
      <c r="A44" s="31" t="s">
        <v>26</v>
      </c>
      <c r="B44" s="24" t="s">
        <v>193</v>
      </c>
      <c r="C44" s="17"/>
      <c r="D44" s="17"/>
      <c r="E44" s="17"/>
      <c r="F44" s="17"/>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row>
    <row r="45" spans="1:47">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7">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7">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7">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row>
    <row r="60" spans="1:47">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7">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7">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7">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7">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row>
    <row r="70" spans="1:47">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row>
    <row r="71" spans="1:47">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row>
    <row r="72" spans="1:47">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row>
    <row r="73" spans="1:47">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row>
    <row r="74" spans="1:47">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row>
    <row r="75" spans="1:47">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row>
    <row r="76" spans="1:47">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row>
    <row r="77" spans="1:4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row>
    <row r="78" spans="1:47">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row>
    <row r="79" spans="1:47">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row>
    <row r="80" spans="1:47">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row>
    <row r="81" spans="1:47">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row>
    <row r="82" spans="1:47">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row>
    <row r="83" spans="1:47">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row>
    <row r="84" spans="1:47">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row>
    <row r="85" spans="1:47">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row>
    <row r="86" spans="1:47">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row>
    <row r="87" spans="1:4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row>
    <row r="88" spans="1:47">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row>
    <row r="89" spans="1:47">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row>
    <row r="90" spans="1:47">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row>
    <row r="91" spans="1:47">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row>
    <row r="92" spans="1:47">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row>
    <row r="93" spans="1:47">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row>
    <row r="94" spans="1:47">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row>
    <row r="95" spans="1:47">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row>
    <row r="96" spans="1:47">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row>
    <row r="97" spans="1:4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row>
    <row r="98" spans="1:47">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row>
    <row r="99" spans="1:47">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row>
    <row r="100" spans="1:47">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row>
    <row r="101" spans="1:47">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row>
    <row r="102" spans="1:47">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row>
    <row r="103" spans="1:47">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row>
    <row r="104" spans="1:47">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row>
    <row r="105" spans="1:47">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row>
    <row r="106" spans="1:47">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row>
    <row r="107" spans="1:4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row>
    <row r="108" spans="1:47">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row>
    <row r="109" spans="1:47">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row>
    <row r="110" spans="1:47">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row>
    <row r="111" spans="1:47">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row>
    <row r="112" spans="1:47">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row>
    <row r="113" spans="1:47">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row>
    <row r="114" spans="1:47">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row>
    <row r="115" spans="1:47">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row>
    <row r="116" spans="1:47">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row>
    <row r="117" spans="1:4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row>
    <row r="118" spans="1:47">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row>
    <row r="119" spans="1:47">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row>
    <row r="120" spans="1:47">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row>
    <row r="121" spans="1:47">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row>
    <row r="122" spans="1:47">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row>
    <row r="123" spans="1:47">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row>
    <row r="124" spans="1:47">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row>
    <row r="125" spans="1:47">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row>
    <row r="126" spans="1:47">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row>
    <row r="127" spans="1:4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row>
    <row r="128" spans="1:47">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row>
    <row r="129" spans="1:47">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row>
    <row r="130" spans="1:47">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row>
    <row r="131" spans="1:47">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row>
    <row r="132" spans="1:47">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row>
    <row r="133" spans="1:47">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row>
    <row r="134" spans="1:47">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row>
    <row r="135" spans="1:47">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row>
    <row r="136" spans="1:47">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row>
    <row r="137" spans="1:4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row>
    <row r="138" spans="1:47">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row>
    <row r="139" spans="1:47">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row>
    <row r="140" spans="1:47">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row>
    <row r="141" spans="1:47">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row>
    <row r="142" spans="1:47">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row>
    <row r="143" spans="1:47">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row>
    <row r="144" spans="1:47">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row>
    <row r="145" spans="1:47">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row>
    <row r="146" spans="1:47">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row>
    <row r="147" spans="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row>
    <row r="148" spans="1:47">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row>
    <row r="149" spans="1:47">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row>
    <row r="150" spans="1:47">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row>
    <row r="151" spans="1:47">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row>
    <row r="152" spans="1:47">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row>
    <row r="153" spans="1:47">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row>
    <row r="154" spans="1:47">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row>
    <row r="155" spans="1:47">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row>
    <row r="156" spans="1:47">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row>
    <row r="157" spans="1:4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row>
    <row r="158" spans="1:47">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row>
    <row r="159" spans="1:47">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row>
    <row r="160" spans="1:47">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row>
    <row r="161" spans="1:47">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row>
    <row r="162" spans="1:47">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row>
    <row r="163" spans="1:47">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row>
    <row r="164" spans="1:47">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row>
    <row r="165" spans="1:47">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row>
    <row r="166" spans="1:47">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row>
    <row r="167" spans="1:4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row>
    <row r="168" spans="1:47">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row>
    <row r="169" spans="1:47">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row>
    <row r="170" spans="1:47">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row>
    <row r="171" spans="1:47">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row>
    <row r="172" spans="1:47">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row>
    <row r="173" spans="1:47">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row>
    <row r="174" spans="1:47">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row>
    <row r="175" spans="1:47">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row>
    <row r="176" spans="1:47">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row>
    <row r="177" spans="1:4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row>
    <row r="178" spans="1:47">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row>
    <row r="179" spans="1:47">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row>
    <row r="180" spans="1:47">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row>
    <row r="181" spans="1:47">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row>
    <row r="182" spans="1:47">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row>
    <row r="183" spans="1:47">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row>
    <row r="184" spans="1:47">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row>
    <row r="185" spans="1:47">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row>
    <row r="186" spans="1:47">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row>
    <row r="187" spans="1:4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row>
    <row r="188" spans="1:47">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row>
    <row r="189" spans="1:47">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row>
    <row r="190" spans="1:47">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row>
    <row r="191" spans="1:47">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row>
    <row r="192" spans="1:47">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row>
    <row r="193" spans="1:47">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row>
    <row r="194" spans="1:47">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row>
    <row r="195" spans="1:47">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row>
    <row r="196" spans="1:47">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row>
    <row r="197" spans="1:4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row>
    <row r="198" spans="1:47">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row>
    <row r="199" spans="1:47">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row>
    <row r="200" spans="1:47">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row>
    <row r="201" spans="1:47">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row>
    <row r="202" spans="1:47">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row>
    <row r="203" spans="1:47">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row>
    <row r="204" spans="1:47">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row>
    <row r="205" spans="1:47">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row>
    <row r="206" spans="1:47">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row>
    <row r="207" spans="1:4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row>
    <row r="208" spans="1:47">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row>
    <row r="209" spans="1:47">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row>
    <row r="210" spans="1:47">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row>
    <row r="211" spans="1:47">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row>
    <row r="212" spans="1:47">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row>
    <row r="213" spans="1:47">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row>
    <row r="214" spans="1:47">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row>
    <row r="215" spans="1:47">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row>
    <row r="216" spans="1:47">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row>
    <row r="217" spans="1:4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row>
    <row r="218" spans="1:47">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row>
    <row r="219" spans="1:47">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row>
    <row r="220" spans="1:47">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row>
    <row r="221" spans="1:47">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row>
    <row r="222" spans="1:47">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row>
    <row r="223" spans="1:47">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row>
    <row r="224" spans="1:47">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row>
    <row r="225" spans="1:47">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row>
    <row r="226" spans="1:47">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row>
    <row r="227" spans="1:4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row>
    <row r="228" spans="1:47">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row>
    <row r="229" spans="1:47">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row>
    <row r="230" spans="1:47">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row>
    <row r="231" spans="1:47">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row>
    <row r="232" spans="1:47">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row>
    <row r="233" spans="1:47">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row>
    <row r="234" spans="1:47">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row>
    <row r="235" spans="1:47">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row>
    <row r="236" spans="1:47">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row>
    <row r="237" spans="1:4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row>
    <row r="238" spans="1:47">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row>
    <row r="239" spans="1:47">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row>
    <row r="240" spans="1:47">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row>
    <row r="241" spans="1:47">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row>
    <row r="242" spans="1:47">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row>
    <row r="243" spans="1:47">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row>
    <row r="244" spans="1:47">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row>
    <row r="245" spans="1:47">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row>
    <row r="246" spans="1:47">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row>
    <row r="247" spans="1: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row>
    <row r="248" spans="1:47">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row>
    <row r="249" spans="1:47">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row>
    <row r="250" spans="1:47">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row>
    <row r="251" spans="1:47">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row>
    <row r="252" spans="1:47">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row>
    <row r="253" spans="1:47">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row>
    <row r="254" spans="1:47">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row>
    <row r="255" spans="1:47">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row>
    <row r="256" spans="1:47">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row>
    <row r="257" spans="1:4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row>
    <row r="258" spans="1:47">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row>
    <row r="259" spans="1:47">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row>
    <row r="260" spans="1:47">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row>
    <row r="261" spans="1:47">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row>
    <row r="262" spans="1:47">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row>
    <row r="263" spans="1:47">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row>
    <row r="264" spans="1:47">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row>
    <row r="265" spans="1:47">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row>
    <row r="266" spans="1:47">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row>
    <row r="267" spans="1:4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row>
    <row r="268" spans="1:47">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row>
    <row r="269" spans="1:47">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row>
    <row r="270" spans="1:47">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row>
    <row r="271" spans="1:47">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row>
    <row r="272" spans="1:47">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row>
    <row r="273" spans="1:47">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row>
    <row r="274" spans="1:47">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row>
    <row r="275" spans="1:47">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row>
    <row r="276" spans="1:47">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row>
    <row r="277" spans="1:4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row>
    <row r="278" spans="1:47">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row>
    <row r="279" spans="1:47">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row>
    <row r="280" spans="1:47">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row>
    <row r="281" spans="1:47">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row>
    <row r="282" spans="1:47">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row>
    <row r="283" spans="1:47">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row>
    <row r="284" spans="1:47">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row>
    <row r="285" spans="1:47">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row>
    <row r="286" spans="1:47">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row>
    <row r="287" spans="1:4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row>
    <row r="288" spans="1:47">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row>
    <row r="289" spans="1:47">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row>
    <row r="290" spans="1:47">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row>
    <row r="291" spans="1:47">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row>
    <row r="292" spans="1:47">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row>
    <row r="293" spans="1:47">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row>
    <row r="294" spans="1:47">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row>
    <row r="295" spans="1:47">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row>
    <row r="296" spans="1:47">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row>
    <row r="297" spans="1:4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row>
    <row r="298" spans="1:47">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row>
    <row r="299" spans="1:47">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row>
    <row r="300" spans="1:47">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row>
    <row r="301" spans="1:47">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row>
    <row r="302" spans="1:47">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row>
    <row r="303" spans="1:47">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row>
    <row r="304" spans="1:47">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row>
    <row r="305" spans="1:47">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row>
    <row r="306" spans="1:47">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row>
    <row r="307" spans="1:4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row>
    <row r="308" spans="1:47">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row>
    <row r="309" spans="1:47">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row>
    <row r="310" spans="1:47">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row>
    <row r="311" spans="1:47">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row>
    <row r="312" spans="1:47">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row>
    <row r="313" spans="1:47">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row>
    <row r="314" spans="1:47">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row>
    <row r="315" spans="1:47">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row>
    <row r="316" spans="1:47">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row>
    <row r="317" spans="1:4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row>
    <row r="318" spans="1:47">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row>
    <row r="319" spans="1:47">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row>
    <row r="320" spans="1:47">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row>
    <row r="321" spans="1:47">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row>
    <row r="322" spans="1:47">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row>
    <row r="323" spans="1:47">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row>
    <row r="324" spans="1:47">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row>
    <row r="325" spans="1:47">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row>
    <row r="326" spans="1:47">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row>
    <row r="327" spans="1:4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row>
    <row r="328" spans="1:47">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row>
  </sheetData>
  <mergeCells count="70">
    <mergeCell ref="A7:AU7"/>
    <mergeCell ref="A1:AU1"/>
    <mergeCell ref="A3:AU3"/>
    <mergeCell ref="A4:AU4"/>
    <mergeCell ref="A5:AU5"/>
    <mergeCell ref="A6:AU6"/>
    <mergeCell ref="F8:K8"/>
    <mergeCell ref="F9:F13"/>
    <mergeCell ref="G9:K9"/>
    <mergeCell ref="G10:G13"/>
    <mergeCell ref="H10:K10"/>
    <mergeCell ref="H12:H13"/>
    <mergeCell ref="I12:J12"/>
    <mergeCell ref="H11:J11"/>
    <mergeCell ref="K11:K13"/>
    <mergeCell ref="A8:A13"/>
    <mergeCell ref="B8:B13"/>
    <mergeCell ref="C8:C13"/>
    <mergeCell ref="D8:D13"/>
    <mergeCell ref="E8:E13"/>
    <mergeCell ref="AU8:AU13"/>
    <mergeCell ref="L10:L13"/>
    <mergeCell ref="M10:P10"/>
    <mergeCell ref="V10:V13"/>
    <mergeCell ref="W10:Z10"/>
    <mergeCell ref="AJ11:AJ13"/>
    <mergeCell ref="L8:P9"/>
    <mergeCell ref="V8:Z9"/>
    <mergeCell ref="AA8:AE9"/>
    <mergeCell ref="AF8:AJ9"/>
    <mergeCell ref="AT11:AT13"/>
    <mergeCell ref="M12:M13"/>
    <mergeCell ref="N12:O12"/>
    <mergeCell ref="W12:W13"/>
    <mergeCell ref="M11:O11"/>
    <mergeCell ref="P11:P13"/>
    <mergeCell ref="W11:Y11"/>
    <mergeCell ref="X12:Y12"/>
    <mergeCell ref="AQ12:AQ13"/>
    <mergeCell ref="AG12:AG13"/>
    <mergeCell ref="AH12:AI12"/>
    <mergeCell ref="Z11:Z13"/>
    <mergeCell ref="AA10:AA13"/>
    <mergeCell ref="AB10:AE10"/>
    <mergeCell ref="AF10:AF13"/>
    <mergeCell ref="AG10:AJ10"/>
    <mergeCell ref="AB11:AD11"/>
    <mergeCell ref="AE11:AE13"/>
    <mergeCell ref="AG11:AI11"/>
    <mergeCell ref="AC12:AD12"/>
    <mergeCell ref="AB12:AB13"/>
    <mergeCell ref="AR12:AS12"/>
    <mergeCell ref="AK8:AO9"/>
    <mergeCell ref="AK10:AK13"/>
    <mergeCell ref="AL10:AO10"/>
    <mergeCell ref="AL11:AN11"/>
    <mergeCell ref="AO11:AO13"/>
    <mergeCell ref="AL12:AL13"/>
    <mergeCell ref="AQ11:AS11"/>
    <mergeCell ref="AP10:AP13"/>
    <mergeCell ref="AQ10:AT10"/>
    <mergeCell ref="AP8:AT9"/>
    <mergeCell ref="AM12:AN12"/>
    <mergeCell ref="Q8:U9"/>
    <mergeCell ref="Q10:Q13"/>
    <mergeCell ref="R10:U10"/>
    <mergeCell ref="R11:T11"/>
    <mergeCell ref="U11:U13"/>
    <mergeCell ref="R12:R13"/>
    <mergeCell ref="S12:T12"/>
  </mergeCells>
  <pageMargins left="0.23622047244094491" right="0.19685039370078741" top="0.62992125984251968" bottom="0.74803149606299213" header="0.23622047244094491" footer="0.35433070866141736"/>
  <pageSetup paperSize="8" scale="53" fitToHeight="0" orientation="landscape" r:id="rId1"/>
  <headerFooter differentFirst="1" alignWithMargins="0">
    <oddFooter>&amp;R&amp;14&amp;P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361"/>
  <sheetViews>
    <sheetView zoomScale="85" zoomScaleNormal="85" zoomScaleSheetLayoutView="75" workbookViewId="0">
      <selection activeCell="D24" sqref="D24"/>
    </sheetView>
  </sheetViews>
  <sheetFormatPr defaultColWidth="9.125" defaultRowHeight="18.75"/>
  <cols>
    <col min="1" max="1" width="7.125" style="12" customWidth="1"/>
    <col min="2" max="2" width="26.375" style="10" customWidth="1"/>
    <col min="3" max="5" width="7.75" style="11" customWidth="1"/>
    <col min="6" max="6" width="10.375" style="11" customWidth="1"/>
    <col min="7" max="7" width="10.375" style="9" customWidth="1"/>
    <col min="8" max="26" width="8.75" style="9" customWidth="1"/>
    <col min="27" max="27" width="8.125" style="9" customWidth="1"/>
    <col min="28" max="16384" width="9.125" style="4"/>
  </cols>
  <sheetData>
    <row r="1" spans="1:32" s="75" customFormat="1" ht="32.25" customHeight="1">
      <c r="A1" s="539" t="s">
        <v>180</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row>
    <row r="2" spans="1:32" s="75" customFormat="1" ht="29.1" customHeight="1">
      <c r="A2" s="540" t="s">
        <v>178</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row>
    <row r="3" spans="1:32" s="75" customFormat="1" ht="23.25">
      <c r="A3" s="541" t="s">
        <v>209</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row>
    <row r="4" spans="1:32" s="72" customFormat="1" ht="33" customHeight="1">
      <c r="A4" s="542" t="s">
        <v>216</v>
      </c>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row>
    <row r="5" spans="1:32" s="72" customFormat="1" ht="29.25" customHeight="1">
      <c r="A5" s="543" t="s">
        <v>118</v>
      </c>
      <c r="B5" s="543"/>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76"/>
      <c r="AC5" s="76"/>
      <c r="AD5" s="76"/>
      <c r="AE5" s="76"/>
      <c r="AF5" s="76"/>
    </row>
    <row r="6" spans="1:32" s="74" customFormat="1" ht="35.25" customHeight="1">
      <c r="A6" s="535" t="s">
        <v>25</v>
      </c>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row>
    <row r="7" spans="1:32" s="5" customFormat="1" ht="49.5" customHeight="1">
      <c r="A7" s="538" t="s">
        <v>41</v>
      </c>
      <c r="B7" s="532" t="s">
        <v>34</v>
      </c>
      <c r="C7" s="532" t="s">
        <v>2</v>
      </c>
      <c r="D7" s="532" t="s">
        <v>3</v>
      </c>
      <c r="E7" s="532" t="s">
        <v>4</v>
      </c>
      <c r="F7" s="533" t="s">
        <v>194</v>
      </c>
      <c r="G7" s="533"/>
      <c r="H7" s="533"/>
      <c r="I7" s="533"/>
      <c r="J7" s="533"/>
      <c r="K7" s="533"/>
      <c r="L7" s="558" t="s">
        <v>217</v>
      </c>
      <c r="M7" s="559"/>
      <c r="N7" s="559"/>
      <c r="O7" s="559"/>
      <c r="P7" s="560"/>
      <c r="Q7" s="558" t="s">
        <v>77</v>
      </c>
      <c r="R7" s="559"/>
      <c r="S7" s="559"/>
      <c r="T7" s="559"/>
      <c r="U7" s="560"/>
      <c r="V7" s="558" t="s">
        <v>214</v>
      </c>
      <c r="W7" s="559"/>
      <c r="X7" s="559"/>
      <c r="Y7" s="559"/>
      <c r="Z7" s="560"/>
      <c r="AA7" s="532" t="s">
        <v>6</v>
      </c>
    </row>
    <row r="8" spans="1:32" s="5" customFormat="1" ht="30.75" customHeight="1">
      <c r="A8" s="538"/>
      <c r="B8" s="532"/>
      <c r="C8" s="532"/>
      <c r="D8" s="532"/>
      <c r="E8" s="532"/>
      <c r="F8" s="533" t="s">
        <v>37</v>
      </c>
      <c r="G8" s="533" t="s">
        <v>8</v>
      </c>
      <c r="H8" s="533"/>
      <c r="I8" s="533"/>
      <c r="J8" s="533"/>
      <c r="K8" s="533"/>
      <c r="L8" s="533" t="s">
        <v>27</v>
      </c>
      <c r="M8" s="533" t="s">
        <v>31</v>
      </c>
      <c r="N8" s="533"/>
      <c r="O8" s="533"/>
      <c r="P8" s="533"/>
      <c r="Q8" s="533" t="s">
        <v>27</v>
      </c>
      <c r="R8" s="533" t="s">
        <v>31</v>
      </c>
      <c r="S8" s="533"/>
      <c r="T8" s="533"/>
      <c r="U8" s="533"/>
      <c r="V8" s="533" t="s">
        <v>27</v>
      </c>
      <c r="W8" s="533" t="s">
        <v>31</v>
      </c>
      <c r="X8" s="533"/>
      <c r="Y8" s="533"/>
      <c r="Z8" s="533"/>
      <c r="AA8" s="532"/>
    </row>
    <row r="9" spans="1:32" s="5" customFormat="1" ht="30.75" customHeight="1">
      <c r="A9" s="538"/>
      <c r="B9" s="532"/>
      <c r="C9" s="532"/>
      <c r="D9" s="532"/>
      <c r="E9" s="532"/>
      <c r="F9" s="533"/>
      <c r="G9" s="533" t="s">
        <v>27</v>
      </c>
      <c r="H9" s="533" t="s">
        <v>31</v>
      </c>
      <c r="I9" s="533"/>
      <c r="J9" s="533"/>
      <c r="K9" s="533"/>
      <c r="L9" s="533"/>
      <c r="M9" s="533" t="s">
        <v>74</v>
      </c>
      <c r="N9" s="533"/>
      <c r="O9" s="533"/>
      <c r="P9" s="563" t="s">
        <v>213</v>
      </c>
      <c r="Q9" s="533"/>
      <c r="R9" s="533" t="s">
        <v>74</v>
      </c>
      <c r="S9" s="533"/>
      <c r="T9" s="533"/>
      <c r="U9" s="563" t="s">
        <v>213</v>
      </c>
      <c r="V9" s="533"/>
      <c r="W9" s="533" t="s">
        <v>74</v>
      </c>
      <c r="X9" s="533"/>
      <c r="Y9" s="533"/>
      <c r="Z9" s="563" t="s">
        <v>213</v>
      </c>
      <c r="AA9" s="532"/>
    </row>
    <row r="10" spans="1:32" s="5" customFormat="1" ht="30.75" customHeight="1">
      <c r="A10" s="538"/>
      <c r="B10" s="532"/>
      <c r="C10" s="532"/>
      <c r="D10" s="532"/>
      <c r="E10" s="532"/>
      <c r="F10" s="533"/>
      <c r="G10" s="533"/>
      <c r="H10" s="533" t="s">
        <v>74</v>
      </c>
      <c r="I10" s="533"/>
      <c r="J10" s="533"/>
      <c r="K10" s="533" t="s">
        <v>213</v>
      </c>
      <c r="L10" s="533"/>
      <c r="M10" s="588" t="s">
        <v>9</v>
      </c>
      <c r="N10" s="588" t="s">
        <v>188</v>
      </c>
      <c r="O10" s="588" t="s">
        <v>189</v>
      </c>
      <c r="P10" s="564"/>
      <c r="Q10" s="533"/>
      <c r="R10" s="588" t="s">
        <v>9</v>
      </c>
      <c r="S10" s="588" t="s">
        <v>188</v>
      </c>
      <c r="T10" s="588" t="s">
        <v>189</v>
      </c>
      <c r="U10" s="564"/>
      <c r="V10" s="533"/>
      <c r="W10" s="588" t="s">
        <v>9</v>
      </c>
      <c r="X10" s="588" t="s">
        <v>188</v>
      </c>
      <c r="Y10" s="588" t="s">
        <v>189</v>
      </c>
      <c r="Z10" s="564"/>
      <c r="AA10" s="532"/>
    </row>
    <row r="11" spans="1:32" s="5" customFormat="1" ht="73.5" customHeight="1">
      <c r="A11" s="538"/>
      <c r="B11" s="532"/>
      <c r="C11" s="532"/>
      <c r="D11" s="532"/>
      <c r="E11" s="532"/>
      <c r="F11" s="533"/>
      <c r="G11" s="590"/>
      <c r="H11" s="148" t="s">
        <v>9</v>
      </c>
      <c r="I11" s="148" t="s">
        <v>188</v>
      </c>
      <c r="J11" s="148" t="s">
        <v>189</v>
      </c>
      <c r="K11" s="533"/>
      <c r="L11" s="533"/>
      <c r="M11" s="589"/>
      <c r="N11" s="589"/>
      <c r="O11" s="589"/>
      <c r="P11" s="565"/>
      <c r="Q11" s="533"/>
      <c r="R11" s="589"/>
      <c r="S11" s="589"/>
      <c r="T11" s="589"/>
      <c r="U11" s="565"/>
      <c r="V11" s="533"/>
      <c r="W11" s="589"/>
      <c r="X11" s="589"/>
      <c r="Y11" s="589"/>
      <c r="Z11" s="565"/>
      <c r="AA11" s="532"/>
    </row>
    <row r="12" spans="1:32" s="84" customFormat="1" ht="30.75" hidden="1" customHeight="1">
      <c r="A12" s="79">
        <v>1</v>
      </c>
      <c r="B12" s="6">
        <v>2</v>
      </c>
      <c r="C12" s="79">
        <v>3</v>
      </c>
      <c r="D12" s="79">
        <v>4</v>
      </c>
      <c r="E12" s="6">
        <v>5</v>
      </c>
      <c r="F12" s="79">
        <v>6</v>
      </c>
      <c r="G12" s="79">
        <v>7</v>
      </c>
      <c r="H12" s="79"/>
      <c r="I12" s="79"/>
      <c r="J12" s="79"/>
      <c r="K12" s="6">
        <v>8</v>
      </c>
      <c r="L12" s="79">
        <v>12</v>
      </c>
      <c r="M12" s="79">
        <v>13</v>
      </c>
      <c r="N12" s="79"/>
      <c r="O12" s="79">
        <v>15</v>
      </c>
      <c r="P12" s="131">
        <v>16</v>
      </c>
      <c r="Q12" s="79">
        <v>12</v>
      </c>
      <c r="R12" s="79">
        <v>13</v>
      </c>
      <c r="S12" s="79"/>
      <c r="T12" s="79">
        <v>15</v>
      </c>
      <c r="U12" s="131">
        <v>16</v>
      </c>
      <c r="V12" s="79">
        <v>12</v>
      </c>
      <c r="W12" s="79">
        <v>13</v>
      </c>
      <c r="X12" s="79"/>
      <c r="Y12" s="79">
        <v>15</v>
      </c>
      <c r="Z12" s="131">
        <v>16</v>
      </c>
      <c r="AA12" s="79">
        <v>29</v>
      </c>
    </row>
    <row r="13" spans="1:32" s="7" customFormat="1" ht="36" customHeight="1">
      <c r="A13" s="85"/>
      <c r="B13" s="86" t="s">
        <v>28</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row>
    <row r="14" spans="1:32" s="7" customFormat="1" ht="39.6" customHeight="1">
      <c r="A14" s="32" t="s">
        <v>10</v>
      </c>
      <c r="B14" s="33" t="s">
        <v>210</v>
      </c>
      <c r="C14" s="6"/>
      <c r="D14" s="6"/>
      <c r="E14" s="6"/>
      <c r="F14" s="6"/>
      <c r="G14" s="6"/>
      <c r="H14" s="6"/>
      <c r="I14" s="6"/>
      <c r="J14" s="6"/>
      <c r="K14" s="6"/>
      <c r="L14" s="6"/>
      <c r="M14" s="6"/>
      <c r="N14" s="6"/>
      <c r="O14" s="6"/>
      <c r="P14" s="6"/>
      <c r="Q14" s="6"/>
      <c r="R14" s="6"/>
      <c r="S14" s="6"/>
      <c r="T14" s="6"/>
      <c r="U14" s="6"/>
      <c r="V14" s="6"/>
      <c r="W14" s="6"/>
      <c r="X14" s="6"/>
      <c r="Y14" s="6"/>
      <c r="Z14" s="6"/>
      <c r="AA14" s="6"/>
    </row>
    <row r="15" spans="1:32" ht="44.25" customHeight="1">
      <c r="A15" s="23" t="s">
        <v>12</v>
      </c>
      <c r="B15" s="16" t="s">
        <v>211</v>
      </c>
      <c r="C15" s="17"/>
      <c r="D15" s="17"/>
      <c r="E15" s="17"/>
      <c r="F15" s="17"/>
      <c r="G15" s="18"/>
      <c r="H15" s="18"/>
      <c r="I15" s="18"/>
      <c r="J15" s="18"/>
      <c r="K15" s="18"/>
      <c r="L15" s="18"/>
      <c r="M15" s="18"/>
      <c r="N15" s="18"/>
      <c r="O15" s="18"/>
      <c r="P15" s="18"/>
      <c r="Q15" s="18"/>
      <c r="R15" s="18"/>
      <c r="S15" s="18"/>
      <c r="T15" s="18"/>
      <c r="U15" s="18"/>
      <c r="V15" s="18"/>
      <c r="W15" s="18"/>
      <c r="X15" s="18"/>
      <c r="Y15" s="18"/>
      <c r="Z15" s="18"/>
      <c r="AA15" s="77"/>
    </row>
    <row r="16" spans="1:32" s="7" customFormat="1" ht="30.6" customHeight="1">
      <c r="A16" s="19">
        <v>1</v>
      </c>
      <c r="B16" s="20" t="s">
        <v>14</v>
      </c>
      <c r="C16" s="6"/>
      <c r="D16" s="6"/>
      <c r="E16" s="6"/>
      <c r="F16" s="6"/>
      <c r="G16" s="6"/>
      <c r="H16" s="6"/>
      <c r="I16" s="6"/>
      <c r="J16" s="6"/>
      <c r="K16" s="6"/>
      <c r="L16" s="6"/>
      <c r="M16" s="6"/>
      <c r="N16" s="6"/>
      <c r="O16" s="6"/>
      <c r="P16" s="6"/>
      <c r="Q16" s="6"/>
      <c r="R16" s="6"/>
      <c r="S16" s="6"/>
      <c r="T16" s="6"/>
      <c r="U16" s="6"/>
      <c r="V16" s="6"/>
      <c r="W16" s="6"/>
      <c r="X16" s="6"/>
      <c r="Y16" s="6"/>
      <c r="Z16" s="6"/>
      <c r="AA16" s="6"/>
    </row>
    <row r="17" spans="1:27" s="7" customFormat="1" ht="30.6" customHeight="1">
      <c r="A17" s="109" t="s">
        <v>26</v>
      </c>
      <c r="B17" s="22" t="s">
        <v>16</v>
      </c>
      <c r="C17" s="6"/>
      <c r="D17" s="6"/>
      <c r="E17" s="6"/>
      <c r="F17" s="6"/>
      <c r="G17" s="6"/>
      <c r="H17" s="6"/>
      <c r="I17" s="6"/>
      <c r="J17" s="6"/>
      <c r="K17" s="6"/>
      <c r="L17" s="6"/>
      <c r="M17" s="6"/>
      <c r="N17" s="6"/>
      <c r="O17" s="6"/>
      <c r="P17" s="6"/>
      <c r="Q17" s="6"/>
      <c r="R17" s="6"/>
      <c r="S17" s="6"/>
      <c r="T17" s="6"/>
      <c r="U17" s="6"/>
      <c r="V17" s="6"/>
      <c r="W17" s="6"/>
      <c r="X17" s="6"/>
      <c r="Y17" s="6"/>
      <c r="Z17" s="6"/>
      <c r="AA17" s="6"/>
    </row>
    <row r="18" spans="1:27" ht="45.75" customHeight="1">
      <c r="A18" s="23" t="s">
        <v>17</v>
      </c>
      <c r="B18" s="16" t="s">
        <v>211</v>
      </c>
      <c r="C18" s="17"/>
      <c r="D18" s="17"/>
      <c r="E18" s="17"/>
      <c r="F18" s="17"/>
      <c r="G18" s="18"/>
      <c r="H18" s="18"/>
      <c r="I18" s="18"/>
      <c r="J18" s="18"/>
      <c r="K18" s="18"/>
      <c r="L18" s="18"/>
      <c r="M18" s="18"/>
      <c r="N18" s="18"/>
      <c r="O18" s="18"/>
      <c r="P18" s="18"/>
      <c r="Q18" s="18"/>
      <c r="R18" s="18"/>
      <c r="S18" s="18"/>
      <c r="T18" s="18"/>
      <c r="U18" s="18"/>
      <c r="V18" s="18"/>
      <c r="W18" s="18"/>
      <c r="X18" s="18"/>
      <c r="Y18" s="18"/>
      <c r="Z18" s="18"/>
      <c r="AA18" s="18"/>
    </row>
    <row r="19" spans="1:27" s="1" customFormat="1" ht="25.35" customHeight="1">
      <c r="A19" s="109" t="s">
        <v>26</v>
      </c>
      <c r="B19" s="22" t="s">
        <v>16</v>
      </c>
      <c r="C19" s="34"/>
      <c r="D19" s="34"/>
      <c r="E19" s="34"/>
      <c r="F19" s="34"/>
      <c r="G19" s="35"/>
      <c r="H19" s="35"/>
      <c r="I19" s="35"/>
      <c r="J19" s="35"/>
      <c r="K19" s="35"/>
      <c r="L19" s="35"/>
      <c r="M19" s="35"/>
      <c r="N19" s="35"/>
      <c r="O19" s="35"/>
      <c r="P19" s="35"/>
      <c r="Q19" s="35"/>
      <c r="R19" s="35"/>
      <c r="S19" s="35"/>
      <c r="T19" s="35"/>
      <c r="U19" s="35"/>
      <c r="V19" s="35"/>
      <c r="W19" s="35"/>
      <c r="X19" s="35"/>
      <c r="Y19" s="35"/>
      <c r="Z19" s="35"/>
      <c r="AA19" s="35"/>
    </row>
    <row r="20" spans="1:27" s="1" customFormat="1" ht="37.5">
      <c r="A20" s="32" t="s">
        <v>18</v>
      </c>
      <c r="B20" s="33" t="s">
        <v>212</v>
      </c>
      <c r="C20" s="34"/>
      <c r="D20" s="34"/>
      <c r="E20" s="34"/>
      <c r="F20" s="34"/>
      <c r="G20" s="35"/>
      <c r="H20" s="35"/>
      <c r="I20" s="35"/>
      <c r="J20" s="35"/>
      <c r="K20" s="35"/>
      <c r="L20" s="35"/>
      <c r="M20" s="35"/>
      <c r="N20" s="35"/>
      <c r="O20" s="35"/>
      <c r="P20" s="35"/>
      <c r="Q20" s="35"/>
      <c r="R20" s="35"/>
      <c r="S20" s="35"/>
      <c r="T20" s="35"/>
      <c r="U20" s="35"/>
      <c r="V20" s="35"/>
      <c r="W20" s="35"/>
      <c r="X20" s="35"/>
      <c r="Y20" s="35"/>
      <c r="Z20" s="35"/>
      <c r="AA20" s="35"/>
    </row>
    <row r="21" spans="1:27" ht="44.25" customHeight="1">
      <c r="A21" s="23" t="s">
        <v>12</v>
      </c>
      <c r="B21" s="16" t="s">
        <v>211</v>
      </c>
      <c r="C21" s="17"/>
      <c r="D21" s="17"/>
      <c r="E21" s="17"/>
      <c r="F21" s="17"/>
      <c r="G21" s="18"/>
      <c r="H21" s="18"/>
      <c r="I21" s="18"/>
      <c r="J21" s="18"/>
      <c r="K21" s="18"/>
      <c r="L21" s="18"/>
      <c r="M21" s="18"/>
      <c r="N21" s="18"/>
      <c r="O21" s="18"/>
      <c r="P21" s="18"/>
      <c r="Q21" s="18"/>
      <c r="R21" s="18"/>
      <c r="S21" s="18"/>
      <c r="T21" s="18"/>
      <c r="U21" s="18"/>
      <c r="V21" s="18"/>
      <c r="W21" s="18"/>
      <c r="X21" s="18"/>
      <c r="Y21" s="18"/>
      <c r="Z21" s="18"/>
      <c r="AA21" s="77"/>
    </row>
    <row r="22" spans="1:27" s="7" customFormat="1" ht="30.6" customHeight="1">
      <c r="A22" s="19">
        <v>1</v>
      </c>
      <c r="B22" s="20" t="s">
        <v>14</v>
      </c>
      <c r="C22" s="6"/>
      <c r="D22" s="6"/>
      <c r="E22" s="6"/>
      <c r="F22" s="6"/>
      <c r="G22" s="6"/>
      <c r="H22" s="6"/>
      <c r="I22" s="6"/>
      <c r="J22" s="6"/>
      <c r="K22" s="6"/>
      <c r="L22" s="6"/>
      <c r="M22" s="6"/>
      <c r="N22" s="6"/>
      <c r="O22" s="6"/>
      <c r="P22" s="6"/>
      <c r="Q22" s="6"/>
      <c r="R22" s="6"/>
      <c r="S22" s="6"/>
      <c r="T22" s="6"/>
      <c r="U22" s="6"/>
      <c r="V22" s="6"/>
      <c r="W22" s="6"/>
      <c r="X22" s="6"/>
      <c r="Y22" s="6"/>
      <c r="Z22" s="6"/>
      <c r="AA22" s="6"/>
    </row>
    <row r="23" spans="1:27" s="7" customFormat="1" ht="30.6" customHeight="1">
      <c r="A23" s="109" t="s">
        <v>26</v>
      </c>
      <c r="B23" s="22" t="s">
        <v>16</v>
      </c>
      <c r="C23" s="6"/>
      <c r="D23" s="6"/>
      <c r="E23" s="6"/>
      <c r="F23" s="6"/>
      <c r="G23" s="6"/>
      <c r="H23" s="6"/>
      <c r="I23" s="6"/>
      <c r="J23" s="6"/>
      <c r="K23" s="6"/>
      <c r="L23" s="6"/>
      <c r="M23" s="6"/>
      <c r="N23" s="6"/>
      <c r="O23" s="6"/>
      <c r="P23" s="6"/>
      <c r="Q23" s="6"/>
      <c r="R23" s="6"/>
      <c r="S23" s="6"/>
      <c r="T23" s="6"/>
      <c r="U23" s="6"/>
      <c r="V23" s="6"/>
      <c r="W23" s="6"/>
      <c r="X23" s="6"/>
      <c r="Y23" s="6"/>
      <c r="Z23" s="6"/>
      <c r="AA23" s="6"/>
    </row>
    <row r="24" spans="1:27" ht="45.75" customHeight="1">
      <c r="A24" s="23" t="s">
        <v>17</v>
      </c>
      <c r="B24" s="16" t="s">
        <v>211</v>
      </c>
      <c r="C24" s="17"/>
      <c r="D24" s="17"/>
      <c r="E24" s="17"/>
      <c r="F24" s="17"/>
      <c r="G24" s="18"/>
      <c r="H24" s="18"/>
      <c r="I24" s="18"/>
      <c r="J24" s="18"/>
      <c r="K24" s="18"/>
      <c r="L24" s="18"/>
      <c r="M24" s="18"/>
      <c r="N24" s="18"/>
      <c r="O24" s="18"/>
      <c r="P24" s="18"/>
      <c r="Q24" s="18"/>
      <c r="R24" s="18"/>
      <c r="S24" s="18"/>
      <c r="T24" s="18"/>
      <c r="U24" s="18"/>
      <c r="V24" s="18"/>
      <c r="W24" s="18"/>
      <c r="X24" s="18"/>
      <c r="Y24" s="18"/>
      <c r="Z24" s="18"/>
      <c r="AA24" s="18"/>
    </row>
    <row r="25" spans="1:27" s="1" customFormat="1" ht="27.6" customHeight="1">
      <c r="A25" s="109" t="s">
        <v>26</v>
      </c>
      <c r="B25" s="22" t="s">
        <v>16</v>
      </c>
      <c r="C25" s="34"/>
      <c r="D25" s="34"/>
      <c r="E25" s="34"/>
      <c r="F25" s="34"/>
      <c r="G25" s="35"/>
      <c r="H25" s="35"/>
      <c r="I25" s="35"/>
      <c r="J25" s="35"/>
      <c r="K25" s="35"/>
      <c r="L25" s="35"/>
      <c r="M25" s="35"/>
      <c r="N25" s="35"/>
      <c r="O25" s="35"/>
      <c r="P25" s="35"/>
      <c r="Q25" s="35"/>
      <c r="R25" s="35"/>
      <c r="S25" s="35"/>
      <c r="T25" s="35"/>
      <c r="U25" s="35"/>
      <c r="V25" s="35"/>
      <c r="W25" s="35"/>
      <c r="X25" s="35"/>
      <c r="Y25" s="35"/>
      <c r="Z25" s="35"/>
      <c r="AA25" s="35"/>
    </row>
    <row r="26" spans="1:27" ht="10.35" customHeight="1">
      <c r="A26" s="31"/>
      <c r="B26" s="20"/>
      <c r="C26" s="20"/>
      <c r="D26" s="20"/>
      <c r="E26" s="20"/>
      <c r="F26" s="20"/>
      <c r="G26" s="20"/>
      <c r="H26" s="20"/>
      <c r="I26" s="20"/>
      <c r="J26" s="20"/>
      <c r="K26" s="20"/>
      <c r="L26" s="20"/>
      <c r="M26" s="20"/>
      <c r="N26" s="20"/>
      <c r="O26" s="100"/>
      <c r="P26" s="100"/>
      <c r="Q26" s="20"/>
      <c r="R26" s="20"/>
      <c r="S26" s="20"/>
      <c r="T26" s="100"/>
      <c r="U26" s="100"/>
      <c r="V26" s="20"/>
      <c r="W26" s="20"/>
      <c r="X26" s="20"/>
      <c r="Y26" s="100"/>
      <c r="Z26" s="100"/>
      <c r="AA26" s="18"/>
    </row>
    <row r="27" spans="1:27" ht="20.100000000000001" customHeight="1"/>
    <row r="28" spans="1:27" ht="20.100000000000001" customHeight="1">
      <c r="B28" s="537" t="s">
        <v>99</v>
      </c>
      <c r="C28" s="537"/>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row>
    <row r="29" spans="1:27" ht="20.100000000000001" customHeight="1">
      <c r="AA29" s="4"/>
    </row>
    <row r="30" spans="1:27" ht="20.100000000000001" customHeight="1">
      <c r="A30" s="13"/>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20.100000000000001" customHeight="1">
      <c r="A31" s="13"/>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20.100000000000001" customHeight="1">
      <c r="A32" s="13"/>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20.100000000000001" customHeight="1">
      <c r="A33" s="13"/>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20.100000000000001" customHeight="1">
      <c r="A34" s="13"/>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ht="20.100000000000001" customHeight="1">
      <c r="A35" s="13"/>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20.100000000000001" customHeight="1">
      <c r="A36" s="13"/>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20.100000000000001" customHeight="1">
      <c r="A37" s="13"/>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20.100000000000001" customHeight="1">
      <c r="A38" s="13"/>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20.100000000000001" customHeight="1">
      <c r="A39" s="13"/>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c r="A40" s="13"/>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c r="A41" s="13"/>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c r="A42" s="13"/>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c r="A43" s="13"/>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c r="A44" s="13"/>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c r="A45" s="13"/>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c r="A46" s="13"/>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c r="A47" s="13"/>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c r="A48" s="13"/>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c r="A49" s="13"/>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c r="A50" s="13"/>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c r="A51" s="13"/>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c r="A52" s="13"/>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c r="A53" s="13"/>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c r="A54" s="13"/>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c r="A55" s="13"/>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c r="A56" s="13"/>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c r="A57" s="13"/>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c r="A58" s="13"/>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c r="A59" s="13"/>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c r="A60" s="13"/>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c r="A61" s="13"/>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c r="A62" s="13"/>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c r="A63" s="13"/>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c r="A64" s="13"/>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c r="A65" s="13"/>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c r="A66" s="13"/>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c r="A67" s="13"/>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c r="A68" s="13"/>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c r="A69" s="13"/>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c r="A70" s="13"/>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c r="A71" s="13"/>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c r="A72" s="13"/>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c r="A73" s="13"/>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c r="A74" s="13"/>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c r="A75" s="13"/>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c r="A76" s="13"/>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c r="A77" s="13"/>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c r="A78" s="13"/>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c r="A79" s="13"/>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c r="A80" s="13"/>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c r="A81" s="13"/>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c r="A82" s="13"/>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c r="A83" s="13"/>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c r="A84" s="13"/>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c r="A85" s="13"/>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c r="A86" s="13"/>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c r="A87" s="13"/>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c r="A88" s="13"/>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c r="A89" s="13"/>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c r="A90" s="13"/>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c r="A91" s="13"/>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c r="A92" s="13"/>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c r="A93" s="13"/>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c r="A94" s="13"/>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c r="A95" s="13"/>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c r="A96" s="13"/>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c r="A97" s="13"/>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c r="A98" s="13"/>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c r="A99" s="13"/>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c r="A100" s="13"/>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c r="A101" s="13"/>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c r="A102" s="1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c r="A103" s="13"/>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c r="A104" s="13"/>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c r="A105" s="13"/>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c r="A106" s="1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c r="A107" s="1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c r="A108" s="1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c r="A109" s="1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c r="A110" s="1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c r="A111" s="1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c r="A112" s="1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c r="A113" s="13"/>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c r="A114" s="1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c r="A115" s="1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c r="A116" s="13"/>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c r="A117" s="1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c r="A118" s="1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c r="A119" s="1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c r="A120" s="1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c r="A121" s="1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c r="A122" s="13"/>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c r="A123" s="1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c r="A124" s="13"/>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c r="A125" s="13"/>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c r="A126" s="1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c r="A127" s="1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c r="A128" s="1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c r="A129" s="1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c r="A130" s="1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c r="A131" s="1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c r="A132" s="1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c r="A133" s="1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c r="A134" s="13"/>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c r="A135" s="1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c r="A136" s="13"/>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c r="A137" s="1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c r="A138" s="1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c r="A139" s="13"/>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c r="A140" s="13"/>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c r="A141" s="13"/>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c r="A142" s="13"/>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c r="A143" s="13"/>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c r="A144" s="13"/>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c r="A145" s="13"/>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c r="A146" s="1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c r="A147" s="13"/>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c r="A148" s="13"/>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c r="A149" s="1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c r="A150" s="1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c r="A151" s="1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c r="A152" s="13"/>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c r="A153" s="13"/>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c r="A154" s="13"/>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c r="A155" s="13"/>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c r="A156" s="13"/>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c r="A157" s="13"/>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c r="A158" s="13"/>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c r="A159" s="1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c r="A160" s="1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c r="A161" s="13"/>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c r="A162" s="13"/>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c r="A163" s="13"/>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c r="A164" s="13"/>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c r="A165" s="13"/>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c r="A166" s="13"/>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c r="A167" s="13"/>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c r="A168" s="1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c r="A169" s="13"/>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c r="A170" s="13"/>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c r="A171" s="1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c r="A172" s="13"/>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c r="A173" s="13"/>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c r="A174" s="1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c r="A175" s="13"/>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c r="A176" s="13"/>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c r="A177" s="1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c r="A178" s="13"/>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c r="A179" s="13"/>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c r="A180" s="1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c r="A181" s="13"/>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c r="A182" s="13"/>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c r="A183" s="13"/>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c r="A184" s="13"/>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c r="A185" s="13"/>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c r="A186" s="13"/>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c r="A187" s="13"/>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c r="A188" s="13"/>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c r="A189" s="13"/>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c r="A190" s="13"/>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c r="A191" s="1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c r="A192" s="13"/>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c r="A193" s="13"/>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c r="A194" s="13"/>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c r="A195" s="13"/>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c r="A196" s="13"/>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c r="A197" s="13"/>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c r="A198" s="13"/>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c r="A199" s="13"/>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c r="A200" s="1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c r="A201" s="13"/>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c r="A202" s="1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c r="A203" s="13"/>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c r="A204" s="13"/>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c r="A205" s="13"/>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c r="A206" s="13"/>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c r="A207" s="13"/>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c r="A208" s="13"/>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c r="A209" s="13"/>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c r="A210" s="13"/>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c r="A211" s="13"/>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c r="A212" s="13"/>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c r="A213" s="1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c r="A214" s="1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c r="A215" s="13"/>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c r="A216" s="1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c r="A217" s="1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c r="A218" s="1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c r="A219" s="13"/>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c r="A220" s="13"/>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c r="A221" s="13"/>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c r="A222" s="13"/>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c r="A223" s="1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c r="A224" s="1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c r="A225" s="13"/>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c r="A226" s="13"/>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c r="A227" s="13"/>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c r="A228" s="13"/>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c r="A229" s="13"/>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c r="A230" s="13"/>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c r="A231" s="13"/>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c r="A232" s="13"/>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c r="A233" s="13"/>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c r="A234" s="13"/>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c r="A235" s="13"/>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c r="A236" s="13"/>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c r="A237" s="13"/>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c r="A238" s="13"/>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c r="A239" s="13"/>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c r="A240" s="13"/>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c r="A241" s="13"/>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c r="A242" s="13"/>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c r="A243" s="1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c r="A244" s="13"/>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c r="A245" s="13"/>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c r="A246" s="13"/>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c r="A247" s="13"/>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c r="A248" s="13"/>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c r="A249" s="13"/>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c r="A250" s="13"/>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c r="A251" s="13"/>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c r="A252" s="13"/>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c r="A253" s="13"/>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c r="A254" s="13"/>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c r="A255" s="13"/>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c r="A256" s="13"/>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c r="A257" s="13"/>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c r="A258" s="13"/>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c r="A259" s="13"/>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c r="A260" s="13"/>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c r="A261" s="13"/>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c r="A262" s="13"/>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c r="A263" s="13"/>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c r="A264" s="13"/>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c r="A265" s="13"/>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c r="A266" s="13"/>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c r="A267" s="13"/>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c r="A268" s="13"/>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c r="A269" s="13"/>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c r="A270" s="13"/>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c r="A271" s="13"/>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c r="A272" s="13"/>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c r="A273" s="13"/>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c r="A274" s="13"/>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c r="A275" s="13"/>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c r="A276" s="13"/>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c r="A277" s="13"/>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c r="A278" s="13"/>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c r="A279" s="13"/>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c r="A280" s="13"/>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c r="A281" s="13"/>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c r="A282" s="13"/>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c r="A283" s="13"/>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c r="A284" s="13"/>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c r="A285" s="13"/>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c r="A286" s="13"/>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c r="A287" s="13"/>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c r="A288" s="13"/>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c r="A289" s="13"/>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c r="A290" s="13"/>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c r="A291" s="13"/>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c r="A292" s="13"/>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c r="A293" s="13"/>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c r="A294" s="13"/>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c r="A295" s="13"/>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c r="A296" s="13"/>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c r="A297" s="13"/>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c r="A298" s="13"/>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c r="A299" s="13"/>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c r="A300" s="13"/>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c r="A301" s="13"/>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c r="A302" s="13"/>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c r="A303" s="13"/>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c r="A304" s="13"/>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c r="A305" s="13"/>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c r="A306" s="13"/>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c r="A307" s="13"/>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c r="A308" s="13"/>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c r="A309" s="13"/>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c r="A310" s="13"/>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c r="A311" s="13"/>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c r="A312" s="13"/>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c r="A313" s="13"/>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c r="A314" s="13"/>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c r="A315" s="13"/>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c r="A316" s="13"/>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c r="A317" s="13"/>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c r="A318" s="13"/>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c r="A319" s="13"/>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c r="A320" s="13"/>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c r="A321" s="13"/>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c r="A322" s="13"/>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c r="A323" s="13"/>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c r="A324" s="13"/>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c r="A325" s="13"/>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c r="A326" s="13"/>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c r="A327" s="13"/>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c r="A328" s="13"/>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c r="A329" s="13"/>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c r="A330" s="13"/>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c r="A331" s="13"/>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c r="A332" s="13"/>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c r="A333" s="13"/>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c r="A334" s="13"/>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c r="A335" s="13"/>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c r="A336" s="13"/>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c r="A337" s="13"/>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c r="A338" s="13"/>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c r="A339" s="13"/>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c r="A340" s="13"/>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c r="A341" s="13"/>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c r="A342" s="13"/>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c r="A343" s="13"/>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c r="A344" s="13"/>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c r="A345" s="13"/>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c r="A346" s="13"/>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c r="A347" s="13"/>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c r="A348" s="13"/>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c r="A349" s="13"/>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c r="A350" s="13"/>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c r="A351" s="13"/>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c r="A352" s="13"/>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c r="A353" s="13"/>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c r="A354" s="13"/>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c r="A355" s="13"/>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c r="A356" s="13"/>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c r="A357" s="13"/>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c r="A358" s="13"/>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c r="A359" s="13"/>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c r="A360" s="13"/>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c r="A361" s="13"/>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sheetData>
  <mergeCells count="44">
    <mergeCell ref="V8:V11"/>
    <mergeCell ref="W8:Z8"/>
    <mergeCell ref="W9:Y9"/>
    <mergeCell ref="Z9:Z11"/>
    <mergeCell ref="W10:W11"/>
    <mergeCell ref="X10:X11"/>
    <mergeCell ref="Y10:Y11"/>
    <mergeCell ref="O10:O11"/>
    <mergeCell ref="P9:P11"/>
    <mergeCell ref="Q7:U7"/>
    <mergeCell ref="Q8:Q11"/>
    <mergeCell ref="R8:U8"/>
    <mergeCell ref="R9:T9"/>
    <mergeCell ref="U9:U11"/>
    <mergeCell ref="R10:R11"/>
    <mergeCell ref="S10:S11"/>
    <mergeCell ref="T10:T11"/>
    <mergeCell ref="B28:AA28"/>
    <mergeCell ref="H9:K9"/>
    <mergeCell ref="H10:J10"/>
    <mergeCell ref="K10:K11"/>
    <mergeCell ref="L7:P7"/>
    <mergeCell ref="M8:P8"/>
    <mergeCell ref="M9:O9"/>
    <mergeCell ref="M10:M11"/>
    <mergeCell ref="N10:N11"/>
    <mergeCell ref="G9:G11"/>
    <mergeCell ref="AA7:AA11"/>
    <mergeCell ref="F8:F11"/>
    <mergeCell ref="G8:K8"/>
    <mergeCell ref="L8:L11"/>
    <mergeCell ref="V7:Z7"/>
    <mergeCell ref="F7:K7"/>
    <mergeCell ref="A7:A11"/>
    <mergeCell ref="B7:B11"/>
    <mergeCell ref="C7:C11"/>
    <mergeCell ref="D7:D11"/>
    <mergeCell ref="E7:E11"/>
    <mergeCell ref="A6:AA6"/>
    <mergeCell ref="A1:AA1"/>
    <mergeCell ref="A2:AA2"/>
    <mergeCell ref="A3:AA3"/>
    <mergeCell ref="A4:AA4"/>
    <mergeCell ref="A5:AA5"/>
  </mergeCells>
  <printOptions horizontalCentered="1"/>
  <pageMargins left="0.19685039370078741" right="0.19685039370078741" top="0.46" bottom="0.51" header="0.31496062992125984" footer="0.31496062992125984"/>
  <pageSetup paperSize="9" scale="55" fitToWidth="0" fitToHeight="0" pageOrder="overThenDown" orientation="landscape" useFirstPageNumber="1" r:id="rId1"/>
  <headerFooter alignWithMargins="0">
    <oddFooter>&amp;R&amp;14&amp;P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F361"/>
  <sheetViews>
    <sheetView zoomScale="85" zoomScaleNormal="85" zoomScaleSheetLayoutView="75" workbookViewId="0">
      <selection activeCell="A22" sqref="A22:XFD23"/>
    </sheetView>
  </sheetViews>
  <sheetFormatPr defaultColWidth="9.125" defaultRowHeight="18.75"/>
  <cols>
    <col min="1" max="1" width="7.125" style="12" customWidth="1"/>
    <col min="2" max="2" width="26.375" style="10" customWidth="1"/>
    <col min="3" max="5" width="7.75" style="11" customWidth="1"/>
    <col min="6" max="6" width="10.375" style="11" customWidth="1"/>
    <col min="7" max="7" width="10.375" style="9" customWidth="1"/>
    <col min="8" max="26" width="8.75" style="9" customWidth="1"/>
    <col min="27" max="27" width="8.125" style="9" customWidth="1"/>
    <col min="28" max="16384" width="9.125" style="4"/>
  </cols>
  <sheetData>
    <row r="1" spans="1:32" s="75" customFormat="1" ht="32.25" customHeight="1">
      <c r="A1" s="539" t="s">
        <v>180</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row>
    <row r="2" spans="1:32" s="75" customFormat="1" ht="29.1" customHeight="1">
      <c r="A2" s="540" t="s">
        <v>215</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row>
    <row r="3" spans="1:32" s="75" customFormat="1" ht="23.25">
      <c r="A3" s="541" t="s">
        <v>209</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row>
    <row r="4" spans="1:32" s="72" customFormat="1" ht="23.25">
      <c r="A4" s="542" t="s">
        <v>218</v>
      </c>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2"/>
    </row>
    <row r="5" spans="1:32" s="72" customFormat="1" ht="23.25">
      <c r="A5" s="543" t="s">
        <v>118</v>
      </c>
      <c r="B5" s="543"/>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76"/>
      <c r="AC5" s="76"/>
      <c r="AD5" s="76"/>
      <c r="AE5" s="76"/>
      <c r="AF5" s="76"/>
    </row>
    <row r="6" spans="1:32" s="74" customFormat="1" ht="35.25" customHeight="1">
      <c r="A6" s="535" t="s">
        <v>25</v>
      </c>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row>
    <row r="7" spans="1:32" s="5" customFormat="1" ht="49.5" customHeight="1">
      <c r="A7" s="538" t="s">
        <v>41</v>
      </c>
      <c r="B7" s="532" t="s">
        <v>34</v>
      </c>
      <c r="C7" s="532" t="s">
        <v>2</v>
      </c>
      <c r="D7" s="532" t="s">
        <v>3</v>
      </c>
      <c r="E7" s="532" t="s">
        <v>4</v>
      </c>
      <c r="F7" s="533" t="s">
        <v>194</v>
      </c>
      <c r="G7" s="533"/>
      <c r="H7" s="533"/>
      <c r="I7" s="533"/>
      <c r="J7" s="533"/>
      <c r="K7" s="533"/>
      <c r="L7" s="558" t="s">
        <v>217</v>
      </c>
      <c r="M7" s="559"/>
      <c r="N7" s="559"/>
      <c r="O7" s="559"/>
      <c r="P7" s="560"/>
      <c r="Q7" s="558" t="s">
        <v>77</v>
      </c>
      <c r="R7" s="559"/>
      <c r="S7" s="559"/>
      <c r="T7" s="559"/>
      <c r="U7" s="560"/>
      <c r="V7" s="558" t="s">
        <v>219</v>
      </c>
      <c r="W7" s="559"/>
      <c r="X7" s="559"/>
      <c r="Y7" s="559"/>
      <c r="Z7" s="560"/>
      <c r="AA7" s="532" t="s">
        <v>6</v>
      </c>
    </row>
    <row r="8" spans="1:32" s="5" customFormat="1" ht="30.75" customHeight="1">
      <c r="A8" s="538"/>
      <c r="B8" s="532"/>
      <c r="C8" s="532"/>
      <c r="D8" s="532"/>
      <c r="E8" s="532"/>
      <c r="F8" s="533" t="s">
        <v>37</v>
      </c>
      <c r="G8" s="533" t="s">
        <v>8</v>
      </c>
      <c r="H8" s="533"/>
      <c r="I8" s="533"/>
      <c r="J8" s="533"/>
      <c r="K8" s="533"/>
      <c r="L8" s="533" t="s">
        <v>27</v>
      </c>
      <c r="M8" s="533" t="s">
        <v>31</v>
      </c>
      <c r="N8" s="533"/>
      <c r="O8" s="533"/>
      <c r="P8" s="533"/>
      <c r="Q8" s="533" t="s">
        <v>27</v>
      </c>
      <c r="R8" s="533" t="s">
        <v>31</v>
      </c>
      <c r="S8" s="533"/>
      <c r="T8" s="533"/>
      <c r="U8" s="533"/>
      <c r="V8" s="533" t="s">
        <v>27</v>
      </c>
      <c r="W8" s="533" t="s">
        <v>31</v>
      </c>
      <c r="X8" s="533"/>
      <c r="Y8" s="533"/>
      <c r="Z8" s="533"/>
      <c r="AA8" s="532"/>
    </row>
    <row r="9" spans="1:32" s="5" customFormat="1" ht="30.75" customHeight="1">
      <c r="A9" s="538"/>
      <c r="B9" s="532"/>
      <c r="C9" s="532"/>
      <c r="D9" s="532"/>
      <c r="E9" s="532"/>
      <c r="F9" s="533"/>
      <c r="G9" s="533" t="s">
        <v>27</v>
      </c>
      <c r="H9" s="533" t="s">
        <v>31</v>
      </c>
      <c r="I9" s="533"/>
      <c r="J9" s="533"/>
      <c r="K9" s="533"/>
      <c r="L9" s="533"/>
      <c r="M9" s="533" t="s">
        <v>74</v>
      </c>
      <c r="N9" s="533"/>
      <c r="O9" s="533"/>
      <c r="P9" s="563" t="s">
        <v>213</v>
      </c>
      <c r="Q9" s="533"/>
      <c r="R9" s="533" t="s">
        <v>74</v>
      </c>
      <c r="S9" s="533"/>
      <c r="T9" s="533"/>
      <c r="U9" s="563" t="s">
        <v>213</v>
      </c>
      <c r="V9" s="533"/>
      <c r="W9" s="533" t="s">
        <v>74</v>
      </c>
      <c r="X9" s="533"/>
      <c r="Y9" s="533"/>
      <c r="Z9" s="563" t="s">
        <v>213</v>
      </c>
      <c r="AA9" s="532"/>
    </row>
    <row r="10" spans="1:32" s="5" customFormat="1" ht="30.75" customHeight="1">
      <c r="A10" s="538"/>
      <c r="B10" s="532"/>
      <c r="C10" s="532"/>
      <c r="D10" s="532"/>
      <c r="E10" s="532"/>
      <c r="F10" s="533"/>
      <c r="G10" s="533"/>
      <c r="H10" s="533" t="s">
        <v>74</v>
      </c>
      <c r="I10" s="533"/>
      <c r="J10" s="533"/>
      <c r="K10" s="533" t="s">
        <v>213</v>
      </c>
      <c r="L10" s="533"/>
      <c r="M10" s="588" t="s">
        <v>9</v>
      </c>
      <c r="N10" s="588" t="s">
        <v>188</v>
      </c>
      <c r="O10" s="588" t="s">
        <v>189</v>
      </c>
      <c r="P10" s="564"/>
      <c r="Q10" s="533"/>
      <c r="R10" s="588" t="s">
        <v>9</v>
      </c>
      <c r="S10" s="588" t="s">
        <v>188</v>
      </c>
      <c r="T10" s="588" t="s">
        <v>189</v>
      </c>
      <c r="U10" s="564"/>
      <c r="V10" s="533"/>
      <c r="W10" s="588" t="s">
        <v>9</v>
      </c>
      <c r="X10" s="588" t="s">
        <v>188</v>
      </c>
      <c r="Y10" s="588" t="s">
        <v>189</v>
      </c>
      <c r="Z10" s="564"/>
      <c r="AA10" s="532"/>
    </row>
    <row r="11" spans="1:32" s="5" customFormat="1" ht="73.5" customHeight="1">
      <c r="A11" s="538"/>
      <c r="B11" s="532"/>
      <c r="C11" s="532"/>
      <c r="D11" s="532"/>
      <c r="E11" s="532"/>
      <c r="F11" s="533"/>
      <c r="G11" s="590"/>
      <c r="H11" s="148" t="s">
        <v>9</v>
      </c>
      <c r="I11" s="148" t="s">
        <v>188</v>
      </c>
      <c r="J11" s="148" t="s">
        <v>189</v>
      </c>
      <c r="K11" s="533"/>
      <c r="L11" s="533"/>
      <c r="M11" s="589"/>
      <c r="N11" s="589"/>
      <c r="O11" s="589"/>
      <c r="P11" s="565"/>
      <c r="Q11" s="533"/>
      <c r="R11" s="589"/>
      <c r="S11" s="589"/>
      <c r="T11" s="589"/>
      <c r="U11" s="565"/>
      <c r="V11" s="533"/>
      <c r="W11" s="589"/>
      <c r="X11" s="589"/>
      <c r="Y11" s="589"/>
      <c r="Z11" s="565"/>
      <c r="AA11" s="532"/>
    </row>
    <row r="12" spans="1:32" s="84" customFormat="1" ht="30.75" hidden="1" customHeight="1">
      <c r="A12" s="79">
        <v>1</v>
      </c>
      <c r="B12" s="6">
        <v>2</v>
      </c>
      <c r="C12" s="79">
        <v>3</v>
      </c>
      <c r="D12" s="79">
        <v>4</v>
      </c>
      <c r="E12" s="6">
        <v>5</v>
      </c>
      <c r="F12" s="79">
        <v>6</v>
      </c>
      <c r="G12" s="79">
        <v>7</v>
      </c>
      <c r="H12" s="79"/>
      <c r="I12" s="79"/>
      <c r="J12" s="79"/>
      <c r="K12" s="6">
        <v>8</v>
      </c>
      <c r="L12" s="79">
        <v>12</v>
      </c>
      <c r="M12" s="79">
        <v>13</v>
      </c>
      <c r="N12" s="79"/>
      <c r="O12" s="79">
        <v>15</v>
      </c>
      <c r="P12" s="131">
        <v>16</v>
      </c>
      <c r="Q12" s="79">
        <v>12</v>
      </c>
      <c r="R12" s="79">
        <v>13</v>
      </c>
      <c r="S12" s="79"/>
      <c r="T12" s="79">
        <v>15</v>
      </c>
      <c r="U12" s="131">
        <v>16</v>
      </c>
      <c r="V12" s="79">
        <v>12</v>
      </c>
      <c r="W12" s="79">
        <v>13</v>
      </c>
      <c r="X12" s="79"/>
      <c r="Y12" s="79">
        <v>15</v>
      </c>
      <c r="Z12" s="131">
        <v>16</v>
      </c>
      <c r="AA12" s="79">
        <v>29</v>
      </c>
    </row>
    <row r="13" spans="1:32" s="7" customFormat="1" ht="36" customHeight="1">
      <c r="A13" s="85"/>
      <c r="B13" s="86" t="s">
        <v>28</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row>
    <row r="14" spans="1:32" s="7" customFormat="1" ht="39.6" customHeight="1">
      <c r="A14" s="32" t="s">
        <v>10</v>
      </c>
      <c r="B14" s="33" t="s">
        <v>210</v>
      </c>
      <c r="C14" s="6"/>
      <c r="D14" s="6"/>
      <c r="E14" s="6"/>
      <c r="F14" s="6"/>
      <c r="G14" s="6"/>
      <c r="H14" s="6"/>
      <c r="I14" s="6"/>
      <c r="J14" s="6"/>
      <c r="K14" s="6"/>
      <c r="L14" s="6"/>
      <c r="M14" s="6"/>
      <c r="N14" s="6"/>
      <c r="O14" s="6"/>
      <c r="P14" s="6"/>
      <c r="Q14" s="6"/>
      <c r="R14" s="6"/>
      <c r="S14" s="6"/>
      <c r="T14" s="6"/>
      <c r="U14" s="6"/>
      <c r="V14" s="6"/>
      <c r="W14" s="6"/>
      <c r="X14" s="6"/>
      <c r="Y14" s="6"/>
      <c r="Z14" s="6"/>
      <c r="AA14" s="6"/>
    </row>
    <row r="15" spans="1:32" ht="44.25" customHeight="1">
      <c r="A15" s="23" t="s">
        <v>12</v>
      </c>
      <c r="B15" s="16" t="s">
        <v>211</v>
      </c>
      <c r="C15" s="17"/>
      <c r="D15" s="17"/>
      <c r="E15" s="17"/>
      <c r="F15" s="17"/>
      <c r="G15" s="18"/>
      <c r="H15" s="18"/>
      <c r="I15" s="18"/>
      <c r="J15" s="18"/>
      <c r="K15" s="18"/>
      <c r="L15" s="18"/>
      <c r="M15" s="18"/>
      <c r="N15" s="18"/>
      <c r="O15" s="18"/>
      <c r="P15" s="18"/>
      <c r="Q15" s="18"/>
      <c r="R15" s="18"/>
      <c r="S15" s="18"/>
      <c r="T15" s="18"/>
      <c r="U15" s="18"/>
      <c r="V15" s="18"/>
      <c r="W15" s="18"/>
      <c r="X15" s="18"/>
      <c r="Y15" s="18"/>
      <c r="Z15" s="18"/>
      <c r="AA15" s="77"/>
    </row>
    <row r="16" spans="1:32" s="7" customFormat="1" ht="30.6" customHeight="1">
      <c r="A16" s="19">
        <v>1</v>
      </c>
      <c r="B16" s="20" t="s">
        <v>14</v>
      </c>
      <c r="C16" s="6"/>
      <c r="D16" s="6"/>
      <c r="E16" s="6"/>
      <c r="F16" s="6"/>
      <c r="G16" s="6"/>
      <c r="H16" s="6"/>
      <c r="I16" s="6"/>
      <c r="J16" s="6"/>
      <c r="K16" s="6"/>
      <c r="L16" s="6"/>
      <c r="M16" s="6"/>
      <c r="N16" s="6"/>
      <c r="O16" s="6"/>
      <c r="P16" s="6"/>
      <c r="Q16" s="6"/>
      <c r="R16" s="6"/>
      <c r="S16" s="6"/>
      <c r="T16" s="6"/>
      <c r="U16" s="6"/>
      <c r="V16" s="6"/>
      <c r="W16" s="6"/>
      <c r="X16" s="6"/>
      <c r="Y16" s="6"/>
      <c r="Z16" s="6"/>
      <c r="AA16" s="6"/>
    </row>
    <row r="17" spans="1:27" s="7" customFormat="1" ht="30.6" customHeight="1">
      <c r="A17" s="109" t="s">
        <v>26</v>
      </c>
      <c r="B17" s="22" t="s">
        <v>16</v>
      </c>
      <c r="C17" s="6"/>
      <c r="D17" s="6"/>
      <c r="E17" s="6"/>
      <c r="F17" s="6"/>
      <c r="G17" s="6"/>
      <c r="H17" s="6"/>
      <c r="I17" s="6"/>
      <c r="J17" s="6"/>
      <c r="K17" s="6"/>
      <c r="L17" s="6"/>
      <c r="M17" s="6"/>
      <c r="N17" s="6"/>
      <c r="O17" s="6"/>
      <c r="P17" s="6"/>
      <c r="Q17" s="6"/>
      <c r="R17" s="6"/>
      <c r="S17" s="6"/>
      <c r="T17" s="6"/>
      <c r="U17" s="6"/>
      <c r="V17" s="6"/>
      <c r="W17" s="6"/>
      <c r="X17" s="6"/>
      <c r="Y17" s="6"/>
      <c r="Z17" s="6"/>
      <c r="AA17" s="6"/>
    </row>
    <row r="18" spans="1:27" ht="45.75" customHeight="1">
      <c r="A18" s="23" t="s">
        <v>17</v>
      </c>
      <c r="B18" s="16" t="s">
        <v>211</v>
      </c>
      <c r="C18" s="17"/>
      <c r="D18" s="17"/>
      <c r="E18" s="17"/>
      <c r="F18" s="17"/>
      <c r="G18" s="18"/>
      <c r="H18" s="18"/>
      <c r="I18" s="18"/>
      <c r="J18" s="18"/>
      <c r="K18" s="18"/>
      <c r="L18" s="18"/>
      <c r="M18" s="18"/>
      <c r="N18" s="18"/>
      <c r="O18" s="18"/>
      <c r="P18" s="18"/>
      <c r="Q18" s="18"/>
      <c r="R18" s="18"/>
      <c r="S18" s="18"/>
      <c r="T18" s="18"/>
      <c r="U18" s="18"/>
      <c r="V18" s="18"/>
      <c r="W18" s="18"/>
      <c r="X18" s="18"/>
      <c r="Y18" s="18"/>
      <c r="Z18" s="18"/>
      <c r="AA18" s="18"/>
    </row>
    <row r="19" spans="1:27" s="1" customFormat="1" ht="26.45" customHeight="1">
      <c r="A19" s="109" t="s">
        <v>26</v>
      </c>
      <c r="B19" s="22" t="s">
        <v>16</v>
      </c>
      <c r="C19" s="34"/>
      <c r="D19" s="34"/>
      <c r="E19" s="34"/>
      <c r="F19" s="34"/>
      <c r="G19" s="35"/>
      <c r="H19" s="35"/>
      <c r="I19" s="35"/>
      <c r="J19" s="35"/>
      <c r="K19" s="35"/>
      <c r="L19" s="35"/>
      <c r="M19" s="35"/>
      <c r="N19" s="35"/>
      <c r="O19" s="35"/>
      <c r="P19" s="35"/>
      <c r="Q19" s="35"/>
      <c r="R19" s="35"/>
      <c r="S19" s="35"/>
      <c r="T19" s="35"/>
      <c r="U19" s="35"/>
      <c r="V19" s="35"/>
      <c r="W19" s="35"/>
      <c r="X19" s="35"/>
      <c r="Y19" s="35"/>
      <c r="Z19" s="35"/>
      <c r="AA19" s="35"/>
    </row>
    <row r="20" spans="1:27" s="1" customFormat="1" ht="37.5">
      <c r="A20" s="32" t="s">
        <v>18</v>
      </c>
      <c r="B20" s="33" t="s">
        <v>212</v>
      </c>
      <c r="C20" s="34"/>
      <c r="D20" s="34"/>
      <c r="E20" s="34"/>
      <c r="F20" s="34"/>
      <c r="G20" s="35"/>
      <c r="H20" s="35"/>
      <c r="I20" s="35"/>
      <c r="J20" s="35"/>
      <c r="K20" s="35"/>
      <c r="L20" s="35"/>
      <c r="M20" s="35"/>
      <c r="N20" s="35"/>
      <c r="O20" s="35"/>
      <c r="P20" s="35"/>
      <c r="Q20" s="35"/>
      <c r="R20" s="35"/>
      <c r="S20" s="35"/>
      <c r="T20" s="35"/>
      <c r="U20" s="35"/>
      <c r="V20" s="35"/>
      <c r="W20" s="35"/>
      <c r="X20" s="35"/>
      <c r="Y20" s="35"/>
      <c r="Z20" s="35"/>
      <c r="AA20" s="35"/>
    </row>
    <row r="21" spans="1:27" ht="44.25" customHeight="1">
      <c r="A21" s="23" t="s">
        <v>12</v>
      </c>
      <c r="B21" s="16" t="s">
        <v>211</v>
      </c>
      <c r="C21" s="17"/>
      <c r="D21" s="17"/>
      <c r="E21" s="17"/>
      <c r="F21" s="17"/>
      <c r="G21" s="18"/>
      <c r="H21" s="18"/>
      <c r="I21" s="18"/>
      <c r="J21" s="18"/>
      <c r="K21" s="18"/>
      <c r="L21" s="18"/>
      <c r="M21" s="18"/>
      <c r="N21" s="18"/>
      <c r="O21" s="18"/>
      <c r="P21" s="18"/>
      <c r="Q21" s="18"/>
      <c r="R21" s="18"/>
      <c r="S21" s="18"/>
      <c r="T21" s="18"/>
      <c r="U21" s="18"/>
      <c r="V21" s="18"/>
      <c r="W21" s="18"/>
      <c r="X21" s="18"/>
      <c r="Y21" s="18"/>
      <c r="Z21" s="18"/>
      <c r="AA21" s="77"/>
    </row>
    <row r="22" spans="1:27" s="7" customFormat="1" ht="30" customHeight="1">
      <c r="A22" s="19">
        <v>1</v>
      </c>
      <c r="B22" s="20" t="s">
        <v>14</v>
      </c>
      <c r="C22" s="6"/>
      <c r="D22" s="6"/>
      <c r="E22" s="6"/>
      <c r="F22" s="6"/>
      <c r="G22" s="6"/>
      <c r="H22" s="6"/>
      <c r="I22" s="6"/>
      <c r="J22" s="6"/>
      <c r="K22" s="6"/>
      <c r="L22" s="6"/>
      <c r="M22" s="6"/>
      <c r="N22" s="6"/>
      <c r="O22" s="6"/>
      <c r="P22" s="6"/>
      <c r="Q22" s="6"/>
      <c r="R22" s="6"/>
      <c r="S22" s="6"/>
      <c r="T22" s="6"/>
      <c r="U22" s="6"/>
      <c r="V22" s="6"/>
      <c r="W22" s="6"/>
      <c r="X22" s="6"/>
      <c r="Y22" s="6"/>
      <c r="Z22" s="6"/>
      <c r="AA22" s="6"/>
    </row>
    <row r="23" spans="1:27" s="7" customFormat="1" ht="30" customHeight="1">
      <c r="A23" s="109" t="s">
        <v>26</v>
      </c>
      <c r="B23" s="22" t="s">
        <v>16</v>
      </c>
      <c r="C23" s="6"/>
      <c r="D23" s="6"/>
      <c r="E23" s="6"/>
      <c r="F23" s="6"/>
      <c r="G23" s="6"/>
      <c r="H23" s="6"/>
      <c r="I23" s="6"/>
      <c r="J23" s="6"/>
      <c r="K23" s="6"/>
      <c r="L23" s="6"/>
      <c r="M23" s="6"/>
      <c r="N23" s="6"/>
      <c r="O23" s="6"/>
      <c r="P23" s="6"/>
      <c r="Q23" s="6"/>
      <c r="R23" s="6"/>
      <c r="S23" s="6"/>
      <c r="T23" s="6"/>
      <c r="U23" s="6"/>
      <c r="V23" s="6"/>
      <c r="W23" s="6"/>
      <c r="X23" s="6"/>
      <c r="Y23" s="6"/>
      <c r="Z23" s="6"/>
      <c r="AA23" s="6"/>
    </row>
    <row r="24" spans="1:27" ht="45.75" customHeight="1">
      <c r="A24" s="23" t="s">
        <v>17</v>
      </c>
      <c r="B24" s="16" t="s">
        <v>211</v>
      </c>
      <c r="C24" s="17"/>
      <c r="D24" s="17"/>
      <c r="E24" s="17"/>
      <c r="F24" s="17"/>
      <c r="G24" s="18"/>
      <c r="H24" s="18"/>
      <c r="I24" s="18"/>
      <c r="J24" s="18"/>
      <c r="K24" s="18"/>
      <c r="L24" s="18"/>
      <c r="M24" s="18"/>
      <c r="N24" s="18"/>
      <c r="O24" s="18"/>
      <c r="P24" s="18"/>
      <c r="Q24" s="18"/>
      <c r="R24" s="18"/>
      <c r="S24" s="18"/>
      <c r="T24" s="18"/>
      <c r="U24" s="18"/>
      <c r="V24" s="18"/>
      <c r="W24" s="18"/>
      <c r="X24" s="18"/>
      <c r="Y24" s="18"/>
      <c r="Z24" s="18"/>
      <c r="AA24" s="18"/>
    </row>
    <row r="25" spans="1:27" s="1" customFormat="1" ht="26.45" customHeight="1">
      <c r="A25" s="109" t="s">
        <v>26</v>
      </c>
      <c r="B25" s="22" t="s">
        <v>16</v>
      </c>
      <c r="C25" s="34"/>
      <c r="D25" s="34"/>
      <c r="E25" s="34"/>
      <c r="F25" s="34"/>
      <c r="G25" s="35"/>
      <c r="H25" s="35"/>
      <c r="I25" s="35"/>
      <c r="J25" s="35"/>
      <c r="K25" s="35"/>
      <c r="L25" s="35"/>
      <c r="M25" s="35"/>
      <c r="N25" s="35"/>
      <c r="O25" s="35"/>
      <c r="P25" s="35"/>
      <c r="Q25" s="35"/>
      <c r="R25" s="35"/>
      <c r="S25" s="35"/>
      <c r="T25" s="35"/>
      <c r="U25" s="35"/>
      <c r="V25" s="35"/>
      <c r="W25" s="35"/>
      <c r="X25" s="35"/>
      <c r="Y25" s="35"/>
      <c r="Z25" s="35"/>
      <c r="AA25" s="35"/>
    </row>
    <row r="26" spans="1:27" ht="10.35" customHeight="1">
      <c r="A26" s="31"/>
      <c r="B26" s="20"/>
      <c r="C26" s="20"/>
      <c r="D26" s="20"/>
      <c r="E26" s="20"/>
      <c r="F26" s="20"/>
      <c r="G26" s="20"/>
      <c r="H26" s="20"/>
      <c r="I26" s="20"/>
      <c r="J26" s="20"/>
      <c r="K26" s="20"/>
      <c r="L26" s="20"/>
      <c r="M26" s="20"/>
      <c r="N26" s="20"/>
      <c r="O26" s="100"/>
      <c r="P26" s="100"/>
      <c r="Q26" s="20"/>
      <c r="R26" s="20"/>
      <c r="S26" s="20"/>
      <c r="T26" s="100"/>
      <c r="U26" s="100"/>
      <c r="V26" s="20"/>
      <c r="W26" s="20"/>
      <c r="X26" s="20"/>
      <c r="Y26" s="100"/>
      <c r="Z26" s="100"/>
      <c r="AA26" s="18"/>
    </row>
    <row r="27" spans="1:27" ht="20.100000000000001" customHeight="1"/>
    <row r="28" spans="1:27" ht="20.100000000000001" customHeight="1">
      <c r="B28" s="537" t="s">
        <v>99</v>
      </c>
      <c r="C28" s="537"/>
      <c r="D28" s="537"/>
      <c r="E28" s="537"/>
      <c r="F28" s="537"/>
      <c r="G28" s="537"/>
      <c r="H28" s="537"/>
      <c r="I28" s="537"/>
      <c r="J28" s="537"/>
      <c r="K28" s="537"/>
      <c r="L28" s="537"/>
      <c r="M28" s="537"/>
      <c r="N28" s="537"/>
      <c r="O28" s="537"/>
      <c r="P28" s="537"/>
      <c r="Q28" s="537"/>
      <c r="R28" s="537"/>
      <c r="S28" s="537"/>
      <c r="T28" s="537"/>
      <c r="U28" s="537"/>
      <c r="V28" s="537"/>
      <c r="W28" s="537"/>
      <c r="X28" s="537"/>
      <c r="Y28" s="537"/>
      <c r="Z28" s="537"/>
      <c r="AA28" s="537"/>
    </row>
    <row r="29" spans="1:27" ht="20.100000000000001" customHeight="1">
      <c r="AA29" s="4"/>
    </row>
    <row r="30" spans="1:27" ht="20.100000000000001" customHeight="1">
      <c r="A30" s="13"/>
      <c r="B30" s="4"/>
      <c r="C30" s="4"/>
      <c r="D30" s="4"/>
      <c r="E30" s="4"/>
      <c r="F30" s="4"/>
      <c r="G30" s="4"/>
      <c r="H30" s="4"/>
      <c r="I30" s="4"/>
      <c r="J30" s="4"/>
      <c r="K30" s="4"/>
      <c r="L30" s="4"/>
      <c r="M30" s="4"/>
      <c r="N30" s="4"/>
      <c r="O30" s="4"/>
      <c r="P30" s="4"/>
      <c r="Q30" s="4"/>
      <c r="R30" s="4"/>
      <c r="S30" s="4"/>
      <c r="T30" s="4"/>
      <c r="U30" s="4"/>
      <c r="V30" s="4"/>
      <c r="W30" s="4"/>
      <c r="X30" s="4"/>
      <c r="Y30" s="4"/>
      <c r="Z30" s="4"/>
      <c r="AA30" s="4"/>
    </row>
    <row r="31" spans="1:27" ht="20.100000000000001" customHeight="1">
      <c r="A31" s="13"/>
      <c r="B31" s="4"/>
      <c r="C31" s="4"/>
      <c r="D31" s="4"/>
      <c r="E31" s="4"/>
      <c r="F31" s="4"/>
      <c r="G31" s="4"/>
      <c r="H31" s="4"/>
      <c r="I31" s="4"/>
      <c r="J31" s="4"/>
      <c r="K31" s="4"/>
      <c r="L31" s="4"/>
      <c r="M31" s="4"/>
      <c r="N31" s="4"/>
      <c r="O31" s="4"/>
      <c r="P31" s="4"/>
      <c r="Q31" s="4"/>
      <c r="R31" s="4"/>
      <c r="S31" s="4"/>
      <c r="T31" s="4"/>
      <c r="U31" s="4"/>
      <c r="V31" s="4"/>
      <c r="W31" s="4"/>
      <c r="X31" s="4"/>
      <c r="Y31" s="4"/>
      <c r="Z31" s="4"/>
      <c r="AA31" s="4"/>
    </row>
    <row r="32" spans="1:27" ht="20.100000000000001" customHeight="1">
      <c r="A32" s="13"/>
      <c r="B32" s="4"/>
      <c r="C32" s="4"/>
      <c r="D32" s="4"/>
      <c r="E32" s="4"/>
      <c r="F32" s="4"/>
      <c r="G32" s="4"/>
      <c r="H32" s="4"/>
      <c r="I32" s="4"/>
      <c r="J32" s="4"/>
      <c r="K32" s="4"/>
      <c r="L32" s="4"/>
      <c r="M32" s="4"/>
      <c r="N32" s="4"/>
      <c r="O32" s="4"/>
      <c r="P32" s="4"/>
      <c r="Q32" s="4"/>
      <c r="R32" s="4"/>
      <c r="S32" s="4"/>
      <c r="T32" s="4"/>
      <c r="U32" s="4"/>
      <c r="V32" s="4"/>
      <c r="W32" s="4"/>
      <c r="X32" s="4"/>
      <c r="Y32" s="4"/>
      <c r="Z32" s="4"/>
      <c r="AA32" s="4"/>
    </row>
    <row r="33" spans="1:27" ht="20.100000000000001" customHeight="1">
      <c r="A33" s="13"/>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20.100000000000001" customHeight="1">
      <c r="A34" s="13"/>
      <c r="B34" s="4"/>
      <c r="C34" s="4"/>
      <c r="D34" s="4"/>
      <c r="E34" s="4"/>
      <c r="F34" s="4"/>
      <c r="G34" s="4"/>
      <c r="H34" s="4"/>
      <c r="I34" s="4"/>
      <c r="J34" s="4"/>
      <c r="K34" s="4"/>
      <c r="L34" s="4"/>
      <c r="M34" s="4"/>
      <c r="N34" s="4"/>
      <c r="O34" s="4"/>
      <c r="P34" s="4"/>
      <c r="Q34" s="4"/>
      <c r="R34" s="4"/>
      <c r="S34" s="4"/>
      <c r="T34" s="4"/>
      <c r="U34" s="4"/>
      <c r="V34" s="4"/>
      <c r="W34" s="4"/>
      <c r="X34" s="4"/>
      <c r="Y34" s="4"/>
      <c r="Z34" s="4"/>
      <c r="AA34" s="4"/>
    </row>
    <row r="35" spans="1:27" ht="20.100000000000001" customHeight="1">
      <c r="A35" s="13"/>
      <c r="B35" s="4"/>
      <c r="C35" s="4"/>
      <c r="D35" s="4"/>
      <c r="E35" s="4"/>
      <c r="F35" s="4"/>
      <c r="G35" s="4"/>
      <c r="H35" s="4"/>
      <c r="I35" s="4"/>
      <c r="J35" s="4"/>
      <c r="K35" s="4"/>
      <c r="L35" s="4"/>
      <c r="M35" s="4"/>
      <c r="N35" s="4"/>
      <c r="O35" s="4"/>
      <c r="P35" s="4"/>
      <c r="Q35" s="4"/>
      <c r="R35" s="4"/>
      <c r="S35" s="4"/>
      <c r="T35" s="4"/>
      <c r="U35" s="4"/>
      <c r="V35" s="4"/>
      <c r="W35" s="4"/>
      <c r="X35" s="4"/>
      <c r="Y35" s="4"/>
      <c r="Z35" s="4"/>
      <c r="AA35" s="4"/>
    </row>
    <row r="36" spans="1:27" ht="20.100000000000001" customHeight="1">
      <c r="A36" s="13"/>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20.100000000000001" customHeight="1">
      <c r="A37" s="13"/>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20.100000000000001" customHeight="1">
      <c r="A38" s="13"/>
      <c r="B38" s="4"/>
      <c r="C38" s="4"/>
      <c r="D38" s="4"/>
      <c r="E38" s="4"/>
      <c r="F38" s="4"/>
      <c r="G38" s="4"/>
      <c r="H38" s="4"/>
      <c r="I38" s="4"/>
      <c r="J38" s="4"/>
      <c r="K38" s="4"/>
      <c r="L38" s="4"/>
      <c r="M38" s="4"/>
      <c r="N38" s="4"/>
      <c r="O38" s="4"/>
      <c r="P38" s="4"/>
      <c r="Q38" s="4"/>
      <c r="R38" s="4"/>
      <c r="S38" s="4"/>
      <c r="T38" s="4"/>
      <c r="U38" s="4"/>
      <c r="V38" s="4"/>
      <c r="W38" s="4"/>
      <c r="X38" s="4"/>
      <c r="Y38" s="4"/>
      <c r="Z38" s="4"/>
      <c r="AA38" s="4"/>
    </row>
    <row r="39" spans="1:27" ht="20.100000000000001" customHeight="1">
      <c r="A39" s="13"/>
      <c r="B39" s="4"/>
      <c r="C39" s="4"/>
      <c r="D39" s="4"/>
      <c r="E39" s="4"/>
      <c r="F39" s="4"/>
      <c r="G39" s="4"/>
      <c r="H39" s="4"/>
      <c r="I39" s="4"/>
      <c r="J39" s="4"/>
      <c r="K39" s="4"/>
      <c r="L39" s="4"/>
      <c r="M39" s="4"/>
      <c r="N39" s="4"/>
      <c r="O39" s="4"/>
      <c r="P39" s="4"/>
      <c r="Q39" s="4"/>
      <c r="R39" s="4"/>
      <c r="S39" s="4"/>
      <c r="T39" s="4"/>
      <c r="U39" s="4"/>
      <c r="V39" s="4"/>
      <c r="W39" s="4"/>
      <c r="X39" s="4"/>
      <c r="Y39" s="4"/>
      <c r="Z39" s="4"/>
      <c r="AA39" s="4"/>
    </row>
    <row r="40" spans="1:27">
      <c r="A40" s="13"/>
      <c r="B40" s="4"/>
      <c r="C40" s="4"/>
      <c r="D40" s="4"/>
      <c r="E40" s="4"/>
      <c r="F40" s="4"/>
      <c r="G40" s="4"/>
      <c r="H40" s="4"/>
      <c r="I40" s="4"/>
      <c r="J40" s="4"/>
      <c r="K40" s="4"/>
      <c r="L40" s="4"/>
      <c r="M40" s="4"/>
      <c r="N40" s="4"/>
      <c r="O40" s="4"/>
      <c r="P40" s="4"/>
      <c r="Q40" s="4"/>
      <c r="R40" s="4"/>
      <c r="S40" s="4"/>
      <c r="T40" s="4"/>
      <c r="U40" s="4"/>
      <c r="V40" s="4"/>
      <c r="W40" s="4"/>
      <c r="X40" s="4"/>
      <c r="Y40" s="4"/>
      <c r="Z40" s="4"/>
      <c r="AA40" s="4"/>
    </row>
    <row r="41" spans="1:27">
      <c r="A41" s="13"/>
      <c r="B41" s="4"/>
      <c r="C41" s="4"/>
      <c r="D41" s="4"/>
      <c r="E41" s="4"/>
      <c r="F41" s="4"/>
      <c r="G41" s="4"/>
      <c r="H41" s="4"/>
      <c r="I41" s="4"/>
      <c r="J41" s="4"/>
      <c r="K41" s="4"/>
      <c r="L41" s="4"/>
      <c r="M41" s="4"/>
      <c r="N41" s="4"/>
      <c r="O41" s="4"/>
      <c r="P41" s="4"/>
      <c r="Q41" s="4"/>
      <c r="R41" s="4"/>
      <c r="S41" s="4"/>
      <c r="T41" s="4"/>
      <c r="U41" s="4"/>
      <c r="V41" s="4"/>
      <c r="W41" s="4"/>
      <c r="X41" s="4"/>
      <c r="Y41" s="4"/>
      <c r="Z41" s="4"/>
      <c r="AA41" s="4"/>
    </row>
    <row r="42" spans="1:27">
      <c r="A42" s="13"/>
      <c r="B42" s="4"/>
      <c r="C42" s="4"/>
      <c r="D42" s="4"/>
      <c r="E42" s="4"/>
      <c r="F42" s="4"/>
      <c r="G42" s="4"/>
      <c r="H42" s="4"/>
      <c r="I42" s="4"/>
      <c r="J42" s="4"/>
      <c r="K42" s="4"/>
      <c r="L42" s="4"/>
      <c r="M42" s="4"/>
      <c r="N42" s="4"/>
      <c r="O42" s="4"/>
      <c r="P42" s="4"/>
      <c r="Q42" s="4"/>
      <c r="R42" s="4"/>
      <c r="S42" s="4"/>
      <c r="T42" s="4"/>
      <c r="U42" s="4"/>
      <c r="V42" s="4"/>
      <c r="W42" s="4"/>
      <c r="X42" s="4"/>
      <c r="Y42" s="4"/>
      <c r="Z42" s="4"/>
      <c r="AA42" s="4"/>
    </row>
    <row r="43" spans="1:27">
      <c r="A43" s="13"/>
      <c r="B43" s="4"/>
      <c r="C43" s="4"/>
      <c r="D43" s="4"/>
      <c r="E43" s="4"/>
      <c r="F43" s="4"/>
      <c r="G43" s="4"/>
      <c r="H43" s="4"/>
      <c r="I43" s="4"/>
      <c r="J43" s="4"/>
      <c r="K43" s="4"/>
      <c r="L43" s="4"/>
      <c r="M43" s="4"/>
      <c r="N43" s="4"/>
      <c r="O43" s="4"/>
      <c r="P43" s="4"/>
      <c r="Q43" s="4"/>
      <c r="R43" s="4"/>
      <c r="S43" s="4"/>
      <c r="T43" s="4"/>
      <c r="U43" s="4"/>
      <c r="V43" s="4"/>
      <c r="W43" s="4"/>
      <c r="X43" s="4"/>
      <c r="Y43" s="4"/>
      <c r="Z43" s="4"/>
      <c r="AA43" s="4"/>
    </row>
    <row r="44" spans="1:27">
      <c r="A44" s="13"/>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c r="A45" s="13"/>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c r="A46" s="13"/>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c r="A47" s="13"/>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c r="A48" s="13"/>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c r="A49" s="13"/>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c r="A50" s="13"/>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c r="A51" s="13"/>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c r="A52" s="13"/>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c r="A53" s="13"/>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c r="A54" s="13"/>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c r="A55" s="13"/>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c r="A56" s="13"/>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c r="A57" s="13"/>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c r="A58" s="13"/>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c r="A59" s="13"/>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c r="A60" s="13"/>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c r="A61" s="13"/>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c r="A62" s="13"/>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c r="A63" s="13"/>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c r="A64" s="13"/>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c r="A65" s="13"/>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c r="A66" s="13"/>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c r="A67" s="13"/>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c r="A68" s="13"/>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c r="A69" s="13"/>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c r="A70" s="13"/>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c r="A71" s="13"/>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c r="A72" s="13"/>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c r="A73" s="13"/>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c r="A74" s="13"/>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c r="A75" s="13"/>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c r="A76" s="13"/>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c r="A77" s="13"/>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c r="A78" s="13"/>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c r="A79" s="13"/>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c r="A80" s="13"/>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c r="A81" s="13"/>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c r="A82" s="13"/>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c r="A83" s="13"/>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c r="A84" s="13"/>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c r="A85" s="13"/>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c r="A86" s="13"/>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c r="A87" s="13"/>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c r="A88" s="13"/>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c r="A89" s="13"/>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c r="A90" s="13"/>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c r="A91" s="13"/>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c r="A92" s="13"/>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c r="A93" s="13"/>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c r="A94" s="13"/>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c r="A95" s="13"/>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c r="A96" s="13"/>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c r="A97" s="13"/>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c r="A98" s="13"/>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c r="A99" s="13"/>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c r="A100" s="13"/>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c r="A101" s="13"/>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c r="A102" s="13"/>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c r="A103" s="13"/>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c r="A104" s="13"/>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c r="A105" s="13"/>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c r="A106" s="13"/>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c r="A107" s="13"/>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1:27">
      <c r="A108" s="13"/>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c r="A109" s="13"/>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c r="A110" s="13"/>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c r="A111" s="13"/>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c r="A112" s="13"/>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c r="A113" s="13"/>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c r="A114" s="13"/>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c r="A115" s="13"/>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c r="A116" s="13"/>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c r="A117" s="13"/>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c r="A118" s="13"/>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c r="A119" s="13"/>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1:27">
      <c r="A120" s="13"/>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c r="A121" s="13"/>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c r="A122" s="13"/>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c r="A123" s="13"/>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c r="A124" s="13"/>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c r="A125" s="13"/>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c r="A126" s="13"/>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c r="A127" s="13"/>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c r="A128" s="13"/>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c r="A129" s="13"/>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c r="A130" s="13"/>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c r="A131" s="13"/>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row>
    <row r="132" spans="1:27">
      <c r="A132" s="13"/>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c r="A133" s="13"/>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c r="A134" s="13"/>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c r="A135" s="13"/>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c r="A136" s="13"/>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c r="A137" s="13"/>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c r="A138" s="13"/>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c r="A139" s="13"/>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c r="A140" s="13"/>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c r="A141" s="13"/>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c r="A142" s="13"/>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row>
    <row r="143" spans="1:27">
      <c r="A143" s="13"/>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c r="A144" s="13"/>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c r="A145" s="13"/>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c r="A146" s="13"/>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c r="A147" s="13"/>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c r="A148" s="13"/>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c r="A149" s="13"/>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c r="A150" s="13"/>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c r="A151" s="13"/>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c r="A152" s="13"/>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c r="A153" s="13"/>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c r="A154" s="13"/>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c r="A155" s="13"/>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c r="A156" s="13"/>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c r="A157" s="13"/>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c r="A158" s="13"/>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c r="A159" s="13"/>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c r="A160" s="13"/>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c r="A161" s="13"/>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c r="A162" s="13"/>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c r="A163" s="13"/>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c r="A164" s="13"/>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c r="A165" s="13"/>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c r="A166" s="13"/>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c r="A167" s="13"/>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spans="1:27">
      <c r="A168" s="13"/>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c r="A169" s="13"/>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c r="A170" s="13"/>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c r="A171" s="13"/>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c r="A172" s="13"/>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c r="A173" s="13"/>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c r="A174" s="13"/>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c r="A175" s="13"/>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c r="A176" s="13"/>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c r="A177" s="13"/>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c r="A178" s="13"/>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spans="1:27">
      <c r="A179" s="13"/>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c r="A180" s="13"/>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c r="A181" s="13"/>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c r="A182" s="13"/>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spans="1:27">
      <c r="A183" s="13"/>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c r="A184" s="13"/>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c r="A185" s="13"/>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c r="A186" s="13"/>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c r="A187" s="13"/>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c r="A188" s="13"/>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c r="A189" s="13"/>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c r="A190" s="13"/>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c r="A191" s="13"/>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spans="1:27">
      <c r="A192" s="13"/>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c r="A193" s="13"/>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c r="A194" s="13"/>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c r="A195" s="13"/>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c r="A196" s="13"/>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c r="A197" s="13"/>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c r="A198" s="13"/>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c r="A199" s="13"/>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c r="A200" s="13"/>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c r="A201" s="13"/>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c r="A202" s="13"/>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c r="A203" s="13"/>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spans="1:27">
      <c r="A204" s="13"/>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c r="A205" s="13"/>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c r="A206" s="13"/>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c r="A207" s="13"/>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c r="A208" s="13"/>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c r="A209" s="13"/>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c r="A210" s="13"/>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c r="A211" s="13"/>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c r="A212" s="13"/>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c r="A213" s="13"/>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c r="A214" s="13"/>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c r="A215" s="13"/>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c r="A216" s="1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c r="A217" s="1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c r="A218" s="13"/>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spans="1:27">
      <c r="A219" s="13"/>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c r="A220" s="13"/>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c r="A221" s="13"/>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c r="A222" s="13"/>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c r="A223" s="13"/>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c r="A224" s="13"/>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c r="A225" s="13"/>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c r="A226" s="13"/>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c r="A227" s="13"/>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row>
    <row r="228" spans="1:27">
      <c r="A228" s="13"/>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c r="A229" s="13"/>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c r="A230" s="13"/>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c r="A231" s="13"/>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c r="A232" s="13"/>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c r="A233" s="13"/>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c r="A234" s="13"/>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c r="A235" s="13"/>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c r="A236" s="13"/>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c r="A237" s="13"/>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c r="A238" s="13"/>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row>
    <row r="239" spans="1:27">
      <c r="A239" s="13"/>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row>
    <row r="240" spans="1:27">
      <c r="A240" s="13"/>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c r="A241" s="13"/>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c r="A242" s="13"/>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row>
    <row r="243" spans="1:27">
      <c r="A243" s="13"/>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c r="A244" s="13"/>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c r="A245" s="13"/>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c r="A246" s="13"/>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c r="A247" s="13"/>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c r="A248" s="13"/>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c r="A249" s="13"/>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c r="A250" s="13"/>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c r="A251" s="13"/>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row>
    <row r="252" spans="1:27">
      <c r="A252" s="13"/>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c r="A253" s="13"/>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c r="A254" s="13"/>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row>
    <row r="255" spans="1:27">
      <c r="A255" s="13"/>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c r="A256" s="13"/>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c r="A257" s="13"/>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c r="A258" s="13"/>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c r="A259" s="13"/>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c r="A260" s="13"/>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c r="A261" s="13"/>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c r="A262" s="13"/>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c r="A263" s="13"/>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row>
    <row r="264" spans="1:27">
      <c r="A264" s="13"/>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c r="A265" s="13"/>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c r="A266" s="13"/>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c r="A267" s="13"/>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c r="A268" s="13"/>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c r="A269" s="13"/>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c r="A270" s="13"/>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c r="A271" s="13"/>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c r="A272" s="13"/>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c r="A273" s="13"/>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c r="A274" s="13"/>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c r="A275" s="13"/>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row>
    <row r="276" spans="1:27">
      <c r="A276" s="13"/>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c r="A277" s="13"/>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c r="A278" s="13"/>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c r="A279" s="13"/>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c r="A280" s="13"/>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c r="A281" s="13"/>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c r="A282" s="13"/>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c r="A283" s="13"/>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c r="A284" s="13"/>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c r="A285" s="13"/>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c r="A286" s="13"/>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c r="A287" s="13"/>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row>
    <row r="288" spans="1:27">
      <c r="A288" s="13"/>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c r="A289" s="13"/>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c r="A290" s="13"/>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c r="A291" s="13"/>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c r="A292" s="13"/>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c r="A293" s="13"/>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c r="A294" s="13"/>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c r="A295" s="13"/>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c r="A296" s="13"/>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c r="A297" s="13"/>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c r="A298" s="13"/>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c r="A299" s="13"/>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row>
    <row r="300" spans="1:27">
      <c r="A300" s="13"/>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c r="A301" s="13"/>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c r="A302" s="13"/>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c r="A303" s="13"/>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c r="A304" s="13"/>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c r="A305" s="13"/>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c r="A306" s="13"/>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c r="A307" s="13"/>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c r="A308" s="13"/>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c r="A309" s="13"/>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c r="A310" s="13"/>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c r="A311" s="13"/>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c r="A312" s="13"/>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c r="A313" s="13"/>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c r="A314" s="13"/>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c r="A315" s="13"/>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c r="A316" s="13"/>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c r="A317" s="13"/>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c r="A318" s="13"/>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c r="A319" s="13"/>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c r="A320" s="13"/>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c r="A321" s="13"/>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c r="A322" s="13"/>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c r="A323" s="13"/>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row>
    <row r="324" spans="1:27">
      <c r="A324" s="13"/>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c r="A325" s="13"/>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c r="A326" s="13"/>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c r="A327" s="13"/>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c r="A328" s="13"/>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c r="A329" s="13"/>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c r="A330" s="13"/>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c r="A331" s="13"/>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c r="A332" s="13"/>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c r="A333" s="13"/>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c r="A334" s="13"/>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c r="A335" s="13"/>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row>
    <row r="336" spans="1:27">
      <c r="A336" s="13"/>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c r="A337" s="13"/>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c r="A338" s="13"/>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c r="A339" s="13"/>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c r="A340" s="13"/>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c r="A341" s="13"/>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c r="A342" s="13"/>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c r="A343" s="13"/>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c r="A344" s="13"/>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c r="A345" s="13"/>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c r="A346" s="13"/>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c r="A347" s="13"/>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c r="A348" s="13"/>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c r="A349" s="13"/>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c r="A350" s="13"/>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c r="A351" s="13"/>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c r="A352" s="13"/>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c r="A353" s="13"/>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c r="A354" s="13"/>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c r="A355" s="13"/>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c r="A356" s="13"/>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c r="A357" s="13"/>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c r="A358" s="13"/>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c r="A359" s="13"/>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1:27">
      <c r="A360" s="13"/>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c r="A361" s="13"/>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sheetData>
  <mergeCells count="44">
    <mergeCell ref="V7:Z7"/>
    <mergeCell ref="W10:W11"/>
    <mergeCell ref="X10:X11"/>
    <mergeCell ref="Y10:Y11"/>
    <mergeCell ref="M8:P8"/>
    <mergeCell ref="Q8:Q11"/>
    <mergeCell ref="R8:U8"/>
    <mergeCell ref="W9:Y9"/>
    <mergeCell ref="Z9:Z11"/>
    <mergeCell ref="B28:AA28"/>
    <mergeCell ref="M10:M11"/>
    <mergeCell ref="N10:N11"/>
    <mergeCell ref="O10:O11"/>
    <mergeCell ref="R10:R11"/>
    <mergeCell ref="S10:S11"/>
    <mergeCell ref="T10:T11"/>
    <mergeCell ref="V8:V11"/>
    <mergeCell ref="W8:Z8"/>
    <mergeCell ref="G9:G11"/>
    <mergeCell ref="H9:K9"/>
    <mergeCell ref="M9:O9"/>
    <mergeCell ref="AA7:AA11"/>
    <mergeCell ref="F8:F11"/>
    <mergeCell ref="G8:K8"/>
    <mergeCell ref="L8:L11"/>
    <mergeCell ref="F7:K7"/>
    <mergeCell ref="H10:J10"/>
    <mergeCell ref="K10:K11"/>
    <mergeCell ref="R9:T9"/>
    <mergeCell ref="U9:U11"/>
    <mergeCell ref="L7:P7"/>
    <mergeCell ref="Q7:U7"/>
    <mergeCell ref="P9:P11"/>
    <mergeCell ref="A7:A11"/>
    <mergeCell ref="B7:B11"/>
    <mergeCell ref="C7:C11"/>
    <mergeCell ref="D7:D11"/>
    <mergeCell ref="E7:E11"/>
    <mergeCell ref="A6:AA6"/>
    <mergeCell ref="A1:AA1"/>
    <mergeCell ref="A2:AA2"/>
    <mergeCell ref="A3:AA3"/>
    <mergeCell ref="A4:AA4"/>
    <mergeCell ref="A5:AA5"/>
  </mergeCells>
  <printOptions horizontalCentered="1"/>
  <pageMargins left="0.19685039370078741" right="0.19685039370078741" top="0.5" bottom="0.56000000000000005" header="0.31496062992125984" footer="0.31496062992125984"/>
  <pageSetup paperSize="9" scale="55" fitToWidth="0" fitToHeight="0" pageOrder="overThenDown" orientation="landscape" useFirstPageNumber="1" r:id="rId1"/>
  <headerFooter alignWithMargins="0">
    <oddFooter>&amp;R&amp;14&amp;P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N37"/>
  <sheetViews>
    <sheetView view="pageBreakPreview" zoomScale="60" zoomScaleNormal="60" workbookViewId="0">
      <selection activeCell="S17" sqref="S17"/>
    </sheetView>
  </sheetViews>
  <sheetFormatPr defaultRowHeight="18.75"/>
  <cols>
    <col min="1" max="1" width="7.125" style="257" customWidth="1"/>
    <col min="2" max="2" width="41" style="252" customWidth="1"/>
    <col min="3" max="5" width="9.875" style="252" hidden="1" customWidth="1"/>
    <col min="6" max="8" width="11.75" style="252" hidden="1" customWidth="1"/>
    <col min="9" max="11" width="10" style="252" hidden="1" customWidth="1"/>
    <col min="12" max="12" width="13.125" style="263" customWidth="1"/>
    <col min="13" max="13" width="13.875" style="263" customWidth="1"/>
    <col min="14" max="14" width="11.25" style="263" customWidth="1"/>
    <col min="15" max="23" width="11.25" style="264" customWidth="1"/>
    <col min="24" max="24" width="12.125" style="264" customWidth="1"/>
    <col min="25" max="25" width="11.875" style="264" customWidth="1"/>
    <col min="26" max="26" width="11.25" style="264" customWidth="1"/>
    <col min="27" max="27" width="11.25" style="264" hidden="1" customWidth="1"/>
    <col min="28" max="28" width="11.375" style="264" hidden="1" customWidth="1"/>
    <col min="29" max="29" width="11.125" style="264" hidden="1" customWidth="1"/>
    <col min="30" max="32" width="11.25" style="263" hidden="1" customWidth="1"/>
    <col min="33" max="33" width="12.125" style="263" customWidth="1"/>
    <col min="34" max="34" width="11.375" style="263" customWidth="1"/>
    <col min="35" max="35" width="11.25" style="263" customWidth="1"/>
    <col min="36" max="36" width="13.375" style="252" customWidth="1"/>
    <col min="37" max="37" width="14.75" style="252" bestFit="1" customWidth="1"/>
    <col min="38" max="38" width="16.625" style="252" bestFit="1" customWidth="1"/>
    <col min="39" max="40" width="13.25" style="252" bestFit="1" customWidth="1"/>
    <col min="41" max="274" width="9.125" style="252"/>
    <col min="275" max="275" width="6" style="252" customWidth="1"/>
    <col min="276" max="276" width="41" style="252" customWidth="1"/>
    <col min="277" max="277" width="12.25" style="252" customWidth="1"/>
    <col min="278" max="278" width="11" style="252" customWidth="1"/>
    <col min="279" max="282" width="11.75" style="252" customWidth="1"/>
    <col min="283" max="283" width="13.25" style="252" customWidth="1"/>
    <col min="284" max="284" width="11" style="252" customWidth="1"/>
    <col min="285" max="285" width="11.375" style="252" customWidth="1"/>
    <col min="286" max="291" width="10.125" style="252" customWidth="1"/>
    <col min="292" max="292" width="13.375" style="252" customWidth="1"/>
    <col min="293" max="530" width="9.125" style="252"/>
    <col min="531" max="531" width="6" style="252" customWidth="1"/>
    <col min="532" max="532" width="41" style="252" customWidth="1"/>
    <col min="533" max="533" width="12.25" style="252" customWidth="1"/>
    <col min="534" max="534" width="11" style="252" customWidth="1"/>
    <col min="535" max="538" width="11.75" style="252" customWidth="1"/>
    <col min="539" max="539" width="13.25" style="252" customWidth="1"/>
    <col min="540" max="540" width="11" style="252" customWidth="1"/>
    <col min="541" max="541" width="11.375" style="252" customWidth="1"/>
    <col min="542" max="547" width="10.125" style="252" customWidth="1"/>
    <col min="548" max="548" width="13.375" style="252" customWidth="1"/>
    <col min="549" max="786" width="9.125" style="252"/>
    <col min="787" max="787" width="6" style="252" customWidth="1"/>
    <col min="788" max="788" width="41" style="252" customWidth="1"/>
    <col min="789" max="789" width="12.25" style="252" customWidth="1"/>
    <col min="790" max="790" width="11" style="252" customWidth="1"/>
    <col min="791" max="794" width="11.75" style="252" customWidth="1"/>
    <col min="795" max="795" width="13.25" style="252" customWidth="1"/>
    <col min="796" max="796" width="11" style="252" customWidth="1"/>
    <col min="797" max="797" width="11.375" style="252" customWidth="1"/>
    <col min="798" max="803" width="10.125" style="252" customWidth="1"/>
    <col min="804" max="804" width="13.375" style="252" customWidth="1"/>
    <col min="805" max="1042" width="9.125" style="252"/>
    <col min="1043" max="1043" width="6" style="252" customWidth="1"/>
    <col min="1044" max="1044" width="41" style="252" customWidth="1"/>
    <col min="1045" max="1045" width="12.25" style="252" customWidth="1"/>
    <col min="1046" max="1046" width="11" style="252" customWidth="1"/>
    <col min="1047" max="1050" width="11.75" style="252" customWidth="1"/>
    <col min="1051" max="1051" width="13.25" style="252" customWidth="1"/>
    <col min="1052" max="1052" width="11" style="252" customWidth="1"/>
    <col min="1053" max="1053" width="11.375" style="252" customWidth="1"/>
    <col min="1054" max="1059" width="10.125" style="252" customWidth="1"/>
    <col min="1060" max="1060" width="13.375" style="252" customWidth="1"/>
    <col min="1061" max="1298" width="9.125" style="252"/>
    <col min="1299" max="1299" width="6" style="252" customWidth="1"/>
    <col min="1300" max="1300" width="41" style="252" customWidth="1"/>
    <col min="1301" max="1301" width="12.25" style="252" customWidth="1"/>
    <col min="1302" max="1302" width="11" style="252" customWidth="1"/>
    <col min="1303" max="1306" width="11.75" style="252" customWidth="1"/>
    <col min="1307" max="1307" width="13.25" style="252" customWidth="1"/>
    <col min="1308" max="1308" width="11" style="252" customWidth="1"/>
    <col min="1309" max="1309" width="11.375" style="252" customWidth="1"/>
    <col min="1310" max="1315" width="10.125" style="252" customWidth="1"/>
    <col min="1316" max="1316" width="13.375" style="252" customWidth="1"/>
    <col min="1317" max="1554" width="9.125" style="252"/>
    <col min="1555" max="1555" width="6" style="252" customWidth="1"/>
    <col min="1556" max="1556" width="41" style="252" customWidth="1"/>
    <col min="1557" max="1557" width="12.25" style="252" customWidth="1"/>
    <col min="1558" max="1558" width="11" style="252" customWidth="1"/>
    <col min="1559" max="1562" width="11.75" style="252" customWidth="1"/>
    <col min="1563" max="1563" width="13.25" style="252" customWidth="1"/>
    <col min="1564" max="1564" width="11" style="252" customWidth="1"/>
    <col min="1565" max="1565" width="11.375" style="252" customWidth="1"/>
    <col min="1566" max="1571" width="10.125" style="252" customWidth="1"/>
    <col min="1572" max="1572" width="13.375" style="252" customWidth="1"/>
    <col min="1573" max="1810" width="9.125" style="252"/>
    <col min="1811" max="1811" width="6" style="252" customWidth="1"/>
    <col min="1812" max="1812" width="41" style="252" customWidth="1"/>
    <col min="1813" max="1813" width="12.25" style="252" customWidth="1"/>
    <col min="1814" max="1814" width="11" style="252" customWidth="1"/>
    <col min="1815" max="1818" width="11.75" style="252" customWidth="1"/>
    <col min="1819" max="1819" width="13.25" style="252" customWidth="1"/>
    <col min="1820" max="1820" width="11" style="252" customWidth="1"/>
    <col min="1821" max="1821" width="11.375" style="252" customWidth="1"/>
    <col min="1822" max="1827" width="10.125" style="252" customWidth="1"/>
    <col min="1828" max="1828" width="13.375" style="252" customWidth="1"/>
    <col min="1829" max="2066" width="9.125" style="252"/>
    <col min="2067" max="2067" width="6" style="252" customWidth="1"/>
    <col min="2068" max="2068" width="41" style="252" customWidth="1"/>
    <col min="2069" max="2069" width="12.25" style="252" customWidth="1"/>
    <col min="2070" max="2070" width="11" style="252" customWidth="1"/>
    <col min="2071" max="2074" width="11.75" style="252" customWidth="1"/>
    <col min="2075" max="2075" width="13.25" style="252" customWidth="1"/>
    <col min="2076" max="2076" width="11" style="252" customWidth="1"/>
    <col min="2077" max="2077" width="11.375" style="252" customWidth="1"/>
    <col min="2078" max="2083" width="10.125" style="252" customWidth="1"/>
    <col min="2084" max="2084" width="13.375" style="252" customWidth="1"/>
    <col min="2085" max="2322" width="9.125" style="252"/>
    <col min="2323" max="2323" width="6" style="252" customWidth="1"/>
    <col min="2324" max="2324" width="41" style="252" customWidth="1"/>
    <col min="2325" max="2325" width="12.25" style="252" customWidth="1"/>
    <col min="2326" max="2326" width="11" style="252" customWidth="1"/>
    <col min="2327" max="2330" width="11.75" style="252" customWidth="1"/>
    <col min="2331" max="2331" width="13.25" style="252" customWidth="1"/>
    <col min="2332" max="2332" width="11" style="252" customWidth="1"/>
    <col min="2333" max="2333" width="11.375" style="252" customWidth="1"/>
    <col min="2334" max="2339" width="10.125" style="252" customWidth="1"/>
    <col min="2340" max="2340" width="13.375" style="252" customWidth="1"/>
    <col min="2341" max="2578" width="9.125" style="252"/>
    <col min="2579" max="2579" width="6" style="252" customWidth="1"/>
    <col min="2580" max="2580" width="41" style="252" customWidth="1"/>
    <col min="2581" max="2581" width="12.25" style="252" customWidth="1"/>
    <col min="2582" max="2582" width="11" style="252" customWidth="1"/>
    <col min="2583" max="2586" width="11.75" style="252" customWidth="1"/>
    <col min="2587" max="2587" width="13.25" style="252" customWidth="1"/>
    <col min="2588" max="2588" width="11" style="252" customWidth="1"/>
    <col min="2589" max="2589" width="11.375" style="252" customWidth="1"/>
    <col min="2590" max="2595" width="10.125" style="252" customWidth="1"/>
    <col min="2596" max="2596" width="13.375" style="252" customWidth="1"/>
    <col min="2597" max="2834" width="9.125" style="252"/>
    <col min="2835" max="2835" width="6" style="252" customWidth="1"/>
    <col min="2836" max="2836" width="41" style="252" customWidth="1"/>
    <col min="2837" max="2837" width="12.25" style="252" customWidth="1"/>
    <col min="2838" max="2838" width="11" style="252" customWidth="1"/>
    <col min="2839" max="2842" width="11.75" style="252" customWidth="1"/>
    <col min="2843" max="2843" width="13.25" style="252" customWidth="1"/>
    <col min="2844" max="2844" width="11" style="252" customWidth="1"/>
    <col min="2845" max="2845" width="11.375" style="252" customWidth="1"/>
    <col min="2846" max="2851" width="10.125" style="252" customWidth="1"/>
    <col min="2852" max="2852" width="13.375" style="252" customWidth="1"/>
    <col min="2853" max="3090" width="9.125" style="252"/>
    <col min="3091" max="3091" width="6" style="252" customWidth="1"/>
    <col min="3092" max="3092" width="41" style="252" customWidth="1"/>
    <col min="3093" max="3093" width="12.25" style="252" customWidth="1"/>
    <col min="3094" max="3094" width="11" style="252" customWidth="1"/>
    <col min="3095" max="3098" width="11.75" style="252" customWidth="1"/>
    <col min="3099" max="3099" width="13.25" style="252" customWidth="1"/>
    <col min="3100" max="3100" width="11" style="252" customWidth="1"/>
    <col min="3101" max="3101" width="11.375" style="252" customWidth="1"/>
    <col min="3102" max="3107" width="10.125" style="252" customWidth="1"/>
    <col min="3108" max="3108" width="13.375" style="252" customWidth="1"/>
    <col min="3109" max="3346" width="9.125" style="252"/>
    <col min="3347" max="3347" width="6" style="252" customWidth="1"/>
    <col min="3348" max="3348" width="41" style="252" customWidth="1"/>
    <col min="3349" max="3349" width="12.25" style="252" customWidth="1"/>
    <col min="3350" max="3350" width="11" style="252" customWidth="1"/>
    <col min="3351" max="3354" width="11.75" style="252" customWidth="1"/>
    <col min="3355" max="3355" width="13.25" style="252" customWidth="1"/>
    <col min="3356" max="3356" width="11" style="252" customWidth="1"/>
    <col min="3357" max="3357" width="11.375" style="252" customWidth="1"/>
    <col min="3358" max="3363" width="10.125" style="252" customWidth="1"/>
    <col min="3364" max="3364" width="13.375" style="252" customWidth="1"/>
    <col min="3365" max="3602" width="9.125" style="252"/>
    <col min="3603" max="3603" width="6" style="252" customWidth="1"/>
    <col min="3604" max="3604" width="41" style="252" customWidth="1"/>
    <col min="3605" max="3605" width="12.25" style="252" customWidth="1"/>
    <col min="3606" max="3606" width="11" style="252" customWidth="1"/>
    <col min="3607" max="3610" width="11.75" style="252" customWidth="1"/>
    <col min="3611" max="3611" width="13.25" style="252" customWidth="1"/>
    <col min="3612" max="3612" width="11" style="252" customWidth="1"/>
    <col min="3613" max="3613" width="11.375" style="252" customWidth="1"/>
    <col min="3614" max="3619" width="10.125" style="252" customWidth="1"/>
    <col min="3620" max="3620" width="13.375" style="252" customWidth="1"/>
    <col min="3621" max="3858" width="9.125" style="252"/>
    <col min="3859" max="3859" width="6" style="252" customWidth="1"/>
    <col min="3860" max="3860" width="41" style="252" customWidth="1"/>
    <col min="3861" max="3861" width="12.25" style="252" customWidth="1"/>
    <col min="3862" max="3862" width="11" style="252" customWidth="1"/>
    <col min="3863" max="3866" width="11.75" style="252" customWidth="1"/>
    <col min="3867" max="3867" width="13.25" style="252" customWidth="1"/>
    <col min="3868" max="3868" width="11" style="252" customWidth="1"/>
    <col min="3869" max="3869" width="11.375" style="252" customWidth="1"/>
    <col min="3870" max="3875" width="10.125" style="252" customWidth="1"/>
    <col min="3876" max="3876" width="13.375" style="252" customWidth="1"/>
    <col min="3877" max="4114" width="9.125" style="252"/>
    <col min="4115" max="4115" width="6" style="252" customWidth="1"/>
    <col min="4116" max="4116" width="41" style="252" customWidth="1"/>
    <col min="4117" max="4117" width="12.25" style="252" customWidth="1"/>
    <col min="4118" max="4118" width="11" style="252" customWidth="1"/>
    <col min="4119" max="4122" width="11.75" style="252" customWidth="1"/>
    <col min="4123" max="4123" width="13.25" style="252" customWidth="1"/>
    <col min="4124" max="4124" width="11" style="252" customWidth="1"/>
    <col min="4125" max="4125" width="11.375" style="252" customWidth="1"/>
    <col min="4126" max="4131" width="10.125" style="252" customWidth="1"/>
    <col min="4132" max="4132" width="13.375" style="252" customWidth="1"/>
    <col min="4133" max="4370" width="9.125" style="252"/>
    <col min="4371" max="4371" width="6" style="252" customWidth="1"/>
    <col min="4372" max="4372" width="41" style="252" customWidth="1"/>
    <col min="4373" max="4373" width="12.25" style="252" customWidth="1"/>
    <col min="4374" max="4374" width="11" style="252" customWidth="1"/>
    <col min="4375" max="4378" width="11.75" style="252" customWidth="1"/>
    <col min="4379" max="4379" width="13.25" style="252" customWidth="1"/>
    <col min="4380" max="4380" width="11" style="252" customWidth="1"/>
    <col min="4381" max="4381" width="11.375" style="252" customWidth="1"/>
    <col min="4382" max="4387" width="10.125" style="252" customWidth="1"/>
    <col min="4388" max="4388" width="13.375" style="252" customWidth="1"/>
    <col min="4389" max="4626" width="9.125" style="252"/>
    <col min="4627" max="4627" width="6" style="252" customWidth="1"/>
    <col min="4628" max="4628" width="41" style="252" customWidth="1"/>
    <col min="4629" max="4629" width="12.25" style="252" customWidth="1"/>
    <col min="4630" max="4630" width="11" style="252" customWidth="1"/>
    <col min="4631" max="4634" width="11.75" style="252" customWidth="1"/>
    <col min="4635" max="4635" width="13.25" style="252" customWidth="1"/>
    <col min="4636" max="4636" width="11" style="252" customWidth="1"/>
    <col min="4637" max="4637" width="11.375" style="252" customWidth="1"/>
    <col min="4638" max="4643" width="10.125" style="252" customWidth="1"/>
    <col min="4644" max="4644" width="13.375" style="252" customWidth="1"/>
    <col min="4645" max="4882" width="9.125" style="252"/>
    <col min="4883" max="4883" width="6" style="252" customWidth="1"/>
    <col min="4884" max="4884" width="41" style="252" customWidth="1"/>
    <col min="4885" max="4885" width="12.25" style="252" customWidth="1"/>
    <col min="4886" max="4886" width="11" style="252" customWidth="1"/>
    <col min="4887" max="4890" width="11.75" style="252" customWidth="1"/>
    <col min="4891" max="4891" width="13.25" style="252" customWidth="1"/>
    <col min="4892" max="4892" width="11" style="252" customWidth="1"/>
    <col min="4893" max="4893" width="11.375" style="252" customWidth="1"/>
    <col min="4894" max="4899" width="10.125" style="252" customWidth="1"/>
    <col min="4900" max="4900" width="13.375" style="252" customWidth="1"/>
    <col min="4901" max="5138" width="9.125" style="252"/>
    <col min="5139" max="5139" width="6" style="252" customWidth="1"/>
    <col min="5140" max="5140" width="41" style="252" customWidth="1"/>
    <col min="5141" max="5141" width="12.25" style="252" customWidth="1"/>
    <col min="5142" max="5142" width="11" style="252" customWidth="1"/>
    <col min="5143" max="5146" width="11.75" style="252" customWidth="1"/>
    <col min="5147" max="5147" width="13.25" style="252" customWidth="1"/>
    <col min="5148" max="5148" width="11" style="252" customWidth="1"/>
    <col min="5149" max="5149" width="11.375" style="252" customWidth="1"/>
    <col min="5150" max="5155" width="10.125" style="252" customWidth="1"/>
    <col min="5156" max="5156" width="13.375" style="252" customWidth="1"/>
    <col min="5157" max="5394" width="9.125" style="252"/>
    <col min="5395" max="5395" width="6" style="252" customWidth="1"/>
    <col min="5396" max="5396" width="41" style="252" customWidth="1"/>
    <col min="5397" max="5397" width="12.25" style="252" customWidth="1"/>
    <col min="5398" max="5398" width="11" style="252" customWidth="1"/>
    <col min="5399" max="5402" width="11.75" style="252" customWidth="1"/>
    <col min="5403" max="5403" width="13.25" style="252" customWidth="1"/>
    <col min="5404" max="5404" width="11" style="252" customWidth="1"/>
    <col min="5405" max="5405" width="11.375" style="252" customWidth="1"/>
    <col min="5406" max="5411" width="10.125" style="252" customWidth="1"/>
    <col min="5412" max="5412" width="13.375" style="252" customWidth="1"/>
    <col min="5413" max="5650" width="9.125" style="252"/>
    <col min="5651" max="5651" width="6" style="252" customWidth="1"/>
    <col min="5652" max="5652" width="41" style="252" customWidth="1"/>
    <col min="5653" max="5653" width="12.25" style="252" customWidth="1"/>
    <col min="5654" max="5654" width="11" style="252" customWidth="1"/>
    <col min="5655" max="5658" width="11.75" style="252" customWidth="1"/>
    <col min="5659" max="5659" width="13.25" style="252" customWidth="1"/>
    <col min="5660" max="5660" width="11" style="252" customWidth="1"/>
    <col min="5661" max="5661" width="11.375" style="252" customWidth="1"/>
    <col min="5662" max="5667" width="10.125" style="252" customWidth="1"/>
    <col min="5668" max="5668" width="13.375" style="252" customWidth="1"/>
    <col min="5669" max="5906" width="9.125" style="252"/>
    <col min="5907" max="5907" width="6" style="252" customWidth="1"/>
    <col min="5908" max="5908" width="41" style="252" customWidth="1"/>
    <col min="5909" max="5909" width="12.25" style="252" customWidth="1"/>
    <col min="5910" max="5910" width="11" style="252" customWidth="1"/>
    <col min="5911" max="5914" width="11.75" style="252" customWidth="1"/>
    <col min="5915" max="5915" width="13.25" style="252" customWidth="1"/>
    <col min="5916" max="5916" width="11" style="252" customWidth="1"/>
    <col min="5917" max="5917" width="11.375" style="252" customWidth="1"/>
    <col min="5918" max="5923" width="10.125" style="252" customWidth="1"/>
    <col min="5924" max="5924" width="13.375" style="252" customWidth="1"/>
    <col min="5925" max="6162" width="9.125" style="252"/>
    <col min="6163" max="6163" width="6" style="252" customWidth="1"/>
    <col min="6164" max="6164" width="41" style="252" customWidth="1"/>
    <col min="6165" max="6165" width="12.25" style="252" customWidth="1"/>
    <col min="6166" max="6166" width="11" style="252" customWidth="1"/>
    <col min="6167" max="6170" width="11.75" style="252" customWidth="1"/>
    <col min="6171" max="6171" width="13.25" style="252" customWidth="1"/>
    <col min="6172" max="6172" width="11" style="252" customWidth="1"/>
    <col min="6173" max="6173" width="11.375" style="252" customWidth="1"/>
    <col min="6174" max="6179" width="10.125" style="252" customWidth="1"/>
    <col min="6180" max="6180" width="13.375" style="252" customWidth="1"/>
    <col min="6181" max="6418" width="9.125" style="252"/>
    <col min="6419" max="6419" width="6" style="252" customWidth="1"/>
    <col min="6420" max="6420" width="41" style="252" customWidth="1"/>
    <col min="6421" max="6421" width="12.25" style="252" customWidth="1"/>
    <col min="6422" max="6422" width="11" style="252" customWidth="1"/>
    <col min="6423" max="6426" width="11.75" style="252" customWidth="1"/>
    <col min="6427" max="6427" width="13.25" style="252" customWidth="1"/>
    <col min="6428" max="6428" width="11" style="252" customWidth="1"/>
    <col min="6429" max="6429" width="11.375" style="252" customWidth="1"/>
    <col min="6430" max="6435" width="10.125" style="252" customWidth="1"/>
    <col min="6436" max="6436" width="13.375" style="252" customWidth="1"/>
    <col min="6437" max="6674" width="9.125" style="252"/>
    <col min="6675" max="6675" width="6" style="252" customWidth="1"/>
    <col min="6676" max="6676" width="41" style="252" customWidth="1"/>
    <col min="6677" max="6677" width="12.25" style="252" customWidth="1"/>
    <col min="6678" max="6678" width="11" style="252" customWidth="1"/>
    <col min="6679" max="6682" width="11.75" style="252" customWidth="1"/>
    <col min="6683" max="6683" width="13.25" style="252" customWidth="1"/>
    <col min="6684" max="6684" width="11" style="252" customWidth="1"/>
    <col min="6685" max="6685" width="11.375" style="252" customWidth="1"/>
    <col min="6686" max="6691" width="10.125" style="252" customWidth="1"/>
    <col min="6692" max="6692" width="13.375" style="252" customWidth="1"/>
    <col min="6693" max="6930" width="9.125" style="252"/>
    <col min="6931" max="6931" width="6" style="252" customWidth="1"/>
    <col min="6932" max="6932" width="41" style="252" customWidth="1"/>
    <col min="6933" max="6933" width="12.25" style="252" customWidth="1"/>
    <col min="6934" max="6934" width="11" style="252" customWidth="1"/>
    <col min="6935" max="6938" width="11.75" style="252" customWidth="1"/>
    <col min="6939" max="6939" width="13.25" style="252" customWidth="1"/>
    <col min="6940" max="6940" width="11" style="252" customWidth="1"/>
    <col min="6941" max="6941" width="11.375" style="252" customWidth="1"/>
    <col min="6942" max="6947" width="10.125" style="252" customWidth="1"/>
    <col min="6948" max="6948" width="13.375" style="252" customWidth="1"/>
    <col min="6949" max="7186" width="9.125" style="252"/>
    <col min="7187" max="7187" width="6" style="252" customWidth="1"/>
    <col min="7188" max="7188" width="41" style="252" customWidth="1"/>
    <col min="7189" max="7189" width="12.25" style="252" customWidth="1"/>
    <col min="7190" max="7190" width="11" style="252" customWidth="1"/>
    <col min="7191" max="7194" width="11.75" style="252" customWidth="1"/>
    <col min="7195" max="7195" width="13.25" style="252" customWidth="1"/>
    <col min="7196" max="7196" width="11" style="252" customWidth="1"/>
    <col min="7197" max="7197" width="11.375" style="252" customWidth="1"/>
    <col min="7198" max="7203" width="10.125" style="252" customWidth="1"/>
    <col min="7204" max="7204" width="13.375" style="252" customWidth="1"/>
    <col min="7205" max="7442" width="9.125" style="252"/>
    <col min="7443" max="7443" width="6" style="252" customWidth="1"/>
    <col min="7444" max="7444" width="41" style="252" customWidth="1"/>
    <col min="7445" max="7445" width="12.25" style="252" customWidth="1"/>
    <col min="7446" max="7446" width="11" style="252" customWidth="1"/>
    <col min="7447" max="7450" width="11.75" style="252" customWidth="1"/>
    <col min="7451" max="7451" width="13.25" style="252" customWidth="1"/>
    <col min="7452" max="7452" width="11" style="252" customWidth="1"/>
    <col min="7453" max="7453" width="11.375" style="252" customWidth="1"/>
    <col min="7454" max="7459" width="10.125" style="252" customWidth="1"/>
    <col min="7460" max="7460" width="13.375" style="252" customWidth="1"/>
    <col min="7461" max="7698" width="9.125" style="252"/>
    <col min="7699" max="7699" width="6" style="252" customWidth="1"/>
    <col min="7700" max="7700" width="41" style="252" customWidth="1"/>
    <col min="7701" max="7701" width="12.25" style="252" customWidth="1"/>
    <col min="7702" max="7702" width="11" style="252" customWidth="1"/>
    <col min="7703" max="7706" width="11.75" style="252" customWidth="1"/>
    <col min="7707" max="7707" width="13.25" style="252" customWidth="1"/>
    <col min="7708" max="7708" width="11" style="252" customWidth="1"/>
    <col min="7709" max="7709" width="11.375" style="252" customWidth="1"/>
    <col min="7710" max="7715" width="10.125" style="252" customWidth="1"/>
    <col min="7716" max="7716" width="13.375" style="252" customWidth="1"/>
    <col min="7717" max="7954" width="9.125" style="252"/>
    <col min="7955" max="7955" width="6" style="252" customWidth="1"/>
    <col min="7956" max="7956" width="41" style="252" customWidth="1"/>
    <col min="7957" max="7957" width="12.25" style="252" customWidth="1"/>
    <col min="7958" max="7958" width="11" style="252" customWidth="1"/>
    <col min="7959" max="7962" width="11.75" style="252" customWidth="1"/>
    <col min="7963" max="7963" width="13.25" style="252" customWidth="1"/>
    <col min="7964" max="7964" width="11" style="252" customWidth="1"/>
    <col min="7965" max="7965" width="11.375" style="252" customWidth="1"/>
    <col min="7966" max="7971" width="10.125" style="252" customWidth="1"/>
    <col min="7972" max="7972" width="13.375" style="252" customWidth="1"/>
    <col min="7973" max="8210" width="9.125" style="252"/>
    <col min="8211" max="8211" width="6" style="252" customWidth="1"/>
    <col min="8212" max="8212" width="41" style="252" customWidth="1"/>
    <col min="8213" max="8213" width="12.25" style="252" customWidth="1"/>
    <col min="8214" max="8214" width="11" style="252" customWidth="1"/>
    <col min="8215" max="8218" width="11.75" style="252" customWidth="1"/>
    <col min="8219" max="8219" width="13.25" style="252" customWidth="1"/>
    <col min="8220" max="8220" width="11" style="252" customWidth="1"/>
    <col min="8221" max="8221" width="11.375" style="252" customWidth="1"/>
    <col min="8222" max="8227" width="10.125" style="252" customWidth="1"/>
    <col min="8228" max="8228" width="13.375" style="252" customWidth="1"/>
    <col min="8229" max="8466" width="9.125" style="252"/>
    <col min="8467" max="8467" width="6" style="252" customWidth="1"/>
    <col min="8468" max="8468" width="41" style="252" customWidth="1"/>
    <col min="8469" max="8469" width="12.25" style="252" customWidth="1"/>
    <col min="8470" max="8470" width="11" style="252" customWidth="1"/>
    <col min="8471" max="8474" width="11.75" style="252" customWidth="1"/>
    <col min="8475" max="8475" width="13.25" style="252" customWidth="1"/>
    <col min="8476" max="8476" width="11" style="252" customWidth="1"/>
    <col min="8477" max="8477" width="11.375" style="252" customWidth="1"/>
    <col min="8478" max="8483" width="10.125" style="252" customWidth="1"/>
    <col min="8484" max="8484" width="13.375" style="252" customWidth="1"/>
    <col min="8485" max="8722" width="9.125" style="252"/>
    <col min="8723" max="8723" width="6" style="252" customWidth="1"/>
    <col min="8724" max="8724" width="41" style="252" customWidth="1"/>
    <col min="8725" max="8725" width="12.25" style="252" customWidth="1"/>
    <col min="8726" max="8726" width="11" style="252" customWidth="1"/>
    <col min="8727" max="8730" width="11.75" style="252" customWidth="1"/>
    <col min="8731" max="8731" width="13.25" style="252" customWidth="1"/>
    <col min="8732" max="8732" width="11" style="252" customWidth="1"/>
    <col min="8733" max="8733" width="11.375" style="252" customWidth="1"/>
    <col min="8734" max="8739" width="10.125" style="252" customWidth="1"/>
    <col min="8740" max="8740" width="13.375" style="252" customWidth="1"/>
    <col min="8741" max="8978" width="9.125" style="252"/>
    <col min="8979" max="8979" width="6" style="252" customWidth="1"/>
    <col min="8980" max="8980" width="41" style="252" customWidth="1"/>
    <col min="8981" max="8981" width="12.25" style="252" customWidth="1"/>
    <col min="8982" max="8982" width="11" style="252" customWidth="1"/>
    <col min="8983" max="8986" width="11.75" style="252" customWidth="1"/>
    <col min="8987" max="8987" width="13.25" style="252" customWidth="1"/>
    <col min="8988" max="8988" width="11" style="252" customWidth="1"/>
    <col min="8989" max="8989" width="11.375" style="252" customWidth="1"/>
    <col min="8990" max="8995" width="10.125" style="252" customWidth="1"/>
    <col min="8996" max="8996" width="13.375" style="252" customWidth="1"/>
    <col min="8997" max="9234" width="9.125" style="252"/>
    <col min="9235" max="9235" width="6" style="252" customWidth="1"/>
    <col min="9236" max="9236" width="41" style="252" customWidth="1"/>
    <col min="9237" max="9237" width="12.25" style="252" customWidth="1"/>
    <col min="9238" max="9238" width="11" style="252" customWidth="1"/>
    <col min="9239" max="9242" width="11.75" style="252" customWidth="1"/>
    <col min="9243" max="9243" width="13.25" style="252" customWidth="1"/>
    <col min="9244" max="9244" width="11" style="252" customWidth="1"/>
    <col min="9245" max="9245" width="11.375" style="252" customWidth="1"/>
    <col min="9246" max="9251" width="10.125" style="252" customWidth="1"/>
    <col min="9252" max="9252" width="13.375" style="252" customWidth="1"/>
    <col min="9253" max="9490" width="9.125" style="252"/>
    <col min="9491" max="9491" width="6" style="252" customWidth="1"/>
    <col min="9492" max="9492" width="41" style="252" customWidth="1"/>
    <col min="9493" max="9493" width="12.25" style="252" customWidth="1"/>
    <col min="9494" max="9494" width="11" style="252" customWidth="1"/>
    <col min="9495" max="9498" width="11.75" style="252" customWidth="1"/>
    <col min="9499" max="9499" width="13.25" style="252" customWidth="1"/>
    <col min="9500" max="9500" width="11" style="252" customWidth="1"/>
    <col min="9501" max="9501" width="11.375" style="252" customWidth="1"/>
    <col min="9502" max="9507" width="10.125" style="252" customWidth="1"/>
    <col min="9508" max="9508" width="13.375" style="252" customWidth="1"/>
    <col min="9509" max="9746" width="9.125" style="252"/>
    <col min="9747" max="9747" width="6" style="252" customWidth="1"/>
    <col min="9748" max="9748" width="41" style="252" customWidth="1"/>
    <col min="9749" max="9749" width="12.25" style="252" customWidth="1"/>
    <col min="9750" max="9750" width="11" style="252" customWidth="1"/>
    <col min="9751" max="9754" width="11.75" style="252" customWidth="1"/>
    <col min="9755" max="9755" width="13.25" style="252" customWidth="1"/>
    <col min="9756" max="9756" width="11" style="252" customWidth="1"/>
    <col min="9757" max="9757" width="11.375" style="252" customWidth="1"/>
    <col min="9758" max="9763" width="10.125" style="252" customWidth="1"/>
    <col min="9764" max="9764" width="13.375" style="252" customWidth="1"/>
    <col min="9765" max="10002" width="9.125" style="252"/>
    <col min="10003" max="10003" width="6" style="252" customWidth="1"/>
    <col min="10004" max="10004" width="41" style="252" customWidth="1"/>
    <col min="10005" max="10005" width="12.25" style="252" customWidth="1"/>
    <col min="10006" max="10006" width="11" style="252" customWidth="1"/>
    <col min="10007" max="10010" width="11.75" style="252" customWidth="1"/>
    <col min="10011" max="10011" width="13.25" style="252" customWidth="1"/>
    <col min="10012" max="10012" width="11" style="252" customWidth="1"/>
    <col min="10013" max="10013" width="11.375" style="252" customWidth="1"/>
    <col min="10014" max="10019" width="10.125" style="252" customWidth="1"/>
    <col min="10020" max="10020" width="13.375" style="252" customWidth="1"/>
    <col min="10021" max="10258" width="9.125" style="252"/>
    <col min="10259" max="10259" width="6" style="252" customWidth="1"/>
    <col min="10260" max="10260" width="41" style="252" customWidth="1"/>
    <col min="10261" max="10261" width="12.25" style="252" customWidth="1"/>
    <col min="10262" max="10262" width="11" style="252" customWidth="1"/>
    <col min="10263" max="10266" width="11.75" style="252" customWidth="1"/>
    <col min="10267" max="10267" width="13.25" style="252" customWidth="1"/>
    <col min="10268" max="10268" width="11" style="252" customWidth="1"/>
    <col min="10269" max="10269" width="11.375" style="252" customWidth="1"/>
    <col min="10270" max="10275" width="10.125" style="252" customWidth="1"/>
    <col min="10276" max="10276" width="13.375" style="252" customWidth="1"/>
    <col min="10277" max="10514" width="9.125" style="252"/>
    <col min="10515" max="10515" width="6" style="252" customWidth="1"/>
    <col min="10516" max="10516" width="41" style="252" customWidth="1"/>
    <col min="10517" max="10517" width="12.25" style="252" customWidth="1"/>
    <col min="10518" max="10518" width="11" style="252" customWidth="1"/>
    <col min="10519" max="10522" width="11.75" style="252" customWidth="1"/>
    <col min="10523" max="10523" width="13.25" style="252" customWidth="1"/>
    <col min="10524" max="10524" width="11" style="252" customWidth="1"/>
    <col min="10525" max="10525" width="11.375" style="252" customWidth="1"/>
    <col min="10526" max="10531" width="10.125" style="252" customWidth="1"/>
    <col min="10532" max="10532" width="13.375" style="252" customWidth="1"/>
    <col min="10533" max="10770" width="9.125" style="252"/>
    <col min="10771" max="10771" width="6" style="252" customWidth="1"/>
    <col min="10772" max="10772" width="41" style="252" customWidth="1"/>
    <col min="10773" max="10773" width="12.25" style="252" customWidth="1"/>
    <col min="10774" max="10774" width="11" style="252" customWidth="1"/>
    <col min="10775" max="10778" width="11.75" style="252" customWidth="1"/>
    <col min="10779" max="10779" width="13.25" style="252" customWidth="1"/>
    <col min="10780" max="10780" width="11" style="252" customWidth="1"/>
    <col min="10781" max="10781" width="11.375" style="252" customWidth="1"/>
    <col min="10782" max="10787" width="10.125" style="252" customWidth="1"/>
    <col min="10788" max="10788" width="13.375" style="252" customWidth="1"/>
    <col min="10789" max="11026" width="9.125" style="252"/>
    <col min="11027" max="11027" width="6" style="252" customWidth="1"/>
    <col min="11028" max="11028" width="41" style="252" customWidth="1"/>
    <col min="11029" max="11029" width="12.25" style="252" customWidth="1"/>
    <col min="11030" max="11030" width="11" style="252" customWidth="1"/>
    <col min="11031" max="11034" width="11.75" style="252" customWidth="1"/>
    <col min="11035" max="11035" width="13.25" style="252" customWidth="1"/>
    <col min="11036" max="11036" width="11" style="252" customWidth="1"/>
    <col min="11037" max="11037" width="11.375" style="252" customWidth="1"/>
    <col min="11038" max="11043" width="10.125" style="252" customWidth="1"/>
    <col min="11044" max="11044" width="13.375" style="252" customWidth="1"/>
    <col min="11045" max="11282" width="9.125" style="252"/>
    <col min="11283" max="11283" width="6" style="252" customWidth="1"/>
    <col min="11284" max="11284" width="41" style="252" customWidth="1"/>
    <col min="11285" max="11285" width="12.25" style="252" customWidth="1"/>
    <col min="11286" max="11286" width="11" style="252" customWidth="1"/>
    <col min="11287" max="11290" width="11.75" style="252" customWidth="1"/>
    <col min="11291" max="11291" width="13.25" style="252" customWidth="1"/>
    <col min="11292" max="11292" width="11" style="252" customWidth="1"/>
    <col min="11293" max="11293" width="11.375" style="252" customWidth="1"/>
    <col min="11294" max="11299" width="10.125" style="252" customWidth="1"/>
    <col min="11300" max="11300" width="13.375" style="252" customWidth="1"/>
    <col min="11301" max="11538" width="9.125" style="252"/>
    <col min="11539" max="11539" width="6" style="252" customWidth="1"/>
    <col min="11540" max="11540" width="41" style="252" customWidth="1"/>
    <col min="11541" max="11541" width="12.25" style="252" customWidth="1"/>
    <col min="11542" max="11542" width="11" style="252" customWidth="1"/>
    <col min="11543" max="11546" width="11.75" style="252" customWidth="1"/>
    <col min="11547" max="11547" width="13.25" style="252" customWidth="1"/>
    <col min="11548" max="11548" width="11" style="252" customWidth="1"/>
    <col min="11549" max="11549" width="11.375" style="252" customWidth="1"/>
    <col min="11550" max="11555" width="10.125" style="252" customWidth="1"/>
    <col min="11556" max="11556" width="13.375" style="252" customWidth="1"/>
    <col min="11557" max="11794" width="9.125" style="252"/>
    <col min="11795" max="11795" width="6" style="252" customWidth="1"/>
    <col min="11796" max="11796" width="41" style="252" customWidth="1"/>
    <col min="11797" max="11797" width="12.25" style="252" customWidth="1"/>
    <col min="11798" max="11798" width="11" style="252" customWidth="1"/>
    <col min="11799" max="11802" width="11.75" style="252" customWidth="1"/>
    <col min="11803" max="11803" width="13.25" style="252" customWidth="1"/>
    <col min="11804" max="11804" width="11" style="252" customWidth="1"/>
    <col min="11805" max="11805" width="11.375" style="252" customWidth="1"/>
    <col min="11806" max="11811" width="10.125" style="252" customWidth="1"/>
    <col min="11812" max="11812" width="13.375" style="252" customWidth="1"/>
    <col min="11813" max="12050" width="9.125" style="252"/>
    <col min="12051" max="12051" width="6" style="252" customWidth="1"/>
    <col min="12052" max="12052" width="41" style="252" customWidth="1"/>
    <col min="12053" max="12053" width="12.25" style="252" customWidth="1"/>
    <col min="12054" max="12054" width="11" style="252" customWidth="1"/>
    <col min="12055" max="12058" width="11.75" style="252" customWidth="1"/>
    <col min="12059" max="12059" width="13.25" style="252" customWidth="1"/>
    <col min="12060" max="12060" width="11" style="252" customWidth="1"/>
    <col min="12061" max="12061" width="11.375" style="252" customWidth="1"/>
    <col min="12062" max="12067" width="10.125" style="252" customWidth="1"/>
    <col min="12068" max="12068" width="13.375" style="252" customWidth="1"/>
    <col min="12069" max="12306" width="9.125" style="252"/>
    <col min="12307" max="12307" width="6" style="252" customWidth="1"/>
    <col min="12308" max="12308" width="41" style="252" customWidth="1"/>
    <col min="12309" max="12309" width="12.25" style="252" customWidth="1"/>
    <col min="12310" max="12310" width="11" style="252" customWidth="1"/>
    <col min="12311" max="12314" width="11.75" style="252" customWidth="1"/>
    <col min="12315" max="12315" width="13.25" style="252" customWidth="1"/>
    <col min="12316" max="12316" width="11" style="252" customWidth="1"/>
    <col min="12317" max="12317" width="11.375" style="252" customWidth="1"/>
    <col min="12318" max="12323" width="10.125" style="252" customWidth="1"/>
    <col min="12324" max="12324" width="13.375" style="252" customWidth="1"/>
    <col min="12325" max="12562" width="9.125" style="252"/>
    <col min="12563" max="12563" width="6" style="252" customWidth="1"/>
    <col min="12564" max="12564" width="41" style="252" customWidth="1"/>
    <col min="12565" max="12565" width="12.25" style="252" customWidth="1"/>
    <col min="12566" max="12566" width="11" style="252" customWidth="1"/>
    <col min="12567" max="12570" width="11.75" style="252" customWidth="1"/>
    <col min="12571" max="12571" width="13.25" style="252" customWidth="1"/>
    <col min="12572" max="12572" width="11" style="252" customWidth="1"/>
    <col min="12573" max="12573" width="11.375" style="252" customWidth="1"/>
    <col min="12574" max="12579" width="10.125" style="252" customWidth="1"/>
    <col min="12580" max="12580" width="13.375" style="252" customWidth="1"/>
    <col min="12581" max="12818" width="9.125" style="252"/>
    <col min="12819" max="12819" width="6" style="252" customWidth="1"/>
    <col min="12820" max="12820" width="41" style="252" customWidth="1"/>
    <col min="12821" max="12821" width="12.25" style="252" customWidth="1"/>
    <col min="12822" max="12822" width="11" style="252" customWidth="1"/>
    <col min="12823" max="12826" width="11.75" style="252" customWidth="1"/>
    <col min="12827" max="12827" width="13.25" style="252" customWidth="1"/>
    <col min="12828" max="12828" width="11" style="252" customWidth="1"/>
    <col min="12829" max="12829" width="11.375" style="252" customWidth="1"/>
    <col min="12830" max="12835" width="10.125" style="252" customWidth="1"/>
    <col min="12836" max="12836" width="13.375" style="252" customWidth="1"/>
    <col min="12837" max="13074" width="9.125" style="252"/>
    <col min="13075" max="13075" width="6" style="252" customWidth="1"/>
    <col min="13076" max="13076" width="41" style="252" customWidth="1"/>
    <col min="13077" max="13077" width="12.25" style="252" customWidth="1"/>
    <col min="13078" max="13078" width="11" style="252" customWidth="1"/>
    <col min="13079" max="13082" width="11.75" style="252" customWidth="1"/>
    <col min="13083" max="13083" width="13.25" style="252" customWidth="1"/>
    <col min="13084" max="13084" width="11" style="252" customWidth="1"/>
    <col min="13085" max="13085" width="11.375" style="252" customWidth="1"/>
    <col min="13086" max="13091" width="10.125" style="252" customWidth="1"/>
    <col min="13092" max="13092" width="13.375" style="252" customWidth="1"/>
    <col min="13093" max="13330" width="9.125" style="252"/>
    <col min="13331" max="13331" width="6" style="252" customWidth="1"/>
    <col min="13332" max="13332" width="41" style="252" customWidth="1"/>
    <col min="13333" max="13333" width="12.25" style="252" customWidth="1"/>
    <col min="13334" max="13334" width="11" style="252" customWidth="1"/>
    <col min="13335" max="13338" width="11.75" style="252" customWidth="1"/>
    <col min="13339" max="13339" width="13.25" style="252" customWidth="1"/>
    <col min="13340" max="13340" width="11" style="252" customWidth="1"/>
    <col min="13341" max="13341" width="11.375" style="252" customWidth="1"/>
    <col min="13342" max="13347" width="10.125" style="252" customWidth="1"/>
    <col min="13348" max="13348" width="13.375" style="252" customWidth="1"/>
    <col min="13349" max="13586" width="9.125" style="252"/>
    <col min="13587" max="13587" width="6" style="252" customWidth="1"/>
    <col min="13588" max="13588" width="41" style="252" customWidth="1"/>
    <col min="13589" max="13589" width="12.25" style="252" customWidth="1"/>
    <col min="13590" max="13590" width="11" style="252" customWidth="1"/>
    <col min="13591" max="13594" width="11.75" style="252" customWidth="1"/>
    <col min="13595" max="13595" width="13.25" style="252" customWidth="1"/>
    <col min="13596" max="13596" width="11" style="252" customWidth="1"/>
    <col min="13597" max="13597" width="11.375" style="252" customWidth="1"/>
    <col min="13598" max="13603" width="10.125" style="252" customWidth="1"/>
    <col min="13604" max="13604" width="13.375" style="252" customWidth="1"/>
    <col min="13605" max="13842" width="9.125" style="252"/>
    <col min="13843" max="13843" width="6" style="252" customWidth="1"/>
    <col min="13844" max="13844" width="41" style="252" customWidth="1"/>
    <col min="13845" max="13845" width="12.25" style="252" customWidth="1"/>
    <col min="13846" max="13846" width="11" style="252" customWidth="1"/>
    <col min="13847" max="13850" width="11.75" style="252" customWidth="1"/>
    <col min="13851" max="13851" width="13.25" style="252" customWidth="1"/>
    <col min="13852" max="13852" width="11" style="252" customWidth="1"/>
    <col min="13853" max="13853" width="11.375" style="252" customWidth="1"/>
    <col min="13854" max="13859" width="10.125" style="252" customWidth="1"/>
    <col min="13860" max="13860" width="13.375" style="252" customWidth="1"/>
    <col min="13861" max="14098" width="9.125" style="252"/>
    <col min="14099" max="14099" width="6" style="252" customWidth="1"/>
    <col min="14100" max="14100" width="41" style="252" customWidth="1"/>
    <col min="14101" max="14101" width="12.25" style="252" customWidth="1"/>
    <col min="14102" max="14102" width="11" style="252" customWidth="1"/>
    <col min="14103" max="14106" width="11.75" style="252" customWidth="1"/>
    <col min="14107" max="14107" width="13.25" style="252" customWidth="1"/>
    <col min="14108" max="14108" width="11" style="252" customWidth="1"/>
    <col min="14109" max="14109" width="11.375" style="252" customWidth="1"/>
    <col min="14110" max="14115" width="10.125" style="252" customWidth="1"/>
    <col min="14116" max="14116" width="13.375" style="252" customWidth="1"/>
    <col min="14117" max="14354" width="9.125" style="252"/>
    <col min="14355" max="14355" width="6" style="252" customWidth="1"/>
    <col min="14356" max="14356" width="41" style="252" customWidth="1"/>
    <col min="14357" max="14357" width="12.25" style="252" customWidth="1"/>
    <col min="14358" max="14358" width="11" style="252" customWidth="1"/>
    <col min="14359" max="14362" width="11.75" style="252" customWidth="1"/>
    <col min="14363" max="14363" width="13.25" style="252" customWidth="1"/>
    <col min="14364" max="14364" width="11" style="252" customWidth="1"/>
    <col min="14365" max="14365" width="11.375" style="252" customWidth="1"/>
    <col min="14366" max="14371" width="10.125" style="252" customWidth="1"/>
    <col min="14372" max="14372" width="13.375" style="252" customWidth="1"/>
    <col min="14373" max="14610" width="9.125" style="252"/>
    <col min="14611" max="14611" width="6" style="252" customWidth="1"/>
    <col min="14612" max="14612" width="41" style="252" customWidth="1"/>
    <col min="14613" max="14613" width="12.25" style="252" customWidth="1"/>
    <col min="14614" max="14614" width="11" style="252" customWidth="1"/>
    <col min="14615" max="14618" width="11.75" style="252" customWidth="1"/>
    <col min="14619" max="14619" width="13.25" style="252" customWidth="1"/>
    <col min="14620" max="14620" width="11" style="252" customWidth="1"/>
    <col min="14621" max="14621" width="11.375" style="252" customWidth="1"/>
    <col min="14622" max="14627" width="10.125" style="252" customWidth="1"/>
    <col min="14628" max="14628" width="13.375" style="252" customWidth="1"/>
    <col min="14629" max="14866" width="9.125" style="252"/>
    <col min="14867" max="14867" width="6" style="252" customWidth="1"/>
    <col min="14868" max="14868" width="41" style="252" customWidth="1"/>
    <col min="14869" max="14869" width="12.25" style="252" customWidth="1"/>
    <col min="14870" max="14870" width="11" style="252" customWidth="1"/>
    <col min="14871" max="14874" width="11.75" style="252" customWidth="1"/>
    <col min="14875" max="14875" width="13.25" style="252" customWidth="1"/>
    <col min="14876" max="14876" width="11" style="252" customWidth="1"/>
    <col min="14877" max="14877" width="11.375" style="252" customWidth="1"/>
    <col min="14878" max="14883" width="10.125" style="252" customWidth="1"/>
    <col min="14884" max="14884" width="13.375" style="252" customWidth="1"/>
    <col min="14885" max="15122" width="9.125" style="252"/>
    <col min="15123" max="15123" width="6" style="252" customWidth="1"/>
    <col min="15124" max="15124" width="41" style="252" customWidth="1"/>
    <col min="15125" max="15125" width="12.25" style="252" customWidth="1"/>
    <col min="15126" max="15126" width="11" style="252" customWidth="1"/>
    <col min="15127" max="15130" width="11.75" style="252" customWidth="1"/>
    <col min="15131" max="15131" width="13.25" style="252" customWidth="1"/>
    <col min="15132" max="15132" width="11" style="252" customWidth="1"/>
    <col min="15133" max="15133" width="11.375" style="252" customWidth="1"/>
    <col min="15134" max="15139" width="10.125" style="252" customWidth="1"/>
    <col min="15140" max="15140" width="13.375" style="252" customWidth="1"/>
    <col min="15141" max="15378" width="9.125" style="252"/>
    <col min="15379" max="15379" width="6" style="252" customWidth="1"/>
    <col min="15380" max="15380" width="41" style="252" customWidth="1"/>
    <col min="15381" max="15381" width="12.25" style="252" customWidth="1"/>
    <col min="15382" max="15382" width="11" style="252" customWidth="1"/>
    <col min="15383" max="15386" width="11.75" style="252" customWidth="1"/>
    <col min="15387" max="15387" width="13.25" style="252" customWidth="1"/>
    <col min="15388" max="15388" width="11" style="252" customWidth="1"/>
    <col min="15389" max="15389" width="11.375" style="252" customWidth="1"/>
    <col min="15390" max="15395" width="10.125" style="252" customWidth="1"/>
    <col min="15396" max="15396" width="13.375" style="252" customWidth="1"/>
    <col min="15397" max="15634" width="9.125" style="252"/>
    <col min="15635" max="15635" width="6" style="252" customWidth="1"/>
    <col min="15636" max="15636" width="41" style="252" customWidth="1"/>
    <col min="15637" max="15637" width="12.25" style="252" customWidth="1"/>
    <col min="15638" max="15638" width="11" style="252" customWidth="1"/>
    <col min="15639" max="15642" width="11.75" style="252" customWidth="1"/>
    <col min="15643" max="15643" width="13.25" style="252" customWidth="1"/>
    <col min="15644" max="15644" width="11" style="252" customWidth="1"/>
    <col min="15645" max="15645" width="11.375" style="252" customWidth="1"/>
    <col min="15646" max="15651" width="10.125" style="252" customWidth="1"/>
    <col min="15652" max="15652" width="13.375" style="252" customWidth="1"/>
    <col min="15653" max="15890" width="9.125" style="252"/>
    <col min="15891" max="15891" width="6" style="252" customWidth="1"/>
    <col min="15892" max="15892" width="41" style="252" customWidth="1"/>
    <col min="15893" max="15893" width="12.25" style="252" customWidth="1"/>
    <col min="15894" max="15894" width="11" style="252" customWidth="1"/>
    <col min="15895" max="15898" width="11.75" style="252" customWidth="1"/>
    <col min="15899" max="15899" width="13.25" style="252" customWidth="1"/>
    <col min="15900" max="15900" width="11" style="252" customWidth="1"/>
    <col min="15901" max="15901" width="11.375" style="252" customWidth="1"/>
    <col min="15902" max="15907" width="10.125" style="252" customWidth="1"/>
    <col min="15908" max="15908" width="13.375" style="252" customWidth="1"/>
    <col min="15909" max="16146" width="9.125" style="252"/>
    <col min="16147" max="16147" width="6" style="252" customWidth="1"/>
    <col min="16148" max="16148" width="41" style="252" customWidth="1"/>
    <col min="16149" max="16149" width="12.25" style="252" customWidth="1"/>
    <col min="16150" max="16150" width="11" style="252" customWidth="1"/>
    <col min="16151" max="16154" width="11.75" style="252" customWidth="1"/>
    <col min="16155" max="16155" width="13.25" style="252" customWidth="1"/>
    <col min="16156" max="16156" width="11" style="252" customWidth="1"/>
    <col min="16157" max="16157" width="11.375" style="252" customWidth="1"/>
    <col min="16158" max="16163" width="10.125" style="252" customWidth="1"/>
    <col min="16164" max="16164" width="13.375" style="252" customWidth="1"/>
    <col min="16165" max="16384" width="9.125" style="252"/>
  </cols>
  <sheetData>
    <row r="1" spans="1:66" ht="19.5">
      <c r="A1" s="609" t="s">
        <v>371</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row>
    <row r="2" spans="1:66" ht="20.25" customHeight="1">
      <c r="A2" s="542" t="s">
        <v>925</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9"/>
      <c r="AL2" s="9"/>
      <c r="AM2" s="9"/>
      <c r="AN2" s="9"/>
      <c r="AO2" s="9"/>
      <c r="AP2" s="9"/>
      <c r="AR2" s="253"/>
      <c r="AS2" s="253"/>
      <c r="AT2" s="253"/>
      <c r="AU2" s="253"/>
      <c r="AV2" s="253"/>
      <c r="AW2" s="253"/>
      <c r="AX2" s="253"/>
      <c r="AY2" s="253"/>
      <c r="AZ2" s="253"/>
      <c r="BA2" s="253"/>
      <c r="BB2" s="253"/>
      <c r="BC2" s="253"/>
      <c r="BD2" s="253"/>
      <c r="BE2" s="253"/>
      <c r="BF2" s="253"/>
      <c r="BG2" s="253"/>
      <c r="BH2" s="253"/>
      <c r="BI2" s="253"/>
      <c r="BJ2" s="253"/>
      <c r="BK2" s="253"/>
      <c r="BL2" s="253"/>
      <c r="BM2" s="253"/>
      <c r="BN2" s="253"/>
    </row>
    <row r="3" spans="1:66" s="254" customFormat="1" ht="24" customHeight="1">
      <c r="A3" s="610" t="s">
        <v>374</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row>
    <row r="4" spans="1:66" s="255" customFormat="1" ht="20.100000000000001" customHeight="1">
      <c r="A4" s="611" t="s">
        <v>927</v>
      </c>
      <c r="B4" s="611"/>
      <c r="C4" s="611"/>
      <c r="D4" s="611"/>
      <c r="E4" s="611"/>
      <c r="F4" s="611"/>
      <c r="G4" s="611"/>
      <c r="H4" s="611"/>
      <c r="I4" s="611"/>
      <c r="J4" s="611"/>
      <c r="K4" s="611"/>
      <c r="L4" s="611"/>
      <c r="M4" s="611"/>
      <c r="N4" s="611"/>
      <c r="O4" s="611"/>
      <c r="P4" s="611"/>
      <c r="Q4" s="611"/>
      <c r="R4" s="611"/>
      <c r="S4" s="611"/>
      <c r="T4" s="611"/>
      <c r="U4" s="611"/>
      <c r="V4" s="611"/>
      <c r="W4" s="611"/>
      <c r="X4" s="611"/>
      <c r="Y4" s="611"/>
      <c r="Z4" s="611"/>
      <c r="AA4" s="611"/>
      <c r="AB4" s="611"/>
      <c r="AC4" s="611"/>
      <c r="AD4" s="611"/>
      <c r="AE4" s="611"/>
      <c r="AF4" s="611"/>
      <c r="AG4" s="611"/>
      <c r="AH4" s="611"/>
      <c r="AI4" s="611"/>
      <c r="AJ4" s="611"/>
    </row>
    <row r="5" spans="1:66" ht="23.25" customHeight="1">
      <c r="A5" s="612" t="s">
        <v>25</v>
      </c>
      <c r="B5" s="612"/>
      <c r="C5" s="612"/>
      <c r="D5" s="612"/>
      <c r="E5" s="612"/>
      <c r="F5" s="612"/>
      <c r="G5" s="612"/>
      <c r="H5" s="612"/>
      <c r="I5" s="612"/>
      <c r="J5" s="612"/>
      <c r="K5" s="612"/>
      <c r="L5" s="612"/>
      <c r="M5" s="612"/>
      <c r="N5" s="612"/>
      <c r="O5" s="612"/>
      <c r="P5" s="612"/>
      <c r="Q5" s="612"/>
      <c r="R5" s="612"/>
      <c r="S5" s="612"/>
      <c r="T5" s="612"/>
      <c r="U5" s="612"/>
      <c r="V5" s="612"/>
      <c r="W5" s="612"/>
      <c r="X5" s="612"/>
      <c r="Y5" s="612"/>
      <c r="Z5" s="612"/>
      <c r="AA5" s="612"/>
      <c r="AB5" s="612"/>
      <c r="AC5" s="612"/>
      <c r="AD5" s="612"/>
      <c r="AE5" s="612"/>
      <c r="AF5" s="612"/>
      <c r="AG5" s="612"/>
      <c r="AH5" s="612"/>
      <c r="AI5" s="612"/>
      <c r="AJ5" s="612"/>
      <c r="AM5" s="256"/>
      <c r="AN5" s="256"/>
      <c r="AO5" s="256"/>
    </row>
    <row r="6" spans="1:66" s="257" customFormat="1" ht="47.45" customHeight="1">
      <c r="A6" s="597" t="s">
        <v>41</v>
      </c>
      <c r="B6" s="597" t="s">
        <v>375</v>
      </c>
      <c r="C6" s="598" t="s">
        <v>376</v>
      </c>
      <c r="D6" s="599"/>
      <c r="E6" s="599"/>
      <c r="F6" s="599"/>
      <c r="G6" s="599"/>
      <c r="H6" s="599"/>
      <c r="I6" s="599"/>
      <c r="J6" s="599"/>
      <c r="K6" s="600"/>
      <c r="L6" s="606" t="s">
        <v>923</v>
      </c>
      <c r="M6" s="607"/>
      <c r="N6" s="608"/>
      <c r="O6" s="603">
        <v>2016</v>
      </c>
      <c r="P6" s="604"/>
      <c r="Q6" s="605"/>
      <c r="R6" s="603">
        <v>2017</v>
      </c>
      <c r="S6" s="604"/>
      <c r="T6" s="605"/>
      <c r="U6" s="603">
        <v>2018</v>
      </c>
      <c r="V6" s="604"/>
      <c r="W6" s="605"/>
      <c r="X6" s="603" t="s">
        <v>413</v>
      </c>
      <c r="Y6" s="604"/>
      <c r="Z6" s="605"/>
      <c r="AA6" s="603" t="s">
        <v>377</v>
      </c>
      <c r="AB6" s="604"/>
      <c r="AC6" s="605"/>
      <c r="AD6" s="606" t="s">
        <v>378</v>
      </c>
      <c r="AE6" s="607"/>
      <c r="AF6" s="608"/>
      <c r="AG6" s="606" t="s">
        <v>379</v>
      </c>
      <c r="AH6" s="607"/>
      <c r="AI6" s="608"/>
      <c r="AJ6" s="597" t="s">
        <v>6</v>
      </c>
      <c r="AM6" s="591"/>
      <c r="AN6" s="591"/>
      <c r="AO6" s="591"/>
    </row>
    <row r="7" spans="1:66" s="257" customFormat="1" ht="37.15" customHeight="1">
      <c r="A7" s="597"/>
      <c r="B7" s="597"/>
      <c r="C7" s="598" t="s">
        <v>380</v>
      </c>
      <c r="D7" s="599"/>
      <c r="E7" s="600"/>
      <c r="F7" s="598" t="s">
        <v>381</v>
      </c>
      <c r="G7" s="599"/>
      <c r="H7" s="600"/>
      <c r="I7" s="598" t="s">
        <v>382</v>
      </c>
      <c r="J7" s="599"/>
      <c r="K7" s="600"/>
      <c r="L7" s="601" t="s">
        <v>9</v>
      </c>
      <c r="M7" s="601" t="s">
        <v>383</v>
      </c>
      <c r="N7" s="601" t="s">
        <v>384</v>
      </c>
      <c r="O7" s="595" t="s">
        <v>9</v>
      </c>
      <c r="P7" s="594" t="s">
        <v>383</v>
      </c>
      <c r="Q7" s="594" t="s">
        <v>384</v>
      </c>
      <c r="R7" s="595" t="s">
        <v>9</v>
      </c>
      <c r="S7" s="594" t="s">
        <v>383</v>
      </c>
      <c r="T7" s="594" t="s">
        <v>384</v>
      </c>
      <c r="U7" s="595" t="s">
        <v>9</v>
      </c>
      <c r="V7" s="594" t="s">
        <v>383</v>
      </c>
      <c r="W7" s="594" t="s">
        <v>384</v>
      </c>
      <c r="X7" s="595" t="s">
        <v>9</v>
      </c>
      <c r="Y7" s="594" t="s">
        <v>383</v>
      </c>
      <c r="Z7" s="594" t="s">
        <v>384</v>
      </c>
      <c r="AA7" s="595" t="s">
        <v>9</v>
      </c>
      <c r="AB7" s="594" t="s">
        <v>383</v>
      </c>
      <c r="AC7" s="594" t="s">
        <v>384</v>
      </c>
      <c r="AD7" s="601" t="s">
        <v>9</v>
      </c>
      <c r="AE7" s="601" t="s">
        <v>383</v>
      </c>
      <c r="AF7" s="601" t="s">
        <v>384</v>
      </c>
      <c r="AG7" s="601" t="s">
        <v>9</v>
      </c>
      <c r="AH7" s="601" t="s">
        <v>383</v>
      </c>
      <c r="AI7" s="601" t="s">
        <v>384</v>
      </c>
      <c r="AJ7" s="597"/>
      <c r="AM7" s="591"/>
      <c r="AN7" s="591"/>
      <c r="AO7" s="591"/>
    </row>
    <row r="8" spans="1:66" s="257" customFormat="1" ht="37.9" customHeight="1">
      <c r="A8" s="597"/>
      <c r="B8" s="597"/>
      <c r="C8" s="258" t="s">
        <v>9</v>
      </c>
      <c r="D8" s="258" t="s">
        <v>383</v>
      </c>
      <c r="E8" s="258" t="s">
        <v>384</v>
      </c>
      <c r="F8" s="259" t="s">
        <v>9</v>
      </c>
      <c r="G8" s="259" t="s">
        <v>383</v>
      </c>
      <c r="H8" s="259" t="s">
        <v>385</v>
      </c>
      <c r="I8" s="259" t="s">
        <v>9</v>
      </c>
      <c r="J8" s="259" t="s">
        <v>383</v>
      </c>
      <c r="K8" s="259" t="s">
        <v>385</v>
      </c>
      <c r="L8" s="602"/>
      <c r="M8" s="602"/>
      <c r="N8" s="602"/>
      <c r="O8" s="596"/>
      <c r="P8" s="594"/>
      <c r="Q8" s="594"/>
      <c r="R8" s="596"/>
      <c r="S8" s="594"/>
      <c r="T8" s="594"/>
      <c r="U8" s="596"/>
      <c r="V8" s="594"/>
      <c r="W8" s="594"/>
      <c r="X8" s="596"/>
      <c r="Y8" s="594"/>
      <c r="Z8" s="594"/>
      <c r="AA8" s="596"/>
      <c r="AB8" s="594"/>
      <c r="AC8" s="594"/>
      <c r="AD8" s="602"/>
      <c r="AE8" s="602"/>
      <c r="AF8" s="602"/>
      <c r="AG8" s="602"/>
      <c r="AH8" s="602"/>
      <c r="AI8" s="602"/>
      <c r="AJ8" s="597"/>
      <c r="AM8" s="591"/>
      <c r="AN8" s="591"/>
      <c r="AO8" s="591"/>
    </row>
    <row r="9" spans="1:66" s="257" customFormat="1" ht="22.5" customHeight="1">
      <c r="A9" s="260">
        <v>1</v>
      </c>
      <c r="B9" s="260">
        <f>A9+1</f>
        <v>2</v>
      </c>
      <c r="C9" s="260">
        <f t="shared" ref="C9:N9" si="0">B9+1</f>
        <v>3</v>
      </c>
      <c r="D9" s="260">
        <f t="shared" si="0"/>
        <v>4</v>
      </c>
      <c r="E9" s="260">
        <f t="shared" si="0"/>
        <v>5</v>
      </c>
      <c r="F9" s="260">
        <f t="shared" si="0"/>
        <v>6</v>
      </c>
      <c r="G9" s="260">
        <f t="shared" si="0"/>
        <v>7</v>
      </c>
      <c r="H9" s="260">
        <f t="shared" si="0"/>
        <v>8</v>
      </c>
      <c r="I9" s="260">
        <v>6</v>
      </c>
      <c r="J9" s="260">
        <f t="shared" si="0"/>
        <v>7</v>
      </c>
      <c r="K9" s="260">
        <f t="shared" si="0"/>
        <v>8</v>
      </c>
      <c r="L9" s="261">
        <v>3</v>
      </c>
      <c r="M9" s="261">
        <f t="shared" si="0"/>
        <v>4</v>
      </c>
      <c r="N9" s="261">
        <f t="shared" si="0"/>
        <v>5</v>
      </c>
      <c r="O9" s="261">
        <f t="shared" ref="O9" si="1">N9+1</f>
        <v>6</v>
      </c>
      <c r="P9" s="261">
        <f t="shared" ref="P9" si="2">O9+1</f>
        <v>7</v>
      </c>
      <c r="Q9" s="261">
        <f t="shared" ref="Q9" si="3">P9+1</f>
        <v>8</v>
      </c>
      <c r="R9" s="261">
        <f t="shared" ref="R9" si="4">Q9+1</f>
        <v>9</v>
      </c>
      <c r="S9" s="261">
        <f t="shared" ref="S9" si="5">R9+1</f>
        <v>10</v>
      </c>
      <c r="T9" s="261">
        <f t="shared" ref="T9" si="6">S9+1</f>
        <v>11</v>
      </c>
      <c r="U9" s="261">
        <f t="shared" ref="U9" si="7">T9+1</f>
        <v>12</v>
      </c>
      <c r="V9" s="261">
        <f t="shared" ref="V9" si="8">U9+1</f>
        <v>13</v>
      </c>
      <c r="W9" s="261">
        <f t="shared" ref="W9" si="9">V9+1</f>
        <v>14</v>
      </c>
      <c r="X9" s="261">
        <f t="shared" ref="X9" si="10">W9+1</f>
        <v>15</v>
      </c>
      <c r="Y9" s="261">
        <f t="shared" ref="Y9" si="11">X9+1</f>
        <v>16</v>
      </c>
      <c r="Z9" s="261">
        <f t="shared" ref="Z9" si="12">Y9+1</f>
        <v>17</v>
      </c>
      <c r="AA9" s="261">
        <f t="shared" ref="AA9" si="13">Z9+1</f>
        <v>18</v>
      </c>
      <c r="AB9" s="261">
        <f t="shared" ref="AB9" si="14">AA9+1</f>
        <v>19</v>
      </c>
      <c r="AC9" s="261">
        <f t="shared" ref="AC9" si="15">AB9+1</f>
        <v>20</v>
      </c>
      <c r="AD9" s="261">
        <f t="shared" ref="AD9" si="16">AC9+1</f>
        <v>21</v>
      </c>
      <c r="AE9" s="261">
        <f t="shared" ref="AE9" si="17">AD9+1</f>
        <v>22</v>
      </c>
      <c r="AF9" s="261">
        <f t="shared" ref="AF9" si="18">AE9+1</f>
        <v>23</v>
      </c>
      <c r="AG9" s="261">
        <f t="shared" ref="AG9" si="19">AF9+1</f>
        <v>24</v>
      </c>
      <c r="AH9" s="261">
        <f t="shared" ref="AH9" si="20">AG9+1</f>
        <v>25</v>
      </c>
      <c r="AI9" s="261">
        <f t="shared" ref="AI9" si="21">AH9+1</f>
        <v>26</v>
      </c>
      <c r="AJ9" s="261">
        <f t="shared" ref="AJ9" si="22">AI9+1</f>
        <v>27</v>
      </c>
    </row>
    <row r="10" spans="1:66" s="277" customFormat="1" ht="30" customHeight="1">
      <c r="A10" s="269"/>
      <c r="B10" s="270" t="s">
        <v>28</v>
      </c>
      <c r="C10" s="270"/>
      <c r="D10" s="270"/>
      <c r="E10" s="270"/>
      <c r="F10" s="270"/>
      <c r="G10" s="270"/>
      <c r="H10" s="270"/>
      <c r="I10" s="270"/>
      <c r="J10" s="270"/>
      <c r="K10" s="270"/>
      <c r="L10" s="271">
        <f t="shared" ref="L10:AI10" si="23">L11</f>
        <v>9291714.1999999993</v>
      </c>
      <c r="M10" s="271">
        <f t="shared" si="23"/>
        <v>8176086.2000000002</v>
      </c>
      <c r="N10" s="271">
        <f t="shared" si="23"/>
        <v>1115628</v>
      </c>
      <c r="O10" s="272">
        <f t="shared" si="23"/>
        <v>1733284</v>
      </c>
      <c r="P10" s="272">
        <f t="shared" si="23"/>
        <v>1519284</v>
      </c>
      <c r="Q10" s="272">
        <f t="shared" si="23"/>
        <v>214000</v>
      </c>
      <c r="R10" s="272">
        <f t="shared" si="23"/>
        <v>1801968.7</v>
      </c>
      <c r="S10" s="272">
        <f t="shared" si="23"/>
        <v>1480628.7</v>
      </c>
      <c r="T10" s="272">
        <f t="shared" si="23"/>
        <v>321340</v>
      </c>
      <c r="U10" s="272">
        <f t="shared" si="23"/>
        <v>2231898</v>
      </c>
      <c r="V10" s="272">
        <f t="shared" si="23"/>
        <v>1960739</v>
      </c>
      <c r="W10" s="272">
        <f t="shared" si="23"/>
        <v>271159</v>
      </c>
      <c r="X10" s="272">
        <f t="shared" si="23"/>
        <v>5596150.7000000002</v>
      </c>
      <c r="Y10" s="272">
        <f t="shared" si="23"/>
        <v>4789651.7</v>
      </c>
      <c r="Z10" s="272">
        <f t="shared" si="23"/>
        <v>806499</v>
      </c>
      <c r="AA10" s="272">
        <f t="shared" si="23"/>
        <v>3487573.5</v>
      </c>
      <c r="AB10" s="272">
        <f t="shared" si="23"/>
        <v>3178444.5</v>
      </c>
      <c r="AC10" s="272">
        <f t="shared" si="23"/>
        <v>309129</v>
      </c>
      <c r="AD10" s="271">
        <f t="shared" si="23"/>
        <v>2085048.743</v>
      </c>
      <c r="AE10" s="271">
        <f t="shared" si="23"/>
        <v>1929794.743</v>
      </c>
      <c r="AF10" s="271">
        <f t="shared" si="23"/>
        <v>155254</v>
      </c>
      <c r="AG10" s="271">
        <f t="shared" si="23"/>
        <v>1836752</v>
      </c>
      <c r="AH10" s="271">
        <f t="shared" si="23"/>
        <v>1681498</v>
      </c>
      <c r="AI10" s="271">
        <f t="shared" si="23"/>
        <v>155254</v>
      </c>
      <c r="AJ10" s="273"/>
      <c r="AK10" s="291">
        <f>L10-X10-AG10</f>
        <v>1858811.4999999991</v>
      </c>
      <c r="AL10" s="274">
        <f>X10+AA10</f>
        <v>9083724.1999999993</v>
      </c>
      <c r="AM10" s="275">
        <f>X10/L10*100</f>
        <v>60.227322747400045</v>
      </c>
      <c r="AN10" s="276">
        <f>AA10/L10*100</f>
        <v>37.534231304703717</v>
      </c>
    </row>
    <row r="11" spans="1:66" s="281" customFormat="1" ht="30" customHeight="1">
      <c r="A11" s="270" t="s">
        <v>12</v>
      </c>
      <c r="B11" s="278" t="s">
        <v>386</v>
      </c>
      <c r="C11" s="270"/>
      <c r="D11" s="270"/>
      <c r="E11" s="270"/>
      <c r="F11" s="270"/>
      <c r="G11" s="270"/>
      <c r="H11" s="270"/>
      <c r="I11" s="270"/>
      <c r="J11" s="270"/>
      <c r="K11" s="270"/>
      <c r="L11" s="271">
        <f t="shared" ref="L11:AI11" si="24">L13+L17</f>
        <v>9291714.1999999993</v>
      </c>
      <c r="M11" s="271">
        <f t="shared" si="24"/>
        <v>8176086.2000000002</v>
      </c>
      <c r="N11" s="271">
        <f t="shared" si="24"/>
        <v>1115628</v>
      </c>
      <c r="O11" s="272">
        <f t="shared" si="24"/>
        <v>1733284</v>
      </c>
      <c r="P11" s="272">
        <f t="shared" si="24"/>
        <v>1519284</v>
      </c>
      <c r="Q11" s="272">
        <f t="shared" si="24"/>
        <v>214000</v>
      </c>
      <c r="R11" s="272">
        <f t="shared" si="24"/>
        <v>1801968.7</v>
      </c>
      <c r="S11" s="272">
        <f t="shared" si="24"/>
        <v>1480628.7</v>
      </c>
      <c r="T11" s="272">
        <f t="shared" si="24"/>
        <v>321340</v>
      </c>
      <c r="U11" s="272">
        <f t="shared" si="24"/>
        <v>2231898</v>
      </c>
      <c r="V11" s="272">
        <f t="shared" si="24"/>
        <v>1960739</v>
      </c>
      <c r="W11" s="272">
        <f t="shared" si="24"/>
        <v>271159</v>
      </c>
      <c r="X11" s="272">
        <f t="shared" si="24"/>
        <v>5596150.7000000002</v>
      </c>
      <c r="Y11" s="272">
        <f t="shared" si="24"/>
        <v>4789651.7</v>
      </c>
      <c r="Z11" s="272">
        <f t="shared" si="24"/>
        <v>806499</v>
      </c>
      <c r="AA11" s="272">
        <f t="shared" si="24"/>
        <v>3487573.5</v>
      </c>
      <c r="AB11" s="272">
        <f t="shared" si="24"/>
        <v>3178444.5</v>
      </c>
      <c r="AC11" s="272">
        <f t="shared" si="24"/>
        <v>309129</v>
      </c>
      <c r="AD11" s="271">
        <f t="shared" si="24"/>
        <v>2085048.743</v>
      </c>
      <c r="AE11" s="271">
        <f t="shared" si="24"/>
        <v>1929794.743</v>
      </c>
      <c r="AF11" s="271">
        <f t="shared" si="24"/>
        <v>155254</v>
      </c>
      <c r="AG11" s="271">
        <f t="shared" si="24"/>
        <v>1836752</v>
      </c>
      <c r="AH11" s="271">
        <f t="shared" si="24"/>
        <v>1681498</v>
      </c>
      <c r="AI11" s="271">
        <f t="shared" si="24"/>
        <v>155254</v>
      </c>
      <c r="AJ11" s="279"/>
      <c r="AK11" s="280">
        <v>9291714</v>
      </c>
      <c r="AL11" s="280">
        <f>L10-AK11</f>
        <v>0.19999999925494194</v>
      </c>
    </row>
    <row r="12" spans="1:66" s="281" customFormat="1" ht="24" customHeight="1">
      <c r="A12" s="270"/>
      <c r="B12" s="282" t="s">
        <v>31</v>
      </c>
      <c r="C12" s="270"/>
      <c r="D12" s="270"/>
      <c r="E12" s="270"/>
      <c r="F12" s="270"/>
      <c r="G12" s="270"/>
      <c r="H12" s="270"/>
      <c r="I12" s="270"/>
      <c r="J12" s="270"/>
      <c r="K12" s="270"/>
      <c r="L12" s="283"/>
      <c r="M12" s="283"/>
      <c r="N12" s="283"/>
      <c r="O12" s="284"/>
      <c r="P12" s="284"/>
      <c r="Q12" s="284"/>
      <c r="R12" s="284"/>
      <c r="S12" s="284"/>
      <c r="T12" s="284"/>
      <c r="U12" s="284"/>
      <c r="V12" s="284"/>
      <c r="W12" s="284"/>
      <c r="X12" s="284"/>
      <c r="Y12" s="284"/>
      <c r="Z12" s="284"/>
      <c r="AA12" s="284"/>
      <c r="AB12" s="284"/>
      <c r="AC12" s="284"/>
      <c r="AD12" s="283"/>
      <c r="AE12" s="283"/>
      <c r="AF12" s="283"/>
      <c r="AG12" s="283"/>
      <c r="AH12" s="283"/>
      <c r="AI12" s="283"/>
      <c r="AJ12" s="285"/>
    </row>
    <row r="13" spans="1:66" s="289" customFormat="1" ht="38.450000000000003" customHeight="1">
      <c r="A13" s="286" t="s">
        <v>387</v>
      </c>
      <c r="B13" s="287" t="s">
        <v>388</v>
      </c>
      <c r="C13" s="287"/>
      <c r="D13" s="287"/>
      <c r="E13" s="287"/>
      <c r="F13" s="287"/>
      <c r="G13" s="287"/>
      <c r="H13" s="287"/>
      <c r="I13" s="287"/>
      <c r="J13" s="287"/>
      <c r="K13" s="287"/>
      <c r="L13" s="271">
        <f t="shared" ref="L13:AH13" si="25">L14+L15+L16</f>
        <v>2842293</v>
      </c>
      <c r="M13" s="271">
        <f t="shared" si="25"/>
        <v>2842293</v>
      </c>
      <c r="N13" s="271">
        <f t="shared" si="25"/>
        <v>0</v>
      </c>
      <c r="O13" s="272">
        <f t="shared" si="25"/>
        <v>627050</v>
      </c>
      <c r="P13" s="272">
        <f t="shared" si="25"/>
        <v>627050</v>
      </c>
      <c r="Q13" s="272">
        <f t="shared" si="25"/>
        <v>0</v>
      </c>
      <c r="R13" s="272">
        <f t="shared" si="25"/>
        <v>538437</v>
      </c>
      <c r="S13" s="272">
        <f t="shared" si="25"/>
        <v>538437</v>
      </c>
      <c r="T13" s="272">
        <f t="shared" si="25"/>
        <v>0</v>
      </c>
      <c r="U13" s="272">
        <f t="shared" si="25"/>
        <v>628530</v>
      </c>
      <c r="V13" s="272">
        <f t="shared" si="25"/>
        <v>628530</v>
      </c>
      <c r="W13" s="272">
        <f t="shared" si="25"/>
        <v>0</v>
      </c>
      <c r="X13" s="272">
        <f t="shared" si="25"/>
        <v>1794017</v>
      </c>
      <c r="Y13" s="272">
        <f t="shared" si="25"/>
        <v>1794017</v>
      </c>
      <c r="Z13" s="272">
        <f t="shared" si="25"/>
        <v>0</v>
      </c>
      <c r="AA13" s="272">
        <f t="shared" si="25"/>
        <v>1048276</v>
      </c>
      <c r="AB13" s="272">
        <f t="shared" si="25"/>
        <v>1048276</v>
      </c>
      <c r="AC13" s="272">
        <f t="shared" si="25"/>
        <v>0</v>
      </c>
      <c r="AD13" s="271">
        <f t="shared" si="25"/>
        <v>665745</v>
      </c>
      <c r="AE13" s="271">
        <f t="shared" si="25"/>
        <v>665745</v>
      </c>
      <c r="AF13" s="271">
        <f t="shared" si="25"/>
        <v>0</v>
      </c>
      <c r="AG13" s="271">
        <f t="shared" si="25"/>
        <v>645975</v>
      </c>
      <c r="AH13" s="271">
        <f t="shared" si="25"/>
        <v>645975</v>
      </c>
      <c r="AI13" s="271"/>
      <c r="AJ13" s="296"/>
      <c r="AL13" s="274">
        <f>X13+AA13</f>
        <v>2842293</v>
      </c>
    </row>
    <row r="14" spans="1:66" s="289" customFormat="1" ht="39" customHeight="1">
      <c r="A14" s="286"/>
      <c r="B14" s="290" t="s">
        <v>389</v>
      </c>
      <c r="C14" s="287"/>
      <c r="D14" s="287"/>
      <c r="E14" s="287"/>
      <c r="F14" s="287"/>
      <c r="G14" s="287"/>
      <c r="H14" s="287"/>
      <c r="I14" s="287"/>
      <c r="J14" s="287"/>
      <c r="K14" s="287"/>
      <c r="L14" s="283">
        <f>M14+N14</f>
        <v>2582193</v>
      </c>
      <c r="M14" s="283">
        <v>2582193</v>
      </c>
      <c r="N14" s="271"/>
      <c r="O14" s="284">
        <f>P14</f>
        <v>602300</v>
      </c>
      <c r="P14" s="284">
        <f>632300-16250-13750</f>
        <v>602300</v>
      </c>
      <c r="Q14" s="284"/>
      <c r="R14" s="284">
        <f>S14</f>
        <v>510462</v>
      </c>
      <c r="S14" s="284">
        <f>488430+22032</f>
        <v>510462</v>
      </c>
      <c r="T14" s="284"/>
      <c r="U14" s="284">
        <f>V14</f>
        <v>592730</v>
      </c>
      <c r="V14" s="284">
        <v>592730</v>
      </c>
      <c r="W14" s="284"/>
      <c r="X14" s="284">
        <f>Y14</f>
        <v>1705492</v>
      </c>
      <c r="Y14" s="284">
        <f>P14+S14+V14</f>
        <v>1705492</v>
      </c>
      <c r="Z14" s="284"/>
      <c r="AA14" s="284">
        <f>AB14</f>
        <v>876701</v>
      </c>
      <c r="AB14" s="284">
        <f>L14-P14-S14-V14</f>
        <v>876701</v>
      </c>
      <c r="AC14" s="284"/>
      <c r="AD14" s="283">
        <f>AE14+AF14</f>
        <v>622700</v>
      </c>
      <c r="AE14" s="283">
        <v>622700</v>
      </c>
      <c r="AF14" s="271"/>
      <c r="AG14" s="283">
        <f>AH14+AI14</f>
        <v>602930</v>
      </c>
      <c r="AH14" s="283">
        <v>602930</v>
      </c>
      <c r="AI14" s="271"/>
      <c r="AJ14" s="288"/>
      <c r="AK14" s="291"/>
    </row>
    <row r="15" spans="1:66" s="289" customFormat="1" ht="32.1" customHeight="1">
      <c r="A15" s="286"/>
      <c r="B15" s="290" t="s">
        <v>390</v>
      </c>
      <c r="C15" s="293"/>
      <c r="D15" s="287"/>
      <c r="E15" s="287"/>
      <c r="F15" s="287"/>
      <c r="G15" s="287"/>
      <c r="H15" s="287"/>
      <c r="I15" s="287"/>
      <c r="J15" s="287"/>
      <c r="K15" s="287"/>
      <c r="L15" s="283">
        <f>M15+N15</f>
        <v>150300</v>
      </c>
      <c r="M15" s="283">
        <v>150300</v>
      </c>
      <c r="N15" s="283"/>
      <c r="O15" s="284">
        <f>P15</f>
        <v>13750</v>
      </c>
      <c r="P15" s="284">
        <v>13750</v>
      </c>
      <c r="Q15" s="284"/>
      <c r="R15" s="284">
        <f>S15</f>
        <v>10975</v>
      </c>
      <c r="S15" s="284">
        <v>10975</v>
      </c>
      <c r="T15" s="284"/>
      <c r="U15" s="284">
        <f>V15</f>
        <v>15800</v>
      </c>
      <c r="V15" s="284">
        <v>15800</v>
      </c>
      <c r="W15" s="284"/>
      <c r="X15" s="284">
        <f>Y15</f>
        <v>40525</v>
      </c>
      <c r="Y15" s="284">
        <f>P15+S15+V15</f>
        <v>40525</v>
      </c>
      <c r="Z15" s="284"/>
      <c r="AA15" s="284">
        <f>AB15</f>
        <v>109775</v>
      </c>
      <c r="AB15" s="284">
        <f>L15-P15-S15-V15</f>
        <v>109775</v>
      </c>
      <c r="AC15" s="284"/>
      <c r="AD15" s="283">
        <f>AE15+AF15</f>
        <v>18045</v>
      </c>
      <c r="AE15" s="283">
        <f>AH15</f>
        <v>18045</v>
      </c>
      <c r="AF15" s="283"/>
      <c r="AG15" s="283">
        <f>AH15+AI15</f>
        <v>18045</v>
      </c>
      <c r="AH15" s="283">
        <v>18045</v>
      </c>
      <c r="AI15" s="283"/>
      <c r="AJ15" s="287"/>
      <c r="AK15" s="294"/>
      <c r="AL15" s="294"/>
      <c r="AM15" s="295"/>
    </row>
    <row r="16" spans="1:66" s="289" customFormat="1" ht="27.95" customHeight="1">
      <c r="A16" s="286"/>
      <c r="B16" s="290" t="s">
        <v>391</v>
      </c>
      <c r="C16" s="293"/>
      <c r="D16" s="287"/>
      <c r="E16" s="287"/>
      <c r="F16" s="287"/>
      <c r="G16" s="287"/>
      <c r="H16" s="287"/>
      <c r="I16" s="287"/>
      <c r="J16" s="287"/>
      <c r="K16" s="287"/>
      <c r="L16" s="283">
        <f>M16+N16</f>
        <v>109800</v>
      </c>
      <c r="M16" s="283">
        <v>109800</v>
      </c>
      <c r="N16" s="283"/>
      <c r="O16" s="284">
        <f>P16</f>
        <v>11000</v>
      </c>
      <c r="P16" s="284">
        <v>11000</v>
      </c>
      <c r="Q16" s="284"/>
      <c r="R16" s="284">
        <f>S16</f>
        <v>17000</v>
      </c>
      <c r="S16" s="284">
        <v>17000</v>
      </c>
      <c r="T16" s="284"/>
      <c r="U16" s="284">
        <f>V16</f>
        <v>20000</v>
      </c>
      <c r="V16" s="284">
        <v>20000</v>
      </c>
      <c r="W16" s="284"/>
      <c r="X16" s="284">
        <f>Y16</f>
        <v>48000</v>
      </c>
      <c r="Y16" s="284">
        <f>P16+S16+V16</f>
        <v>48000</v>
      </c>
      <c r="Z16" s="284"/>
      <c r="AA16" s="284">
        <f>AB16</f>
        <v>61800</v>
      </c>
      <c r="AB16" s="284">
        <f>L16-P16-S16-V16</f>
        <v>61800</v>
      </c>
      <c r="AC16" s="284"/>
      <c r="AD16" s="283">
        <f>AE16+AF16</f>
        <v>25000</v>
      </c>
      <c r="AE16" s="283">
        <f>AH16</f>
        <v>25000</v>
      </c>
      <c r="AF16" s="283"/>
      <c r="AG16" s="283">
        <f>AH16+AI16</f>
        <v>25000</v>
      </c>
      <c r="AH16" s="283">
        <v>25000</v>
      </c>
      <c r="AI16" s="283"/>
      <c r="AJ16" s="287"/>
      <c r="AK16" s="294"/>
      <c r="AL16" s="294"/>
      <c r="AM16" s="275">
        <f>X16/L16*100</f>
        <v>43.715846994535518</v>
      </c>
    </row>
    <row r="17" spans="1:39" s="289" customFormat="1" ht="31.5" customHeight="1">
      <c r="A17" s="286" t="s">
        <v>392</v>
      </c>
      <c r="B17" s="287" t="s">
        <v>393</v>
      </c>
      <c r="C17" s="287"/>
      <c r="D17" s="287"/>
      <c r="E17" s="287"/>
      <c r="F17" s="287"/>
      <c r="G17" s="287"/>
      <c r="H17" s="287"/>
      <c r="I17" s="287"/>
      <c r="J17" s="287"/>
      <c r="K17" s="287"/>
      <c r="L17" s="271">
        <f>L18+L19+L27+L28</f>
        <v>6449421.2000000002</v>
      </c>
      <c r="M17" s="271">
        <f>M18+M19+M27+M28</f>
        <v>5333793.2</v>
      </c>
      <c r="N17" s="271">
        <f>N18+N19+N28</f>
        <v>1115628</v>
      </c>
      <c r="O17" s="271">
        <f>O18+O19+O27+O28</f>
        <v>1106234</v>
      </c>
      <c r="P17" s="271">
        <f>P18+P19+P27+P28</f>
        <v>892234</v>
      </c>
      <c r="Q17" s="271">
        <f>Q18+Q19+Q28</f>
        <v>214000</v>
      </c>
      <c r="R17" s="271">
        <f>R18+R19+R27+R28</f>
        <v>1263531.7</v>
      </c>
      <c r="S17" s="271">
        <f t="shared" ref="S17:AI17" si="26">S18+S19+S28</f>
        <v>942191.7</v>
      </c>
      <c r="T17" s="271">
        <f t="shared" si="26"/>
        <v>321340</v>
      </c>
      <c r="U17" s="271">
        <f t="shared" si="26"/>
        <v>1603368</v>
      </c>
      <c r="V17" s="271">
        <f t="shared" si="26"/>
        <v>1332209</v>
      </c>
      <c r="W17" s="271">
        <f t="shared" si="26"/>
        <v>271159</v>
      </c>
      <c r="X17" s="271">
        <f t="shared" si="26"/>
        <v>3802133.7</v>
      </c>
      <c r="Y17" s="271">
        <f t="shared" si="26"/>
        <v>2995634.7</v>
      </c>
      <c r="Z17" s="271">
        <f t="shared" si="26"/>
        <v>806499</v>
      </c>
      <c r="AA17" s="271">
        <f t="shared" si="26"/>
        <v>2439297.5</v>
      </c>
      <c r="AB17" s="271">
        <f t="shared" si="26"/>
        <v>2130168.5</v>
      </c>
      <c r="AC17" s="271">
        <f t="shared" si="26"/>
        <v>309129</v>
      </c>
      <c r="AD17" s="271">
        <f t="shared" si="26"/>
        <v>1419303.743</v>
      </c>
      <c r="AE17" s="271">
        <f t="shared" si="26"/>
        <v>1264049.743</v>
      </c>
      <c r="AF17" s="271">
        <f t="shared" si="26"/>
        <v>155254</v>
      </c>
      <c r="AG17" s="271">
        <f t="shared" si="26"/>
        <v>1190777</v>
      </c>
      <c r="AH17" s="271">
        <f t="shared" si="26"/>
        <v>1035523</v>
      </c>
      <c r="AI17" s="271">
        <f t="shared" si="26"/>
        <v>155254</v>
      </c>
      <c r="AJ17" s="296"/>
      <c r="AL17" s="274">
        <f>X17+AA17</f>
        <v>6241431.2000000002</v>
      </c>
      <c r="AM17" s="275">
        <f>X17/L17*100</f>
        <v>58.953099543258233</v>
      </c>
    </row>
    <row r="18" spans="1:39" s="289" customFormat="1" ht="36.75" customHeight="1">
      <c r="A18" s="286">
        <v>1</v>
      </c>
      <c r="B18" s="287" t="s">
        <v>394</v>
      </c>
      <c r="C18" s="287"/>
      <c r="D18" s="287"/>
      <c r="E18" s="287"/>
      <c r="F18" s="287"/>
      <c r="G18" s="287"/>
      <c r="H18" s="287"/>
      <c r="I18" s="287"/>
      <c r="J18" s="287"/>
      <c r="K18" s="287"/>
      <c r="L18" s="271">
        <f>M18+N18</f>
        <v>2768477</v>
      </c>
      <c r="M18" s="271">
        <v>1652849</v>
      </c>
      <c r="N18" s="271">
        <v>1115628</v>
      </c>
      <c r="O18" s="272">
        <f>P18+Q18</f>
        <v>589173</v>
      </c>
      <c r="P18" s="272">
        <v>375173</v>
      </c>
      <c r="Q18" s="272">
        <v>214000</v>
      </c>
      <c r="R18" s="272">
        <f>S18+T18</f>
        <v>567630</v>
      </c>
      <c r="S18" s="272">
        <v>246290</v>
      </c>
      <c r="T18" s="272">
        <v>321340</v>
      </c>
      <c r="U18" s="272">
        <f>V18+W18</f>
        <v>496159</v>
      </c>
      <c r="V18" s="272">
        <v>225000</v>
      </c>
      <c r="W18" s="272">
        <v>271159</v>
      </c>
      <c r="X18" s="272">
        <f>Y18+Z18</f>
        <v>1652962</v>
      </c>
      <c r="Y18" s="272">
        <f>P18+S18+V18</f>
        <v>846463</v>
      </c>
      <c r="Z18" s="272">
        <f>Q18+T18+W18</f>
        <v>806499</v>
      </c>
      <c r="AA18" s="272">
        <f>AB18+AC18</f>
        <v>1115515</v>
      </c>
      <c r="AB18" s="272">
        <f>M18-P18-S18-V18</f>
        <v>806386</v>
      </c>
      <c r="AC18" s="272">
        <f>N18-Q18-T18-W18</f>
        <v>309129</v>
      </c>
      <c r="AD18" s="271">
        <f>AE18+AF18</f>
        <v>681747</v>
      </c>
      <c r="AE18" s="271">
        <f>'[4]BM35(CTMT)'!AB13</f>
        <v>526493</v>
      </c>
      <c r="AF18" s="271">
        <v>155254</v>
      </c>
      <c r="AG18" s="271">
        <f>+AH18+AI18</f>
        <v>417614</v>
      </c>
      <c r="AH18" s="271">
        <v>262360</v>
      </c>
      <c r="AI18" s="271">
        <f>AF18</f>
        <v>155254</v>
      </c>
      <c r="AJ18" s="296"/>
      <c r="AK18" s="291"/>
      <c r="AL18" s="274">
        <f>X18+AA18</f>
        <v>2768477</v>
      </c>
      <c r="AM18" s="275">
        <f>X18/L18*100</f>
        <v>59.706546234626479</v>
      </c>
    </row>
    <row r="19" spans="1:39" s="289" customFormat="1" ht="42.75" customHeight="1">
      <c r="A19" s="286">
        <v>2</v>
      </c>
      <c r="B19" s="287" t="s">
        <v>395</v>
      </c>
      <c r="C19" s="287"/>
      <c r="D19" s="287"/>
      <c r="E19" s="287"/>
      <c r="F19" s="287"/>
      <c r="G19" s="287"/>
      <c r="H19" s="287"/>
      <c r="I19" s="287"/>
      <c r="J19" s="287"/>
      <c r="K19" s="287"/>
      <c r="L19" s="271">
        <f>L20+L21</f>
        <v>2307841.2000000002</v>
      </c>
      <c r="M19" s="271">
        <f>M20+M21</f>
        <v>2307841.2000000002</v>
      </c>
      <c r="N19" s="271">
        <f t="shared" ref="N19:AG19" si="27">N20+N21</f>
        <v>0</v>
      </c>
      <c r="O19" s="272">
        <f t="shared" si="27"/>
        <v>290043</v>
      </c>
      <c r="P19" s="272">
        <f t="shared" si="27"/>
        <v>290043</v>
      </c>
      <c r="Q19" s="272">
        <f t="shared" si="27"/>
        <v>0</v>
      </c>
      <c r="R19" s="272">
        <f t="shared" si="27"/>
        <v>393541.7</v>
      </c>
      <c r="S19" s="272">
        <f t="shared" si="27"/>
        <v>393541.7</v>
      </c>
      <c r="T19" s="272">
        <f t="shared" si="27"/>
        <v>0</v>
      </c>
      <c r="U19" s="272">
        <f t="shared" si="27"/>
        <v>414169</v>
      </c>
      <c r="V19" s="272">
        <f t="shared" si="27"/>
        <v>414169</v>
      </c>
      <c r="W19" s="272">
        <f t="shared" si="27"/>
        <v>0</v>
      </c>
      <c r="X19" s="272">
        <f t="shared" si="27"/>
        <v>1097753.7</v>
      </c>
      <c r="Y19" s="272">
        <f t="shared" si="27"/>
        <v>1097753.7</v>
      </c>
      <c r="Z19" s="272">
        <f t="shared" si="27"/>
        <v>0</v>
      </c>
      <c r="AA19" s="272">
        <f t="shared" si="27"/>
        <v>1210087.5</v>
      </c>
      <c r="AB19" s="272">
        <f t="shared" si="27"/>
        <v>1210087.5</v>
      </c>
      <c r="AC19" s="272">
        <f t="shared" si="27"/>
        <v>0</v>
      </c>
      <c r="AD19" s="271">
        <f t="shared" si="27"/>
        <v>663985.74300000002</v>
      </c>
      <c r="AE19" s="271">
        <f t="shared" si="27"/>
        <v>663985.74300000002</v>
      </c>
      <c r="AF19" s="271">
        <f t="shared" si="27"/>
        <v>0</v>
      </c>
      <c r="AG19" s="271">
        <f t="shared" si="27"/>
        <v>712773</v>
      </c>
      <c r="AH19" s="271">
        <f>AH20+AH21</f>
        <v>712773</v>
      </c>
      <c r="AI19" s="271"/>
      <c r="AJ19" s="288"/>
      <c r="AK19" s="275"/>
      <c r="AL19" s="274">
        <f>X19+AA19</f>
        <v>2307841.2000000002</v>
      </c>
      <c r="AM19" s="275">
        <f>X19/L19*100</f>
        <v>47.566258025032219</v>
      </c>
    </row>
    <row r="20" spans="1:39" s="289" customFormat="1" ht="40.5" customHeight="1">
      <c r="A20" s="297" t="s">
        <v>236</v>
      </c>
      <c r="B20" s="293" t="s">
        <v>159</v>
      </c>
      <c r="C20" s="287"/>
      <c r="D20" s="287"/>
      <c r="E20" s="287"/>
      <c r="F20" s="287"/>
      <c r="G20" s="287"/>
      <c r="H20" s="287"/>
      <c r="I20" s="287"/>
      <c r="J20" s="287"/>
      <c r="K20" s="287"/>
      <c r="L20" s="283">
        <f>M20+N20</f>
        <v>926190</v>
      </c>
      <c r="M20" s="283">
        <f>1029100*90%</f>
        <v>926190</v>
      </c>
      <c r="N20" s="283"/>
      <c r="O20" s="284">
        <f>P20</f>
        <v>39900</v>
      </c>
      <c r="P20" s="284">
        <v>39900</v>
      </c>
      <c r="Q20" s="284"/>
      <c r="R20" s="284">
        <f>S20</f>
        <v>148150</v>
      </c>
      <c r="S20" s="284">
        <v>148150</v>
      </c>
      <c r="T20" s="284"/>
      <c r="U20" s="284">
        <f>V20</f>
        <v>141100</v>
      </c>
      <c r="V20" s="298">
        <f>141100</f>
        <v>141100</v>
      </c>
      <c r="W20" s="284"/>
      <c r="X20" s="284">
        <f>Y20</f>
        <v>329150</v>
      </c>
      <c r="Y20" s="284">
        <f>P20+S20+V20</f>
        <v>329150</v>
      </c>
      <c r="Z20" s="284"/>
      <c r="AA20" s="284">
        <f>AB20</f>
        <v>597040</v>
      </c>
      <c r="AB20" s="284">
        <f>L20-P20-S20-V20</f>
        <v>597040</v>
      </c>
      <c r="AC20" s="284"/>
      <c r="AD20" s="283">
        <f>AE20+AF20</f>
        <v>298520</v>
      </c>
      <c r="AE20" s="284">
        <f>'[4]BM35-von (CTMTQG)'!AF13</f>
        <v>298520</v>
      </c>
      <c r="AF20" s="284"/>
      <c r="AG20" s="284">
        <f>AH20+AI20</f>
        <v>239650</v>
      </c>
      <c r="AH20" s="284">
        <v>239650</v>
      </c>
      <c r="AI20" s="284"/>
      <c r="AJ20" s="288"/>
    </row>
    <row r="21" spans="1:39" s="289" customFormat="1" ht="38.1" customHeight="1">
      <c r="A21" s="297" t="s">
        <v>237</v>
      </c>
      <c r="B21" s="299" t="s">
        <v>396</v>
      </c>
      <c r="C21" s="287"/>
      <c r="D21" s="287"/>
      <c r="E21" s="287"/>
      <c r="F21" s="287"/>
      <c r="G21" s="287"/>
      <c r="H21" s="287"/>
      <c r="I21" s="287"/>
      <c r="J21" s="287"/>
      <c r="K21" s="287"/>
      <c r="L21" s="283">
        <f>L22+L26</f>
        <v>1381651.2</v>
      </c>
      <c r="M21" s="283">
        <f>M22+M26</f>
        <v>1381651.2</v>
      </c>
      <c r="N21" s="283">
        <f t="shared" ref="N21:S21" si="28">N22+N26</f>
        <v>0</v>
      </c>
      <c r="O21" s="284">
        <f>O22+O26</f>
        <v>250143</v>
      </c>
      <c r="P21" s="284">
        <f>P22+P26</f>
        <v>250143</v>
      </c>
      <c r="Q21" s="284"/>
      <c r="R21" s="284">
        <f>S21</f>
        <v>245391.7</v>
      </c>
      <c r="S21" s="284">
        <f t="shared" si="28"/>
        <v>245391.7</v>
      </c>
      <c r="T21" s="284"/>
      <c r="U21" s="284">
        <f>U22+U26</f>
        <v>273069</v>
      </c>
      <c r="V21" s="284">
        <f>V22+V26</f>
        <v>273069</v>
      </c>
      <c r="W21" s="284"/>
      <c r="X21" s="284">
        <f>Y21</f>
        <v>768603.7</v>
      </c>
      <c r="Y21" s="284">
        <f>P21+S21+V21</f>
        <v>768603.7</v>
      </c>
      <c r="Z21" s="284"/>
      <c r="AA21" s="284">
        <f>AB21</f>
        <v>613047.5</v>
      </c>
      <c r="AB21" s="284">
        <f>AB22+AB26</f>
        <v>613047.5</v>
      </c>
      <c r="AC21" s="284"/>
      <c r="AD21" s="284">
        <f>AD22+AD26</f>
        <v>365465.74300000002</v>
      </c>
      <c r="AE21" s="284">
        <f>AE22+AE26</f>
        <v>365465.74300000002</v>
      </c>
      <c r="AF21" s="284"/>
      <c r="AG21" s="284">
        <f>+AH21</f>
        <v>473123</v>
      </c>
      <c r="AH21" s="284">
        <v>473123</v>
      </c>
      <c r="AI21" s="284"/>
      <c r="AJ21" s="296"/>
    </row>
    <row r="22" spans="1:39" s="306" customFormat="1" ht="33" hidden="1">
      <c r="A22" s="300" t="s">
        <v>397</v>
      </c>
      <c r="B22" s="301" t="s">
        <v>398</v>
      </c>
      <c r="C22" s="302"/>
      <c r="D22" s="302"/>
      <c r="E22" s="302"/>
      <c r="F22" s="302"/>
      <c r="G22" s="302"/>
      <c r="H22" s="302"/>
      <c r="I22" s="302"/>
      <c r="J22" s="302"/>
      <c r="K22" s="302"/>
      <c r="L22" s="303">
        <f>M22+N22</f>
        <v>880960.5</v>
      </c>
      <c r="M22" s="303">
        <f>978845*90%</f>
        <v>880960.5</v>
      </c>
      <c r="N22" s="303">
        <f t="shared" ref="N22:S22" si="29">N23+N24+N25</f>
        <v>0</v>
      </c>
      <c r="O22" s="304">
        <f t="shared" si="29"/>
        <v>148143</v>
      </c>
      <c r="P22" s="304">
        <f t="shared" si="29"/>
        <v>148143</v>
      </c>
      <c r="Q22" s="304"/>
      <c r="R22" s="304">
        <f t="shared" si="29"/>
        <v>143391.70000000001</v>
      </c>
      <c r="S22" s="304">
        <f t="shared" si="29"/>
        <v>143391.70000000001</v>
      </c>
      <c r="T22" s="304"/>
      <c r="U22" s="304">
        <f>U23+U24+U25</f>
        <v>156583</v>
      </c>
      <c r="V22" s="304">
        <f>V23+V24+V25</f>
        <v>156583</v>
      </c>
      <c r="W22" s="304"/>
      <c r="X22" s="304">
        <f>X23+X24+X25</f>
        <v>448117.7</v>
      </c>
      <c r="Y22" s="304">
        <f>Y23+Y24+Y25</f>
        <v>448117.7</v>
      </c>
      <c r="Z22" s="304"/>
      <c r="AA22" s="304">
        <f>AB22</f>
        <v>432842.80000000005</v>
      </c>
      <c r="AB22" s="304">
        <f>L22-P22-S22-V22</f>
        <v>432842.80000000005</v>
      </c>
      <c r="AC22" s="304"/>
      <c r="AD22" s="303">
        <f>AE22</f>
        <v>275363.74300000002</v>
      </c>
      <c r="AE22" s="303">
        <f>AE23+AE24+AE25</f>
        <v>275363.74300000002</v>
      </c>
      <c r="AF22" s="303"/>
      <c r="AG22" s="303">
        <f>AG23+AG24+AG25</f>
        <v>212687.74300000002</v>
      </c>
      <c r="AH22" s="303">
        <f>AH23+AH24+AH25</f>
        <v>209987.74300000002</v>
      </c>
      <c r="AI22" s="303"/>
      <c r="AJ22" s="305"/>
    </row>
    <row r="23" spans="1:39" s="306" customFormat="1" ht="33" hidden="1">
      <c r="A23" s="300"/>
      <c r="B23" s="307" t="s">
        <v>399</v>
      </c>
      <c r="C23" s="302"/>
      <c r="D23" s="302"/>
      <c r="E23" s="302"/>
      <c r="F23" s="302"/>
      <c r="G23" s="302"/>
      <c r="H23" s="302"/>
      <c r="I23" s="302"/>
      <c r="J23" s="302"/>
      <c r="K23" s="302"/>
      <c r="L23" s="303">
        <f>M23</f>
        <v>108715</v>
      </c>
      <c r="M23" s="303">
        <v>108715</v>
      </c>
      <c r="N23" s="303"/>
      <c r="O23" s="304"/>
      <c r="P23" s="304"/>
      <c r="Q23" s="304"/>
      <c r="R23" s="304">
        <f>S23</f>
        <v>22000</v>
      </c>
      <c r="S23" s="304">
        <v>22000</v>
      </c>
      <c r="T23" s="304"/>
      <c r="U23" s="304">
        <f>V23</f>
        <v>22585</v>
      </c>
      <c r="V23" s="304">
        <v>22585</v>
      </c>
      <c r="W23" s="304"/>
      <c r="X23" s="304">
        <f>Y23</f>
        <v>44585</v>
      </c>
      <c r="Y23" s="304">
        <f>P23+S23+V23</f>
        <v>44585</v>
      </c>
      <c r="Z23" s="304"/>
      <c r="AA23" s="304"/>
      <c r="AB23" s="304"/>
      <c r="AC23" s="304"/>
      <c r="AD23" s="303">
        <f>'[4]BM35-von (CTMTQG)'!AA26</f>
        <v>25000</v>
      </c>
      <c r="AE23" s="303">
        <f>'[4]BM35-von (CTMTQG)'!AB26</f>
        <v>25000</v>
      </c>
      <c r="AF23" s="303"/>
      <c r="AG23" s="303">
        <f>AH23</f>
        <v>25000</v>
      </c>
      <c r="AH23" s="303">
        <f>'[4]BM35-von (CTMTQG)'!AF26</f>
        <v>25000</v>
      </c>
      <c r="AI23" s="303"/>
      <c r="AJ23" s="308"/>
    </row>
    <row r="24" spans="1:39" s="306" customFormat="1" ht="27.95" hidden="1" customHeight="1">
      <c r="A24" s="300"/>
      <c r="B24" s="307" t="s">
        <v>400</v>
      </c>
      <c r="C24" s="302"/>
      <c r="D24" s="302"/>
      <c r="E24" s="302"/>
      <c r="F24" s="302"/>
      <c r="G24" s="302"/>
      <c r="H24" s="302"/>
      <c r="I24" s="302"/>
      <c r="J24" s="302"/>
      <c r="K24" s="302"/>
      <c r="L24" s="303"/>
      <c r="M24" s="303"/>
      <c r="N24" s="303"/>
      <c r="O24" s="304">
        <v>119143</v>
      </c>
      <c r="P24" s="304">
        <v>119143</v>
      </c>
      <c r="Q24" s="304"/>
      <c r="R24" s="304">
        <f>S24</f>
        <v>94697</v>
      </c>
      <c r="S24" s="309">
        <v>94697</v>
      </c>
      <c r="T24" s="304"/>
      <c r="U24" s="304">
        <f>V24</f>
        <v>104598</v>
      </c>
      <c r="V24" s="304">
        <v>104598</v>
      </c>
      <c r="W24" s="304"/>
      <c r="X24" s="304">
        <f>Y24</f>
        <v>318438</v>
      </c>
      <c r="Y24" s="304">
        <f>P24+S24+V24</f>
        <v>318438</v>
      </c>
      <c r="Z24" s="304"/>
      <c r="AA24" s="304"/>
      <c r="AB24" s="304"/>
      <c r="AC24" s="304"/>
      <c r="AD24" s="303">
        <f>'[4]BM35-von (CTMTQG)'!AA29</f>
        <v>200409</v>
      </c>
      <c r="AE24" s="303">
        <f>'[4]BM35-von (CTMTQG)'!AB29</f>
        <v>195862</v>
      </c>
      <c r="AF24" s="303"/>
      <c r="AG24" s="303">
        <f>'[4]BM35-von (CTMTQG)'!AE29</f>
        <v>141700</v>
      </c>
      <c r="AH24" s="303">
        <f>'[4]BM35-von (CTMTQG)'!AF29</f>
        <v>139000</v>
      </c>
      <c r="AI24" s="303"/>
      <c r="AJ24" s="308"/>
    </row>
    <row r="25" spans="1:39" s="306" customFormat="1" ht="28.5" hidden="1" customHeight="1">
      <c r="A25" s="300"/>
      <c r="B25" s="307" t="s">
        <v>401</v>
      </c>
      <c r="C25" s="302"/>
      <c r="D25" s="302"/>
      <c r="E25" s="302"/>
      <c r="F25" s="302"/>
      <c r="G25" s="302"/>
      <c r="H25" s="302"/>
      <c r="I25" s="302"/>
      <c r="J25" s="302"/>
      <c r="K25" s="302"/>
      <c r="L25" s="303"/>
      <c r="M25" s="303"/>
      <c r="N25" s="303"/>
      <c r="O25" s="304">
        <f>P25</f>
        <v>29000</v>
      </c>
      <c r="P25" s="304">
        <v>29000</v>
      </c>
      <c r="Q25" s="304"/>
      <c r="R25" s="304">
        <f>S25</f>
        <v>26694.7</v>
      </c>
      <c r="S25" s="304">
        <v>26694.7</v>
      </c>
      <c r="T25" s="304"/>
      <c r="U25" s="304">
        <f>V25</f>
        <v>29400</v>
      </c>
      <c r="V25" s="304">
        <v>29400</v>
      </c>
      <c r="W25" s="304"/>
      <c r="X25" s="304">
        <f>Y25</f>
        <v>85094.7</v>
      </c>
      <c r="Y25" s="304">
        <f>P25+S25+V25</f>
        <v>85094.7</v>
      </c>
      <c r="Z25" s="304"/>
      <c r="AA25" s="304"/>
      <c r="AB25" s="304"/>
      <c r="AC25" s="304"/>
      <c r="AD25" s="303">
        <f>AE25</f>
        <v>54501.743000000002</v>
      </c>
      <c r="AE25" s="303">
        <f>'[4]BM35-von (CTMTQG)'!AB146</f>
        <v>54501.743000000002</v>
      </c>
      <c r="AF25" s="303"/>
      <c r="AG25" s="303">
        <f>AH25</f>
        <v>45987.743000000002</v>
      </c>
      <c r="AH25" s="303">
        <f>'[4]BM35-von (CTMTQG)'!AF146</f>
        <v>45987.743000000002</v>
      </c>
      <c r="AI25" s="303"/>
      <c r="AJ25" s="308"/>
    </row>
    <row r="26" spans="1:39" s="306" customFormat="1" ht="29.45" hidden="1" customHeight="1">
      <c r="A26" s="300" t="s">
        <v>402</v>
      </c>
      <c r="B26" s="301" t="s">
        <v>403</v>
      </c>
      <c r="C26" s="302"/>
      <c r="D26" s="302"/>
      <c r="E26" s="302"/>
      <c r="F26" s="302"/>
      <c r="G26" s="302"/>
      <c r="H26" s="302"/>
      <c r="I26" s="302"/>
      <c r="J26" s="302"/>
      <c r="K26" s="302"/>
      <c r="L26" s="303">
        <f>M26+N26</f>
        <v>500690.7</v>
      </c>
      <c r="M26" s="303">
        <f>556323*90%</f>
        <v>500690.7</v>
      </c>
      <c r="N26" s="303"/>
      <c r="O26" s="304">
        <f>P26</f>
        <v>102000</v>
      </c>
      <c r="P26" s="304">
        <f>94680+7320</f>
        <v>102000</v>
      </c>
      <c r="Q26" s="304"/>
      <c r="R26" s="304">
        <f>S26</f>
        <v>102000</v>
      </c>
      <c r="S26" s="304">
        <v>102000</v>
      </c>
      <c r="T26" s="304"/>
      <c r="U26" s="304">
        <f>V26</f>
        <v>116486</v>
      </c>
      <c r="V26" s="304">
        <v>116486</v>
      </c>
      <c r="W26" s="304"/>
      <c r="X26" s="304">
        <f>Y26</f>
        <v>320486</v>
      </c>
      <c r="Y26" s="304">
        <f>P26+S26+V26</f>
        <v>320486</v>
      </c>
      <c r="Z26" s="304"/>
      <c r="AA26" s="304">
        <f>AB26</f>
        <v>180204.7</v>
      </c>
      <c r="AB26" s="304">
        <f>L26-P26-S26-V26</f>
        <v>180204.7</v>
      </c>
      <c r="AC26" s="304"/>
      <c r="AD26" s="303">
        <f>AE26</f>
        <v>90102</v>
      </c>
      <c r="AE26" s="303">
        <f>'[4]BM35-von (CTMTQG)'!AB181</f>
        <v>90102</v>
      </c>
      <c r="AF26" s="303"/>
      <c r="AG26" s="303">
        <f>AH26+AI26</f>
        <v>90102</v>
      </c>
      <c r="AH26" s="303">
        <f>'[4]BM35-von (CTMTQG)'!AF181</f>
        <v>90102</v>
      </c>
      <c r="AI26" s="303"/>
      <c r="AJ26" s="308"/>
    </row>
    <row r="27" spans="1:39" s="281" customFormat="1" ht="39.75" customHeight="1">
      <c r="A27" s="270">
        <v>3</v>
      </c>
      <c r="B27" s="268" t="s">
        <v>412</v>
      </c>
      <c r="C27" s="292"/>
      <c r="D27" s="292"/>
      <c r="E27" s="292"/>
      <c r="F27" s="292"/>
      <c r="G27" s="292"/>
      <c r="H27" s="292"/>
      <c r="I27" s="292"/>
      <c r="J27" s="292"/>
      <c r="K27" s="292"/>
      <c r="L27" s="310">
        <f>+M27</f>
        <v>36990</v>
      </c>
      <c r="M27" s="310">
        <v>36990</v>
      </c>
      <c r="N27" s="310"/>
      <c r="O27" s="311"/>
      <c r="P27" s="311"/>
      <c r="Q27" s="311"/>
      <c r="R27" s="311"/>
      <c r="S27" s="311"/>
      <c r="T27" s="311"/>
      <c r="U27" s="311">
        <f>V27</f>
        <v>41100</v>
      </c>
      <c r="V27" s="311">
        <v>41100</v>
      </c>
      <c r="W27" s="311"/>
      <c r="X27" s="311"/>
      <c r="Y27" s="311"/>
      <c r="Z27" s="311"/>
      <c r="AA27" s="311"/>
      <c r="AB27" s="311"/>
      <c r="AC27" s="311"/>
      <c r="AD27" s="310"/>
      <c r="AE27" s="310"/>
      <c r="AF27" s="310"/>
      <c r="AG27" s="310"/>
      <c r="AH27" s="310"/>
      <c r="AI27" s="310"/>
      <c r="AJ27" s="285"/>
    </row>
    <row r="28" spans="1:39" s="289" customFormat="1" ht="36.950000000000003" customHeight="1">
      <c r="A28" s="286">
        <v>4</v>
      </c>
      <c r="B28" s="287" t="s">
        <v>404</v>
      </c>
      <c r="C28" s="287"/>
      <c r="D28" s="287"/>
      <c r="E28" s="287"/>
      <c r="F28" s="287"/>
      <c r="G28" s="287"/>
      <c r="H28" s="287"/>
      <c r="I28" s="287"/>
      <c r="J28" s="287"/>
      <c r="K28" s="287"/>
      <c r="L28" s="312">
        <f>SUM(L29:L33)</f>
        <v>1336113</v>
      </c>
      <c r="M28" s="312">
        <f t="shared" ref="M28:AI28" si="30">SUM(M29:M33)</f>
        <v>1336113</v>
      </c>
      <c r="N28" s="312">
        <f t="shared" si="30"/>
        <v>0</v>
      </c>
      <c r="O28" s="312">
        <f>SUM(O29:O33)</f>
        <v>227018</v>
      </c>
      <c r="P28" s="312">
        <f t="shared" si="30"/>
        <v>227018</v>
      </c>
      <c r="Q28" s="312">
        <f t="shared" si="30"/>
        <v>0</v>
      </c>
      <c r="R28" s="312">
        <f t="shared" si="30"/>
        <v>302360</v>
      </c>
      <c r="S28" s="312">
        <f t="shared" si="30"/>
        <v>302360</v>
      </c>
      <c r="T28" s="312">
        <f t="shared" si="30"/>
        <v>0</v>
      </c>
      <c r="U28" s="312">
        <f t="shared" si="30"/>
        <v>693040</v>
      </c>
      <c r="V28" s="312">
        <f t="shared" si="30"/>
        <v>693040</v>
      </c>
      <c r="W28" s="312">
        <f t="shared" si="30"/>
        <v>0</v>
      </c>
      <c r="X28" s="312">
        <f t="shared" si="30"/>
        <v>1051418</v>
      </c>
      <c r="Y28" s="312">
        <f t="shared" si="30"/>
        <v>1051418</v>
      </c>
      <c r="Z28" s="312">
        <f t="shared" si="30"/>
        <v>0</v>
      </c>
      <c r="AA28" s="312">
        <f t="shared" si="30"/>
        <v>113695</v>
      </c>
      <c r="AB28" s="312">
        <f t="shared" si="30"/>
        <v>113695</v>
      </c>
      <c r="AC28" s="312">
        <f t="shared" si="30"/>
        <v>0</v>
      </c>
      <c r="AD28" s="312">
        <f t="shared" si="30"/>
        <v>73571</v>
      </c>
      <c r="AE28" s="312">
        <f t="shared" si="30"/>
        <v>73571</v>
      </c>
      <c r="AF28" s="312">
        <f t="shared" si="30"/>
        <v>0</v>
      </c>
      <c r="AG28" s="312">
        <f t="shared" si="30"/>
        <v>60390</v>
      </c>
      <c r="AH28" s="312">
        <f t="shared" si="30"/>
        <v>60390</v>
      </c>
      <c r="AI28" s="312">
        <f t="shared" si="30"/>
        <v>0</v>
      </c>
      <c r="AJ28" s="288"/>
      <c r="AL28" s="274">
        <f>X28+AA28</f>
        <v>1165113</v>
      </c>
      <c r="AM28" s="275">
        <f>X28/L28*100</f>
        <v>78.6922962354232</v>
      </c>
    </row>
    <row r="29" spans="1:39" s="289" customFormat="1" ht="36.950000000000003" customHeight="1">
      <c r="A29" s="313" t="s">
        <v>405</v>
      </c>
      <c r="B29" s="266" t="s">
        <v>411</v>
      </c>
      <c r="C29" s="287"/>
      <c r="D29" s="287"/>
      <c r="E29" s="287"/>
      <c r="F29" s="287"/>
      <c r="G29" s="287"/>
      <c r="H29" s="287"/>
      <c r="I29" s="287"/>
      <c r="J29" s="287"/>
      <c r="K29" s="287"/>
      <c r="L29" s="314">
        <f>+M29</f>
        <v>171000</v>
      </c>
      <c r="M29" s="314">
        <v>171000</v>
      </c>
      <c r="N29" s="312"/>
      <c r="O29" s="312"/>
      <c r="P29" s="312"/>
      <c r="Q29" s="312"/>
      <c r="R29" s="314">
        <f>+S29</f>
        <v>171000</v>
      </c>
      <c r="S29" s="314">
        <v>171000</v>
      </c>
      <c r="T29" s="312"/>
      <c r="U29" s="312"/>
      <c r="V29" s="312"/>
      <c r="W29" s="312"/>
      <c r="X29" s="312"/>
      <c r="Y29" s="312"/>
      <c r="Z29" s="312"/>
      <c r="AA29" s="312"/>
      <c r="AB29" s="312"/>
      <c r="AC29" s="312"/>
      <c r="AD29" s="312"/>
      <c r="AE29" s="312"/>
      <c r="AF29" s="312"/>
      <c r="AG29" s="314"/>
      <c r="AH29" s="314"/>
      <c r="AI29" s="312"/>
      <c r="AJ29" s="288"/>
      <c r="AL29" s="274"/>
      <c r="AM29" s="275"/>
    </row>
    <row r="30" spans="1:39" s="289" customFormat="1" ht="36.950000000000003" customHeight="1">
      <c r="A30" s="313" t="s">
        <v>405</v>
      </c>
      <c r="B30" s="266" t="s">
        <v>121</v>
      </c>
      <c r="C30" s="287"/>
      <c r="D30" s="287"/>
      <c r="E30" s="287"/>
      <c r="F30" s="287"/>
      <c r="G30" s="287"/>
      <c r="H30" s="287"/>
      <c r="I30" s="287"/>
      <c r="J30" s="287"/>
      <c r="K30" s="287"/>
      <c r="L30" s="283">
        <f t="shared" ref="L30:L31" si="31">M30+N30</f>
        <v>621000</v>
      </c>
      <c r="M30" s="315">
        <v>621000</v>
      </c>
      <c r="N30" s="283"/>
      <c r="O30" s="284"/>
      <c r="P30" s="284"/>
      <c r="Q30" s="284"/>
      <c r="R30" s="284">
        <f t="shared" ref="R30:R31" si="32">S30</f>
        <v>50000</v>
      </c>
      <c r="S30" s="284">
        <v>50000</v>
      </c>
      <c r="T30" s="284"/>
      <c r="U30" s="284">
        <f>V30</f>
        <v>480876</v>
      </c>
      <c r="V30" s="284">
        <v>480876</v>
      </c>
      <c r="W30" s="284"/>
      <c r="X30" s="284">
        <f t="shared" ref="X30:X33" si="33">Y30</f>
        <v>530876</v>
      </c>
      <c r="Y30" s="284">
        <f t="shared" ref="Y30:Y33" si="34">P30+S30+V30</f>
        <v>530876</v>
      </c>
      <c r="Z30" s="284"/>
      <c r="AA30" s="284">
        <f>AB30</f>
        <v>90124</v>
      </c>
      <c r="AB30" s="284">
        <f t="shared" ref="AB30:AB31" si="35">M30-P30-S30-V30</f>
        <v>90124</v>
      </c>
      <c r="AC30" s="284"/>
      <c r="AD30" s="283">
        <f>AE30</f>
        <v>50000</v>
      </c>
      <c r="AE30" s="283">
        <f>'[4]BM35-von TPCP'!AB16</f>
        <v>50000</v>
      </c>
      <c r="AF30" s="283"/>
      <c r="AG30" s="283">
        <f>AH30</f>
        <v>50000</v>
      </c>
      <c r="AH30" s="283">
        <f>'[4]BM35-von TPCP'!AF16</f>
        <v>50000</v>
      </c>
      <c r="AI30" s="283"/>
      <c r="AJ30" s="288"/>
    </row>
    <row r="31" spans="1:39" s="289" customFormat="1" ht="45.95" customHeight="1">
      <c r="A31" s="313" t="s">
        <v>405</v>
      </c>
      <c r="B31" s="266" t="s">
        <v>406</v>
      </c>
      <c r="C31" s="287"/>
      <c r="D31" s="287"/>
      <c r="E31" s="287"/>
      <c r="F31" s="287"/>
      <c r="G31" s="287"/>
      <c r="H31" s="287"/>
      <c r="I31" s="287"/>
      <c r="J31" s="287"/>
      <c r="K31" s="287"/>
      <c r="L31" s="283">
        <f t="shared" si="31"/>
        <v>203400</v>
      </c>
      <c r="M31" s="315">
        <f>203400</f>
        <v>203400</v>
      </c>
      <c r="N31" s="283"/>
      <c r="O31" s="284"/>
      <c r="P31" s="284"/>
      <c r="Q31" s="284"/>
      <c r="R31" s="284">
        <f t="shared" si="32"/>
        <v>81360</v>
      </c>
      <c r="S31" s="284">
        <v>81360</v>
      </c>
      <c r="T31" s="284"/>
      <c r="U31" s="284">
        <f>V31</f>
        <v>98469</v>
      </c>
      <c r="V31" s="284">
        <v>98469</v>
      </c>
      <c r="W31" s="284"/>
      <c r="X31" s="284">
        <f t="shared" si="33"/>
        <v>179829</v>
      </c>
      <c r="Y31" s="284">
        <f t="shared" si="34"/>
        <v>179829</v>
      </c>
      <c r="Z31" s="284"/>
      <c r="AA31" s="284">
        <f>AB31</f>
        <v>23571</v>
      </c>
      <c r="AB31" s="284">
        <f t="shared" si="35"/>
        <v>23571</v>
      </c>
      <c r="AC31" s="284"/>
      <c r="AD31" s="283">
        <f>AE31+AF31</f>
        <v>23571</v>
      </c>
      <c r="AE31" s="283">
        <f>AB31</f>
        <v>23571</v>
      </c>
      <c r="AF31" s="283"/>
      <c r="AG31" s="283">
        <f>AH31+AI31</f>
        <v>10390</v>
      </c>
      <c r="AH31" s="283">
        <v>10390</v>
      </c>
      <c r="AI31" s="283"/>
      <c r="AJ31" s="296"/>
    </row>
    <row r="32" spans="1:39" s="289" customFormat="1" ht="38.25" customHeight="1">
      <c r="A32" s="313" t="s">
        <v>405</v>
      </c>
      <c r="B32" s="266" t="s">
        <v>410</v>
      </c>
      <c r="C32" s="287"/>
      <c r="D32" s="287"/>
      <c r="E32" s="287"/>
      <c r="F32" s="287"/>
      <c r="G32" s="287"/>
      <c r="H32" s="287"/>
      <c r="I32" s="287"/>
      <c r="J32" s="287"/>
      <c r="K32" s="287"/>
      <c r="L32" s="283">
        <f>M32</f>
        <v>87000</v>
      </c>
      <c r="M32" s="267">
        <v>87000</v>
      </c>
      <c r="N32" s="283"/>
      <c r="O32" s="284">
        <f>+P32</f>
        <v>87000</v>
      </c>
      <c r="P32" s="284">
        <v>87000</v>
      </c>
      <c r="Q32" s="284"/>
      <c r="R32" s="284"/>
      <c r="S32" s="284"/>
      <c r="T32" s="284"/>
      <c r="U32" s="284"/>
      <c r="V32" s="284"/>
      <c r="W32" s="284"/>
      <c r="X32" s="284">
        <f t="shared" si="33"/>
        <v>87000</v>
      </c>
      <c r="Y32" s="284">
        <f t="shared" si="34"/>
        <v>87000</v>
      </c>
      <c r="Z32" s="284"/>
      <c r="AA32" s="284"/>
      <c r="AB32" s="284"/>
      <c r="AC32" s="284"/>
      <c r="AD32" s="283"/>
      <c r="AE32" s="283"/>
      <c r="AF32" s="283"/>
      <c r="AG32" s="283"/>
      <c r="AH32" s="283"/>
      <c r="AI32" s="283"/>
      <c r="AJ32" s="288"/>
    </row>
    <row r="33" spans="1:36" s="289" customFormat="1" ht="60.75" customHeight="1">
      <c r="A33" s="313" t="s">
        <v>405</v>
      </c>
      <c r="B33" s="266" t="s">
        <v>416</v>
      </c>
      <c r="C33" s="287"/>
      <c r="D33" s="287"/>
      <c r="E33" s="287"/>
      <c r="F33" s="287"/>
      <c r="G33" s="287"/>
      <c r="H33" s="287"/>
      <c r="I33" s="287"/>
      <c r="J33" s="287"/>
      <c r="K33" s="287"/>
      <c r="L33" s="283">
        <f>M33</f>
        <v>253713</v>
      </c>
      <c r="M33" s="267">
        <v>253713</v>
      </c>
      <c r="N33" s="283"/>
      <c r="O33" s="284">
        <f>+P33</f>
        <v>140018</v>
      </c>
      <c r="P33" s="284">
        <v>140018</v>
      </c>
      <c r="Q33" s="284"/>
      <c r="R33" s="284"/>
      <c r="S33" s="284"/>
      <c r="T33" s="284"/>
      <c r="U33" s="284">
        <f>+V33</f>
        <v>113695</v>
      </c>
      <c r="V33" s="284">
        <v>113695</v>
      </c>
      <c r="W33" s="284"/>
      <c r="X33" s="284">
        <f t="shared" si="33"/>
        <v>253713</v>
      </c>
      <c r="Y33" s="284">
        <f t="shared" si="34"/>
        <v>253713</v>
      </c>
      <c r="Z33" s="284"/>
      <c r="AA33" s="284"/>
      <c r="AB33" s="284"/>
      <c r="AC33" s="284"/>
      <c r="AD33" s="283"/>
      <c r="AE33" s="283"/>
      <c r="AF33" s="283"/>
      <c r="AG33" s="283"/>
      <c r="AH33" s="283"/>
      <c r="AI33" s="283"/>
      <c r="AJ33" s="288"/>
    </row>
    <row r="34" spans="1:36">
      <c r="B34" s="262" t="s">
        <v>50</v>
      </c>
    </row>
    <row r="35" spans="1:36" hidden="1">
      <c r="B35" s="265" t="s">
        <v>407</v>
      </c>
    </row>
    <row r="36" spans="1:36" ht="18.75" hidden="1" customHeight="1">
      <c r="B36" s="592" t="s">
        <v>408</v>
      </c>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c r="AJ36" s="593"/>
    </row>
    <row r="37" spans="1:36" ht="24.75" hidden="1" customHeight="1">
      <c r="B37" s="592" t="s">
        <v>409</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row>
  </sheetData>
  <mergeCells count="50">
    <mergeCell ref="A6:A8"/>
    <mergeCell ref="B6:B8"/>
    <mergeCell ref="C6:K6"/>
    <mergeCell ref="L6:N6"/>
    <mergeCell ref="O6:Q6"/>
    <mergeCell ref="O7:O8"/>
    <mergeCell ref="P7:P8"/>
    <mergeCell ref="A1:AJ1"/>
    <mergeCell ref="A2:AJ2"/>
    <mergeCell ref="A3:AJ3"/>
    <mergeCell ref="A4:AJ4"/>
    <mergeCell ref="A5:AJ5"/>
    <mergeCell ref="AB7:AB8"/>
    <mergeCell ref="Q7:Q8"/>
    <mergeCell ref="AA6:AC6"/>
    <mergeCell ref="AD6:AF6"/>
    <mergeCell ref="AG6:AI6"/>
    <mergeCell ref="R6:T6"/>
    <mergeCell ref="AM7:AM8"/>
    <mergeCell ref="AN7:AN8"/>
    <mergeCell ref="U6:W6"/>
    <mergeCell ref="X6:Z6"/>
    <mergeCell ref="B37:AJ37"/>
    <mergeCell ref="AC7:AC8"/>
    <mergeCell ref="AD7:AD8"/>
    <mergeCell ref="AE7:AE8"/>
    <mergeCell ref="AF7:AF8"/>
    <mergeCell ref="AG7:AG8"/>
    <mergeCell ref="AH7:AH8"/>
    <mergeCell ref="W7:W8"/>
    <mergeCell ref="X7:X8"/>
    <mergeCell ref="Y7:Y8"/>
    <mergeCell ref="Z7:Z8"/>
    <mergeCell ref="AA7:AA8"/>
    <mergeCell ref="AO7:AO8"/>
    <mergeCell ref="B36:AJ36"/>
    <mergeCell ref="T7:T8"/>
    <mergeCell ref="U7:U8"/>
    <mergeCell ref="V7:V8"/>
    <mergeCell ref="AJ6:AJ8"/>
    <mergeCell ref="AM6:AO6"/>
    <mergeCell ref="C7:E7"/>
    <mergeCell ref="F7:H7"/>
    <mergeCell ref="I7:K7"/>
    <mergeCell ref="L7:L8"/>
    <mergeCell ref="M7:M8"/>
    <mergeCell ref="N7:N8"/>
    <mergeCell ref="R7:R8"/>
    <mergeCell ref="S7:S8"/>
    <mergeCell ref="AI7:AI8"/>
  </mergeCells>
  <printOptions horizontalCentered="1"/>
  <pageMargins left="0.3" right="0.2" top="0.39" bottom="0.3" header="0.24" footer="0.19"/>
  <pageSetup paperSize="8" scale="70" fitToHeight="0" orientation="landscape" r:id="rId1"/>
  <headerFooter differentFirst="1"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367"/>
  <sheetViews>
    <sheetView view="pageBreakPreview" zoomScale="70" zoomScaleNormal="70" zoomScaleSheetLayoutView="70" workbookViewId="0">
      <selection activeCell="E11" sqref="E11"/>
    </sheetView>
  </sheetViews>
  <sheetFormatPr defaultColWidth="9.125" defaultRowHeight="18.75"/>
  <cols>
    <col min="1" max="1" width="6" style="8" customWidth="1"/>
    <col min="2" max="2" width="50.75" style="10" customWidth="1"/>
    <col min="3" max="5" width="10.25" style="11" customWidth="1"/>
    <col min="6" max="6" width="19.875" style="11" customWidth="1"/>
    <col min="7" max="7" width="13.75" style="9" customWidth="1"/>
    <col min="8" max="8" width="13" style="9" customWidth="1"/>
    <col min="9" max="9" width="12.625" style="9" customWidth="1"/>
    <col min="10" max="10" width="12.875" style="9" customWidth="1"/>
    <col min="11" max="11" width="13.625" style="9" customWidth="1"/>
    <col min="12" max="12" width="12" style="9" customWidth="1"/>
    <col min="13" max="13" width="12.75" style="9" customWidth="1"/>
    <col min="14" max="14" width="11.75" style="9" customWidth="1"/>
    <col min="15" max="15" width="13.75" style="9" customWidth="1"/>
    <col min="16" max="16" width="12" style="9" customWidth="1"/>
    <col min="17" max="17" width="13.375" style="9" customWidth="1"/>
    <col min="18" max="18" width="11.875" style="9" customWidth="1"/>
    <col min="19" max="19" width="14" style="9" customWidth="1"/>
    <col min="20" max="20" width="13.625" style="9" customWidth="1"/>
    <col min="21" max="21" width="12.375" style="9" customWidth="1"/>
    <col min="22" max="22" width="11.25" style="9" customWidth="1"/>
    <col min="23" max="23" width="12" style="9" customWidth="1"/>
    <col min="24" max="24" width="11.625" style="9" customWidth="1"/>
    <col min="25" max="25" width="12.25" style="9" customWidth="1"/>
    <col min="26" max="26" width="12" style="9" customWidth="1"/>
    <col min="27" max="27" width="21.875" style="9" customWidth="1"/>
    <col min="28" max="28" width="9.375" style="9" hidden="1" customWidth="1"/>
    <col min="29" max="29" width="10.375" style="9" hidden="1" customWidth="1"/>
    <col min="30" max="30" width="9.75" style="9" hidden="1" customWidth="1"/>
    <col min="31" max="261" width="9.125" style="4"/>
    <col min="262" max="262" width="5.125" style="4" customWidth="1"/>
    <col min="263" max="263" width="26.375" style="4" customWidth="1"/>
    <col min="264" max="266" width="10.25" style="4" customWidth="1"/>
    <col min="267" max="268" width="12.375" style="4" customWidth="1"/>
    <col min="269" max="269" width="11.25" style="4" customWidth="1"/>
    <col min="270" max="270" width="12.375" style="4" customWidth="1"/>
    <col min="271" max="271" width="11.25" style="4" customWidth="1"/>
    <col min="272" max="272" width="15.125" style="4" customWidth="1"/>
    <col min="273" max="273" width="13.625" style="4" customWidth="1"/>
    <col min="274" max="274" width="12.375" style="4" customWidth="1"/>
    <col min="275" max="275" width="11.25" style="4" customWidth="1"/>
    <col min="276" max="276" width="14.125" style="4" customWidth="1"/>
    <col min="277" max="277" width="10.25" style="4" customWidth="1"/>
    <col min="278" max="278" width="14.125" style="4" customWidth="1"/>
    <col min="279" max="279" width="12" style="4" customWidth="1"/>
    <col min="280" max="280" width="13.25" style="4" customWidth="1"/>
    <col min="281" max="281" width="10.25" style="4" customWidth="1"/>
    <col min="282" max="282" width="12" style="4" customWidth="1"/>
    <col min="283" max="283" width="10.75" style="4" customWidth="1"/>
    <col min="284" max="286" width="0" style="4" hidden="1" customWidth="1"/>
    <col min="287" max="517" width="9.125" style="4"/>
    <col min="518" max="518" width="5.125" style="4" customWidth="1"/>
    <col min="519" max="519" width="26.375" style="4" customWidth="1"/>
    <col min="520" max="522" width="10.25" style="4" customWidth="1"/>
    <col min="523" max="524" width="12.375" style="4" customWidth="1"/>
    <col min="525" max="525" width="11.25" style="4" customWidth="1"/>
    <col min="526" max="526" width="12.375" style="4" customWidth="1"/>
    <col min="527" max="527" width="11.25" style="4" customWidth="1"/>
    <col min="528" max="528" width="15.125" style="4" customWidth="1"/>
    <col min="529" max="529" width="13.625" style="4" customWidth="1"/>
    <col min="530" max="530" width="12.375" style="4" customWidth="1"/>
    <col min="531" max="531" width="11.25" style="4" customWidth="1"/>
    <col min="532" max="532" width="14.125" style="4" customWidth="1"/>
    <col min="533" max="533" width="10.25" style="4" customWidth="1"/>
    <col min="534" max="534" width="14.125" style="4" customWidth="1"/>
    <col min="535" max="535" width="12" style="4" customWidth="1"/>
    <col min="536" max="536" width="13.25" style="4" customWidth="1"/>
    <col min="537" max="537" width="10.25" style="4" customWidth="1"/>
    <col min="538" max="538" width="12" style="4" customWidth="1"/>
    <col min="539" max="539" width="10.75" style="4" customWidth="1"/>
    <col min="540" max="542" width="0" style="4" hidden="1" customWidth="1"/>
    <col min="543" max="773" width="9.125" style="4"/>
    <col min="774" max="774" width="5.125" style="4" customWidth="1"/>
    <col min="775" max="775" width="26.375" style="4" customWidth="1"/>
    <col min="776" max="778" width="10.25" style="4" customWidth="1"/>
    <col min="779" max="780" width="12.375" style="4" customWidth="1"/>
    <col min="781" max="781" width="11.25" style="4" customWidth="1"/>
    <col min="782" max="782" width="12.375" style="4" customWidth="1"/>
    <col min="783" max="783" width="11.25" style="4" customWidth="1"/>
    <col min="784" max="784" width="15.125" style="4" customWidth="1"/>
    <col min="785" max="785" width="13.625" style="4" customWidth="1"/>
    <col min="786" max="786" width="12.375" style="4" customWidth="1"/>
    <col min="787" max="787" width="11.25" style="4" customWidth="1"/>
    <col min="788" max="788" width="14.125" style="4" customWidth="1"/>
    <col min="789" max="789" width="10.25" style="4" customWidth="1"/>
    <col min="790" max="790" width="14.125" style="4" customWidth="1"/>
    <col min="791" max="791" width="12" style="4" customWidth="1"/>
    <col min="792" max="792" width="13.25" style="4" customWidth="1"/>
    <col min="793" max="793" width="10.25" style="4" customWidth="1"/>
    <col min="794" max="794" width="12" style="4" customWidth="1"/>
    <col min="795" max="795" width="10.75" style="4" customWidth="1"/>
    <col min="796" max="798" width="0" style="4" hidden="1" customWidth="1"/>
    <col min="799" max="1029" width="9.125" style="4"/>
    <col min="1030" max="1030" width="5.125" style="4" customWidth="1"/>
    <col min="1031" max="1031" width="26.375" style="4" customWidth="1"/>
    <col min="1032" max="1034" width="10.25" style="4" customWidth="1"/>
    <col min="1035" max="1036" width="12.375" style="4" customWidth="1"/>
    <col min="1037" max="1037" width="11.25" style="4" customWidth="1"/>
    <col min="1038" max="1038" width="12.375" style="4" customWidth="1"/>
    <col min="1039" max="1039" width="11.25" style="4" customWidth="1"/>
    <col min="1040" max="1040" width="15.125" style="4" customWidth="1"/>
    <col min="1041" max="1041" width="13.625" style="4" customWidth="1"/>
    <col min="1042" max="1042" width="12.375" style="4" customWidth="1"/>
    <col min="1043" max="1043" width="11.25" style="4" customWidth="1"/>
    <col min="1044" max="1044" width="14.125" style="4" customWidth="1"/>
    <col min="1045" max="1045" width="10.25" style="4" customWidth="1"/>
    <col min="1046" max="1046" width="14.125" style="4" customWidth="1"/>
    <col min="1047" max="1047" width="12" style="4" customWidth="1"/>
    <col min="1048" max="1048" width="13.25" style="4" customWidth="1"/>
    <col min="1049" max="1049" width="10.25" style="4" customWidth="1"/>
    <col min="1050" max="1050" width="12" style="4" customWidth="1"/>
    <col min="1051" max="1051" width="10.75" style="4" customWidth="1"/>
    <col min="1052" max="1054" width="0" style="4" hidden="1" customWidth="1"/>
    <col min="1055" max="1285" width="9.125" style="4"/>
    <col min="1286" max="1286" width="5.125" style="4" customWidth="1"/>
    <col min="1287" max="1287" width="26.375" style="4" customWidth="1"/>
    <col min="1288" max="1290" width="10.25" style="4" customWidth="1"/>
    <col min="1291" max="1292" width="12.375" style="4" customWidth="1"/>
    <col min="1293" max="1293" width="11.25" style="4" customWidth="1"/>
    <col min="1294" max="1294" width="12.375" style="4" customWidth="1"/>
    <col min="1295" max="1295" width="11.25" style="4" customWidth="1"/>
    <col min="1296" max="1296" width="15.125" style="4" customWidth="1"/>
    <col min="1297" max="1297" width="13.625" style="4" customWidth="1"/>
    <col min="1298" max="1298" width="12.375" style="4" customWidth="1"/>
    <col min="1299" max="1299" width="11.25" style="4" customWidth="1"/>
    <col min="1300" max="1300" width="14.125" style="4" customWidth="1"/>
    <col min="1301" max="1301" width="10.25" style="4" customWidth="1"/>
    <col min="1302" max="1302" width="14.125" style="4" customWidth="1"/>
    <col min="1303" max="1303" width="12" style="4" customWidth="1"/>
    <col min="1304" max="1304" width="13.25" style="4" customWidth="1"/>
    <col min="1305" max="1305" width="10.25" style="4" customWidth="1"/>
    <col min="1306" max="1306" width="12" style="4" customWidth="1"/>
    <col min="1307" max="1307" width="10.75" style="4" customWidth="1"/>
    <col min="1308" max="1310" width="0" style="4" hidden="1" customWidth="1"/>
    <col min="1311" max="1541" width="9.125" style="4"/>
    <col min="1542" max="1542" width="5.125" style="4" customWidth="1"/>
    <col min="1543" max="1543" width="26.375" style="4" customWidth="1"/>
    <col min="1544" max="1546" width="10.25" style="4" customWidth="1"/>
    <col min="1547" max="1548" width="12.375" style="4" customWidth="1"/>
    <col min="1549" max="1549" width="11.25" style="4" customWidth="1"/>
    <col min="1550" max="1550" width="12.375" style="4" customWidth="1"/>
    <col min="1551" max="1551" width="11.25" style="4" customWidth="1"/>
    <col min="1552" max="1552" width="15.125" style="4" customWidth="1"/>
    <col min="1553" max="1553" width="13.625" style="4" customWidth="1"/>
    <col min="1554" max="1554" width="12.375" style="4" customWidth="1"/>
    <col min="1555" max="1555" width="11.25" style="4" customWidth="1"/>
    <col min="1556" max="1556" width="14.125" style="4" customWidth="1"/>
    <col min="1557" max="1557" width="10.25" style="4" customWidth="1"/>
    <col min="1558" max="1558" width="14.125" style="4" customWidth="1"/>
    <col min="1559" max="1559" width="12" style="4" customWidth="1"/>
    <col min="1560" max="1560" width="13.25" style="4" customWidth="1"/>
    <col min="1561" max="1561" width="10.25" style="4" customWidth="1"/>
    <col min="1562" max="1562" width="12" style="4" customWidth="1"/>
    <col min="1563" max="1563" width="10.75" style="4" customWidth="1"/>
    <col min="1564" max="1566" width="0" style="4" hidden="1" customWidth="1"/>
    <col min="1567" max="1797" width="9.125" style="4"/>
    <col min="1798" max="1798" width="5.125" style="4" customWidth="1"/>
    <col min="1799" max="1799" width="26.375" style="4" customWidth="1"/>
    <col min="1800" max="1802" width="10.25" style="4" customWidth="1"/>
    <col min="1803" max="1804" width="12.375" style="4" customWidth="1"/>
    <col min="1805" max="1805" width="11.25" style="4" customWidth="1"/>
    <col min="1806" max="1806" width="12.375" style="4" customWidth="1"/>
    <col min="1807" max="1807" width="11.25" style="4" customWidth="1"/>
    <col min="1808" max="1808" width="15.125" style="4" customWidth="1"/>
    <col min="1809" max="1809" width="13.625" style="4" customWidth="1"/>
    <col min="1810" max="1810" width="12.375" style="4" customWidth="1"/>
    <col min="1811" max="1811" width="11.25" style="4" customWidth="1"/>
    <col min="1812" max="1812" width="14.125" style="4" customWidth="1"/>
    <col min="1813" max="1813" width="10.25" style="4" customWidth="1"/>
    <col min="1814" max="1814" width="14.125" style="4" customWidth="1"/>
    <col min="1815" max="1815" width="12" style="4" customWidth="1"/>
    <col min="1816" max="1816" width="13.25" style="4" customWidth="1"/>
    <col min="1817" max="1817" width="10.25" style="4" customWidth="1"/>
    <col min="1818" max="1818" width="12" style="4" customWidth="1"/>
    <col min="1819" max="1819" width="10.75" style="4" customWidth="1"/>
    <col min="1820" max="1822" width="0" style="4" hidden="1" customWidth="1"/>
    <col min="1823" max="2053" width="9.125" style="4"/>
    <col min="2054" max="2054" width="5.125" style="4" customWidth="1"/>
    <col min="2055" max="2055" width="26.375" style="4" customWidth="1"/>
    <col min="2056" max="2058" width="10.25" style="4" customWidth="1"/>
    <col min="2059" max="2060" width="12.375" style="4" customWidth="1"/>
    <col min="2061" max="2061" width="11.25" style="4" customWidth="1"/>
    <col min="2062" max="2062" width="12.375" style="4" customWidth="1"/>
    <col min="2063" max="2063" width="11.25" style="4" customWidth="1"/>
    <col min="2064" max="2064" width="15.125" style="4" customWidth="1"/>
    <col min="2065" max="2065" width="13.625" style="4" customWidth="1"/>
    <col min="2066" max="2066" width="12.375" style="4" customWidth="1"/>
    <col min="2067" max="2067" width="11.25" style="4" customWidth="1"/>
    <col min="2068" max="2068" width="14.125" style="4" customWidth="1"/>
    <col min="2069" max="2069" width="10.25" style="4" customWidth="1"/>
    <col min="2070" max="2070" width="14.125" style="4" customWidth="1"/>
    <col min="2071" max="2071" width="12" style="4" customWidth="1"/>
    <col min="2072" max="2072" width="13.25" style="4" customWidth="1"/>
    <col min="2073" max="2073" width="10.25" style="4" customWidth="1"/>
    <col min="2074" max="2074" width="12" style="4" customWidth="1"/>
    <col min="2075" max="2075" width="10.75" style="4" customWidth="1"/>
    <col min="2076" max="2078" width="0" style="4" hidden="1" customWidth="1"/>
    <col min="2079" max="2309" width="9.125" style="4"/>
    <col min="2310" max="2310" width="5.125" style="4" customWidth="1"/>
    <col min="2311" max="2311" width="26.375" style="4" customWidth="1"/>
    <col min="2312" max="2314" width="10.25" style="4" customWidth="1"/>
    <col min="2315" max="2316" width="12.375" style="4" customWidth="1"/>
    <col min="2317" max="2317" width="11.25" style="4" customWidth="1"/>
    <col min="2318" max="2318" width="12.375" style="4" customWidth="1"/>
    <col min="2319" max="2319" width="11.25" style="4" customWidth="1"/>
    <col min="2320" max="2320" width="15.125" style="4" customWidth="1"/>
    <col min="2321" max="2321" width="13.625" style="4" customWidth="1"/>
    <col min="2322" max="2322" width="12.375" style="4" customWidth="1"/>
    <col min="2323" max="2323" width="11.25" style="4" customWidth="1"/>
    <col min="2324" max="2324" width="14.125" style="4" customWidth="1"/>
    <col min="2325" max="2325" width="10.25" style="4" customWidth="1"/>
    <col min="2326" max="2326" width="14.125" style="4" customWidth="1"/>
    <col min="2327" max="2327" width="12" style="4" customWidth="1"/>
    <col min="2328" max="2328" width="13.25" style="4" customWidth="1"/>
    <col min="2329" max="2329" width="10.25" style="4" customWidth="1"/>
    <col min="2330" max="2330" width="12" style="4" customWidth="1"/>
    <col min="2331" max="2331" width="10.75" style="4" customWidth="1"/>
    <col min="2332" max="2334" width="0" style="4" hidden="1" customWidth="1"/>
    <col min="2335" max="2565" width="9.125" style="4"/>
    <col min="2566" max="2566" width="5.125" style="4" customWidth="1"/>
    <col min="2567" max="2567" width="26.375" style="4" customWidth="1"/>
    <col min="2568" max="2570" width="10.25" style="4" customWidth="1"/>
    <col min="2571" max="2572" width="12.375" style="4" customWidth="1"/>
    <col min="2573" max="2573" width="11.25" style="4" customWidth="1"/>
    <col min="2574" max="2574" width="12.375" style="4" customWidth="1"/>
    <col min="2575" max="2575" width="11.25" style="4" customWidth="1"/>
    <col min="2576" max="2576" width="15.125" style="4" customWidth="1"/>
    <col min="2577" max="2577" width="13.625" style="4" customWidth="1"/>
    <col min="2578" max="2578" width="12.375" style="4" customWidth="1"/>
    <col min="2579" max="2579" width="11.25" style="4" customWidth="1"/>
    <col min="2580" max="2580" width="14.125" style="4" customWidth="1"/>
    <col min="2581" max="2581" width="10.25" style="4" customWidth="1"/>
    <col min="2582" max="2582" width="14.125" style="4" customWidth="1"/>
    <col min="2583" max="2583" width="12" style="4" customWidth="1"/>
    <col min="2584" max="2584" width="13.25" style="4" customWidth="1"/>
    <col min="2585" max="2585" width="10.25" style="4" customWidth="1"/>
    <col min="2586" max="2586" width="12" style="4" customWidth="1"/>
    <col min="2587" max="2587" width="10.75" style="4" customWidth="1"/>
    <col min="2588" max="2590" width="0" style="4" hidden="1" customWidth="1"/>
    <col min="2591" max="2821" width="9.125" style="4"/>
    <col min="2822" max="2822" width="5.125" style="4" customWidth="1"/>
    <col min="2823" max="2823" width="26.375" style="4" customWidth="1"/>
    <col min="2824" max="2826" width="10.25" style="4" customWidth="1"/>
    <col min="2827" max="2828" width="12.375" style="4" customWidth="1"/>
    <col min="2829" max="2829" width="11.25" style="4" customWidth="1"/>
    <col min="2830" max="2830" width="12.375" style="4" customWidth="1"/>
    <col min="2831" max="2831" width="11.25" style="4" customWidth="1"/>
    <col min="2832" max="2832" width="15.125" style="4" customWidth="1"/>
    <col min="2833" max="2833" width="13.625" style="4" customWidth="1"/>
    <col min="2834" max="2834" width="12.375" style="4" customWidth="1"/>
    <col min="2835" max="2835" width="11.25" style="4" customWidth="1"/>
    <col min="2836" max="2836" width="14.125" style="4" customWidth="1"/>
    <col min="2837" max="2837" width="10.25" style="4" customWidth="1"/>
    <col min="2838" max="2838" width="14.125" style="4" customWidth="1"/>
    <col min="2839" max="2839" width="12" style="4" customWidth="1"/>
    <col min="2840" max="2840" width="13.25" style="4" customWidth="1"/>
    <col min="2841" max="2841" width="10.25" style="4" customWidth="1"/>
    <col min="2842" max="2842" width="12" style="4" customWidth="1"/>
    <col min="2843" max="2843" width="10.75" style="4" customWidth="1"/>
    <col min="2844" max="2846" width="0" style="4" hidden="1" customWidth="1"/>
    <col min="2847" max="3077" width="9.125" style="4"/>
    <col min="3078" max="3078" width="5.125" style="4" customWidth="1"/>
    <col min="3079" max="3079" width="26.375" style="4" customWidth="1"/>
    <col min="3080" max="3082" width="10.25" style="4" customWidth="1"/>
    <col min="3083" max="3084" width="12.375" style="4" customWidth="1"/>
    <col min="3085" max="3085" width="11.25" style="4" customWidth="1"/>
    <col min="3086" max="3086" width="12.375" style="4" customWidth="1"/>
    <col min="3087" max="3087" width="11.25" style="4" customWidth="1"/>
    <col min="3088" max="3088" width="15.125" style="4" customWidth="1"/>
    <col min="3089" max="3089" width="13.625" style="4" customWidth="1"/>
    <col min="3090" max="3090" width="12.375" style="4" customWidth="1"/>
    <col min="3091" max="3091" width="11.25" style="4" customWidth="1"/>
    <col min="3092" max="3092" width="14.125" style="4" customWidth="1"/>
    <col min="3093" max="3093" width="10.25" style="4" customWidth="1"/>
    <col min="3094" max="3094" width="14.125" style="4" customWidth="1"/>
    <col min="3095" max="3095" width="12" style="4" customWidth="1"/>
    <col min="3096" max="3096" width="13.25" style="4" customWidth="1"/>
    <col min="3097" max="3097" width="10.25" style="4" customWidth="1"/>
    <col min="3098" max="3098" width="12" style="4" customWidth="1"/>
    <col min="3099" max="3099" width="10.75" style="4" customWidth="1"/>
    <col min="3100" max="3102" width="0" style="4" hidden="1" customWidth="1"/>
    <col min="3103" max="3333" width="9.125" style="4"/>
    <col min="3334" max="3334" width="5.125" style="4" customWidth="1"/>
    <col min="3335" max="3335" width="26.375" style="4" customWidth="1"/>
    <col min="3336" max="3338" width="10.25" style="4" customWidth="1"/>
    <col min="3339" max="3340" width="12.375" style="4" customWidth="1"/>
    <col min="3341" max="3341" width="11.25" style="4" customWidth="1"/>
    <col min="3342" max="3342" width="12.375" style="4" customWidth="1"/>
    <col min="3343" max="3343" width="11.25" style="4" customWidth="1"/>
    <col min="3344" max="3344" width="15.125" style="4" customWidth="1"/>
    <col min="3345" max="3345" width="13.625" style="4" customWidth="1"/>
    <col min="3346" max="3346" width="12.375" style="4" customWidth="1"/>
    <col min="3347" max="3347" width="11.25" style="4" customWidth="1"/>
    <col min="3348" max="3348" width="14.125" style="4" customWidth="1"/>
    <col min="3349" max="3349" width="10.25" style="4" customWidth="1"/>
    <col min="3350" max="3350" width="14.125" style="4" customWidth="1"/>
    <col min="3351" max="3351" width="12" style="4" customWidth="1"/>
    <col min="3352" max="3352" width="13.25" style="4" customWidth="1"/>
    <col min="3353" max="3353" width="10.25" style="4" customWidth="1"/>
    <col min="3354" max="3354" width="12" style="4" customWidth="1"/>
    <col min="3355" max="3355" width="10.75" style="4" customWidth="1"/>
    <col min="3356" max="3358" width="0" style="4" hidden="1" customWidth="1"/>
    <col min="3359" max="3589" width="9.125" style="4"/>
    <col min="3590" max="3590" width="5.125" style="4" customWidth="1"/>
    <col min="3591" max="3591" width="26.375" style="4" customWidth="1"/>
    <col min="3592" max="3594" width="10.25" style="4" customWidth="1"/>
    <col min="3595" max="3596" width="12.375" style="4" customWidth="1"/>
    <col min="3597" max="3597" width="11.25" style="4" customWidth="1"/>
    <col min="3598" max="3598" width="12.375" style="4" customWidth="1"/>
    <col min="3599" max="3599" width="11.25" style="4" customWidth="1"/>
    <col min="3600" max="3600" width="15.125" style="4" customWidth="1"/>
    <col min="3601" max="3601" width="13.625" style="4" customWidth="1"/>
    <col min="3602" max="3602" width="12.375" style="4" customWidth="1"/>
    <col min="3603" max="3603" width="11.25" style="4" customWidth="1"/>
    <col min="3604" max="3604" width="14.125" style="4" customWidth="1"/>
    <col min="3605" max="3605" width="10.25" style="4" customWidth="1"/>
    <col min="3606" max="3606" width="14.125" style="4" customWidth="1"/>
    <col min="3607" max="3607" width="12" style="4" customWidth="1"/>
    <col min="3608" max="3608" width="13.25" style="4" customWidth="1"/>
    <col min="3609" max="3609" width="10.25" style="4" customWidth="1"/>
    <col min="3610" max="3610" width="12" style="4" customWidth="1"/>
    <col min="3611" max="3611" width="10.75" style="4" customWidth="1"/>
    <col min="3612" max="3614" width="0" style="4" hidden="1" customWidth="1"/>
    <col min="3615" max="3845" width="9.125" style="4"/>
    <col min="3846" max="3846" width="5.125" style="4" customWidth="1"/>
    <col min="3847" max="3847" width="26.375" style="4" customWidth="1"/>
    <col min="3848" max="3850" width="10.25" style="4" customWidth="1"/>
    <col min="3851" max="3852" width="12.375" style="4" customWidth="1"/>
    <col min="3853" max="3853" width="11.25" style="4" customWidth="1"/>
    <col min="3854" max="3854" width="12.375" style="4" customWidth="1"/>
    <col min="3855" max="3855" width="11.25" style="4" customWidth="1"/>
    <col min="3856" max="3856" width="15.125" style="4" customWidth="1"/>
    <col min="3857" max="3857" width="13.625" style="4" customWidth="1"/>
    <col min="3858" max="3858" width="12.375" style="4" customWidth="1"/>
    <col min="3859" max="3859" width="11.25" style="4" customWidth="1"/>
    <col min="3860" max="3860" width="14.125" style="4" customWidth="1"/>
    <col min="3861" max="3861" width="10.25" style="4" customWidth="1"/>
    <col min="3862" max="3862" width="14.125" style="4" customWidth="1"/>
    <col min="3863" max="3863" width="12" style="4" customWidth="1"/>
    <col min="3864" max="3864" width="13.25" style="4" customWidth="1"/>
    <col min="3865" max="3865" width="10.25" style="4" customWidth="1"/>
    <col min="3866" max="3866" width="12" style="4" customWidth="1"/>
    <col min="3867" max="3867" width="10.75" style="4" customWidth="1"/>
    <col min="3868" max="3870" width="0" style="4" hidden="1" customWidth="1"/>
    <col min="3871" max="4101" width="9.125" style="4"/>
    <col min="4102" max="4102" width="5.125" style="4" customWidth="1"/>
    <col min="4103" max="4103" width="26.375" style="4" customWidth="1"/>
    <col min="4104" max="4106" width="10.25" style="4" customWidth="1"/>
    <col min="4107" max="4108" width="12.375" style="4" customWidth="1"/>
    <col min="4109" max="4109" width="11.25" style="4" customWidth="1"/>
    <col min="4110" max="4110" width="12.375" style="4" customWidth="1"/>
    <col min="4111" max="4111" width="11.25" style="4" customWidth="1"/>
    <col min="4112" max="4112" width="15.125" style="4" customWidth="1"/>
    <col min="4113" max="4113" width="13.625" style="4" customWidth="1"/>
    <col min="4114" max="4114" width="12.375" style="4" customWidth="1"/>
    <col min="4115" max="4115" width="11.25" style="4" customWidth="1"/>
    <col min="4116" max="4116" width="14.125" style="4" customWidth="1"/>
    <col min="4117" max="4117" width="10.25" style="4" customWidth="1"/>
    <col min="4118" max="4118" width="14.125" style="4" customWidth="1"/>
    <col min="4119" max="4119" width="12" style="4" customWidth="1"/>
    <col min="4120" max="4120" width="13.25" style="4" customWidth="1"/>
    <col min="4121" max="4121" width="10.25" style="4" customWidth="1"/>
    <col min="4122" max="4122" width="12" style="4" customWidth="1"/>
    <col min="4123" max="4123" width="10.75" style="4" customWidth="1"/>
    <col min="4124" max="4126" width="0" style="4" hidden="1" customWidth="1"/>
    <col min="4127" max="4357" width="9.125" style="4"/>
    <col min="4358" max="4358" width="5.125" style="4" customWidth="1"/>
    <col min="4359" max="4359" width="26.375" style="4" customWidth="1"/>
    <col min="4360" max="4362" width="10.25" style="4" customWidth="1"/>
    <col min="4363" max="4364" width="12.375" style="4" customWidth="1"/>
    <col min="4365" max="4365" width="11.25" style="4" customWidth="1"/>
    <col min="4366" max="4366" width="12.375" style="4" customWidth="1"/>
    <col min="4367" max="4367" width="11.25" style="4" customWidth="1"/>
    <col min="4368" max="4368" width="15.125" style="4" customWidth="1"/>
    <col min="4369" max="4369" width="13.625" style="4" customWidth="1"/>
    <col min="4370" max="4370" width="12.375" style="4" customWidth="1"/>
    <col min="4371" max="4371" width="11.25" style="4" customWidth="1"/>
    <col min="4372" max="4372" width="14.125" style="4" customWidth="1"/>
    <col min="4373" max="4373" width="10.25" style="4" customWidth="1"/>
    <col min="4374" max="4374" width="14.125" style="4" customWidth="1"/>
    <col min="4375" max="4375" width="12" style="4" customWidth="1"/>
    <col min="4376" max="4376" width="13.25" style="4" customWidth="1"/>
    <col min="4377" max="4377" width="10.25" style="4" customWidth="1"/>
    <col min="4378" max="4378" width="12" style="4" customWidth="1"/>
    <col min="4379" max="4379" width="10.75" style="4" customWidth="1"/>
    <col min="4380" max="4382" width="0" style="4" hidden="1" customWidth="1"/>
    <col min="4383" max="4613" width="9.125" style="4"/>
    <col min="4614" max="4614" width="5.125" style="4" customWidth="1"/>
    <col min="4615" max="4615" width="26.375" style="4" customWidth="1"/>
    <col min="4616" max="4618" width="10.25" style="4" customWidth="1"/>
    <col min="4619" max="4620" width="12.375" style="4" customWidth="1"/>
    <col min="4621" max="4621" width="11.25" style="4" customWidth="1"/>
    <col min="4622" max="4622" width="12.375" style="4" customWidth="1"/>
    <col min="4623" max="4623" width="11.25" style="4" customWidth="1"/>
    <col min="4624" max="4624" width="15.125" style="4" customWidth="1"/>
    <col min="4625" max="4625" width="13.625" style="4" customWidth="1"/>
    <col min="4626" max="4626" width="12.375" style="4" customWidth="1"/>
    <col min="4627" max="4627" width="11.25" style="4" customWidth="1"/>
    <col min="4628" max="4628" width="14.125" style="4" customWidth="1"/>
    <col min="4629" max="4629" width="10.25" style="4" customWidth="1"/>
    <col min="4630" max="4630" width="14.125" style="4" customWidth="1"/>
    <col min="4631" max="4631" width="12" style="4" customWidth="1"/>
    <col min="4632" max="4632" width="13.25" style="4" customWidth="1"/>
    <col min="4633" max="4633" width="10.25" style="4" customWidth="1"/>
    <col min="4634" max="4634" width="12" style="4" customWidth="1"/>
    <col min="4635" max="4635" width="10.75" style="4" customWidth="1"/>
    <col min="4636" max="4638" width="0" style="4" hidden="1" customWidth="1"/>
    <col min="4639" max="4869" width="9.125" style="4"/>
    <col min="4870" max="4870" width="5.125" style="4" customWidth="1"/>
    <col min="4871" max="4871" width="26.375" style="4" customWidth="1"/>
    <col min="4872" max="4874" width="10.25" style="4" customWidth="1"/>
    <col min="4875" max="4876" width="12.375" style="4" customWidth="1"/>
    <col min="4877" max="4877" width="11.25" style="4" customWidth="1"/>
    <col min="4878" max="4878" width="12.375" style="4" customWidth="1"/>
    <col min="4879" max="4879" width="11.25" style="4" customWidth="1"/>
    <col min="4880" max="4880" width="15.125" style="4" customWidth="1"/>
    <col min="4881" max="4881" width="13.625" style="4" customWidth="1"/>
    <col min="4882" max="4882" width="12.375" style="4" customWidth="1"/>
    <col min="4883" max="4883" width="11.25" style="4" customWidth="1"/>
    <col min="4884" max="4884" width="14.125" style="4" customWidth="1"/>
    <col min="4885" max="4885" width="10.25" style="4" customWidth="1"/>
    <col min="4886" max="4886" width="14.125" style="4" customWidth="1"/>
    <col min="4887" max="4887" width="12" style="4" customWidth="1"/>
    <col min="4888" max="4888" width="13.25" style="4" customWidth="1"/>
    <col min="4889" max="4889" width="10.25" style="4" customWidth="1"/>
    <col min="4890" max="4890" width="12" style="4" customWidth="1"/>
    <col min="4891" max="4891" width="10.75" style="4" customWidth="1"/>
    <col min="4892" max="4894" width="0" style="4" hidden="1" customWidth="1"/>
    <col min="4895" max="5125" width="9.125" style="4"/>
    <col min="5126" max="5126" width="5.125" style="4" customWidth="1"/>
    <col min="5127" max="5127" width="26.375" style="4" customWidth="1"/>
    <col min="5128" max="5130" width="10.25" style="4" customWidth="1"/>
    <col min="5131" max="5132" width="12.375" style="4" customWidth="1"/>
    <col min="5133" max="5133" width="11.25" style="4" customWidth="1"/>
    <col min="5134" max="5134" width="12.375" style="4" customWidth="1"/>
    <col min="5135" max="5135" width="11.25" style="4" customWidth="1"/>
    <col min="5136" max="5136" width="15.125" style="4" customWidth="1"/>
    <col min="5137" max="5137" width="13.625" style="4" customWidth="1"/>
    <col min="5138" max="5138" width="12.375" style="4" customWidth="1"/>
    <col min="5139" max="5139" width="11.25" style="4" customWidth="1"/>
    <col min="5140" max="5140" width="14.125" style="4" customWidth="1"/>
    <col min="5141" max="5141" width="10.25" style="4" customWidth="1"/>
    <col min="5142" max="5142" width="14.125" style="4" customWidth="1"/>
    <col min="5143" max="5143" width="12" style="4" customWidth="1"/>
    <col min="5144" max="5144" width="13.25" style="4" customWidth="1"/>
    <col min="5145" max="5145" width="10.25" style="4" customWidth="1"/>
    <col min="5146" max="5146" width="12" style="4" customWidth="1"/>
    <col min="5147" max="5147" width="10.75" style="4" customWidth="1"/>
    <col min="5148" max="5150" width="0" style="4" hidden="1" customWidth="1"/>
    <col min="5151" max="5381" width="9.125" style="4"/>
    <col min="5382" max="5382" width="5.125" style="4" customWidth="1"/>
    <col min="5383" max="5383" width="26.375" style="4" customWidth="1"/>
    <col min="5384" max="5386" width="10.25" style="4" customWidth="1"/>
    <col min="5387" max="5388" width="12.375" style="4" customWidth="1"/>
    <col min="5389" max="5389" width="11.25" style="4" customWidth="1"/>
    <col min="5390" max="5390" width="12.375" style="4" customWidth="1"/>
    <col min="5391" max="5391" width="11.25" style="4" customWidth="1"/>
    <col min="5392" max="5392" width="15.125" style="4" customWidth="1"/>
    <col min="5393" max="5393" width="13.625" style="4" customWidth="1"/>
    <col min="5394" max="5394" width="12.375" style="4" customWidth="1"/>
    <col min="5395" max="5395" width="11.25" style="4" customWidth="1"/>
    <col min="5396" max="5396" width="14.125" style="4" customWidth="1"/>
    <col min="5397" max="5397" width="10.25" style="4" customWidth="1"/>
    <col min="5398" max="5398" width="14.125" style="4" customWidth="1"/>
    <col min="5399" max="5399" width="12" style="4" customWidth="1"/>
    <col min="5400" max="5400" width="13.25" style="4" customWidth="1"/>
    <col min="5401" max="5401" width="10.25" style="4" customWidth="1"/>
    <col min="5402" max="5402" width="12" style="4" customWidth="1"/>
    <col min="5403" max="5403" width="10.75" style="4" customWidth="1"/>
    <col min="5404" max="5406" width="0" style="4" hidden="1" customWidth="1"/>
    <col min="5407" max="5637" width="9.125" style="4"/>
    <col min="5638" max="5638" width="5.125" style="4" customWidth="1"/>
    <col min="5639" max="5639" width="26.375" style="4" customWidth="1"/>
    <col min="5640" max="5642" width="10.25" style="4" customWidth="1"/>
    <col min="5643" max="5644" width="12.375" style="4" customWidth="1"/>
    <col min="5645" max="5645" width="11.25" style="4" customWidth="1"/>
    <col min="5646" max="5646" width="12.375" style="4" customWidth="1"/>
    <col min="5647" max="5647" width="11.25" style="4" customWidth="1"/>
    <col min="5648" max="5648" width="15.125" style="4" customWidth="1"/>
    <col min="5649" max="5649" width="13.625" style="4" customWidth="1"/>
    <col min="5650" max="5650" width="12.375" style="4" customWidth="1"/>
    <col min="5651" max="5651" width="11.25" style="4" customWidth="1"/>
    <col min="5652" max="5652" width="14.125" style="4" customWidth="1"/>
    <col min="5653" max="5653" width="10.25" style="4" customWidth="1"/>
    <col min="5654" max="5654" width="14.125" style="4" customWidth="1"/>
    <col min="5655" max="5655" width="12" style="4" customWidth="1"/>
    <col min="5656" max="5656" width="13.25" style="4" customWidth="1"/>
    <col min="5657" max="5657" width="10.25" style="4" customWidth="1"/>
    <col min="5658" max="5658" width="12" style="4" customWidth="1"/>
    <col min="5659" max="5659" width="10.75" style="4" customWidth="1"/>
    <col min="5660" max="5662" width="0" style="4" hidden="1" customWidth="1"/>
    <col min="5663" max="5893" width="9.125" style="4"/>
    <col min="5894" max="5894" width="5.125" style="4" customWidth="1"/>
    <col min="5895" max="5895" width="26.375" style="4" customWidth="1"/>
    <col min="5896" max="5898" width="10.25" style="4" customWidth="1"/>
    <col min="5899" max="5900" width="12.375" style="4" customWidth="1"/>
    <col min="5901" max="5901" width="11.25" style="4" customWidth="1"/>
    <col min="5902" max="5902" width="12.375" style="4" customWidth="1"/>
    <col min="5903" max="5903" width="11.25" style="4" customWidth="1"/>
    <col min="5904" max="5904" width="15.125" style="4" customWidth="1"/>
    <col min="5905" max="5905" width="13.625" style="4" customWidth="1"/>
    <col min="5906" max="5906" width="12.375" style="4" customWidth="1"/>
    <col min="5907" max="5907" width="11.25" style="4" customWidth="1"/>
    <col min="5908" max="5908" width="14.125" style="4" customWidth="1"/>
    <col min="5909" max="5909" width="10.25" style="4" customWidth="1"/>
    <col min="5910" max="5910" width="14.125" style="4" customWidth="1"/>
    <col min="5911" max="5911" width="12" style="4" customWidth="1"/>
    <col min="5912" max="5912" width="13.25" style="4" customWidth="1"/>
    <col min="5913" max="5913" width="10.25" style="4" customWidth="1"/>
    <col min="5914" max="5914" width="12" style="4" customWidth="1"/>
    <col min="5915" max="5915" width="10.75" style="4" customWidth="1"/>
    <col min="5916" max="5918" width="0" style="4" hidden="1" customWidth="1"/>
    <col min="5919" max="6149" width="9.125" style="4"/>
    <col min="6150" max="6150" width="5.125" style="4" customWidth="1"/>
    <col min="6151" max="6151" width="26.375" style="4" customWidth="1"/>
    <col min="6152" max="6154" width="10.25" style="4" customWidth="1"/>
    <col min="6155" max="6156" width="12.375" style="4" customWidth="1"/>
    <col min="6157" max="6157" width="11.25" style="4" customWidth="1"/>
    <col min="6158" max="6158" width="12.375" style="4" customWidth="1"/>
    <col min="6159" max="6159" width="11.25" style="4" customWidth="1"/>
    <col min="6160" max="6160" width="15.125" style="4" customWidth="1"/>
    <col min="6161" max="6161" width="13.625" style="4" customWidth="1"/>
    <col min="6162" max="6162" width="12.375" style="4" customWidth="1"/>
    <col min="6163" max="6163" width="11.25" style="4" customWidth="1"/>
    <col min="6164" max="6164" width="14.125" style="4" customWidth="1"/>
    <col min="6165" max="6165" width="10.25" style="4" customWidth="1"/>
    <col min="6166" max="6166" width="14.125" style="4" customWidth="1"/>
    <col min="6167" max="6167" width="12" style="4" customWidth="1"/>
    <col min="6168" max="6168" width="13.25" style="4" customWidth="1"/>
    <col min="6169" max="6169" width="10.25" style="4" customWidth="1"/>
    <col min="6170" max="6170" width="12" style="4" customWidth="1"/>
    <col min="6171" max="6171" width="10.75" style="4" customWidth="1"/>
    <col min="6172" max="6174" width="0" style="4" hidden="1" customWidth="1"/>
    <col min="6175" max="6405" width="9.125" style="4"/>
    <col min="6406" max="6406" width="5.125" style="4" customWidth="1"/>
    <col min="6407" max="6407" width="26.375" style="4" customWidth="1"/>
    <col min="6408" max="6410" width="10.25" style="4" customWidth="1"/>
    <col min="6411" max="6412" width="12.375" style="4" customWidth="1"/>
    <col min="6413" max="6413" width="11.25" style="4" customWidth="1"/>
    <col min="6414" max="6414" width="12.375" style="4" customWidth="1"/>
    <col min="6415" max="6415" width="11.25" style="4" customWidth="1"/>
    <col min="6416" max="6416" width="15.125" style="4" customWidth="1"/>
    <col min="6417" max="6417" width="13.625" style="4" customWidth="1"/>
    <col min="6418" max="6418" width="12.375" style="4" customWidth="1"/>
    <col min="6419" max="6419" width="11.25" style="4" customWidth="1"/>
    <col min="6420" max="6420" width="14.125" style="4" customWidth="1"/>
    <col min="6421" max="6421" width="10.25" style="4" customWidth="1"/>
    <col min="6422" max="6422" width="14.125" style="4" customWidth="1"/>
    <col min="6423" max="6423" width="12" style="4" customWidth="1"/>
    <col min="6424" max="6424" width="13.25" style="4" customWidth="1"/>
    <col min="6425" max="6425" width="10.25" style="4" customWidth="1"/>
    <col min="6426" max="6426" width="12" style="4" customWidth="1"/>
    <col min="6427" max="6427" width="10.75" style="4" customWidth="1"/>
    <col min="6428" max="6430" width="0" style="4" hidden="1" customWidth="1"/>
    <col min="6431" max="6661" width="9.125" style="4"/>
    <col min="6662" max="6662" width="5.125" style="4" customWidth="1"/>
    <col min="6663" max="6663" width="26.375" style="4" customWidth="1"/>
    <col min="6664" max="6666" width="10.25" style="4" customWidth="1"/>
    <col min="6667" max="6668" width="12.375" style="4" customWidth="1"/>
    <col min="6669" max="6669" width="11.25" style="4" customWidth="1"/>
    <col min="6670" max="6670" width="12.375" style="4" customWidth="1"/>
    <col min="6671" max="6671" width="11.25" style="4" customWidth="1"/>
    <col min="6672" max="6672" width="15.125" style="4" customWidth="1"/>
    <col min="6673" max="6673" width="13.625" style="4" customWidth="1"/>
    <col min="6674" max="6674" width="12.375" style="4" customWidth="1"/>
    <col min="6675" max="6675" width="11.25" style="4" customWidth="1"/>
    <col min="6676" max="6676" width="14.125" style="4" customWidth="1"/>
    <col min="6677" max="6677" width="10.25" style="4" customWidth="1"/>
    <col min="6678" max="6678" width="14.125" style="4" customWidth="1"/>
    <col min="6679" max="6679" width="12" style="4" customWidth="1"/>
    <col min="6680" max="6680" width="13.25" style="4" customWidth="1"/>
    <col min="6681" max="6681" width="10.25" style="4" customWidth="1"/>
    <col min="6682" max="6682" width="12" style="4" customWidth="1"/>
    <col min="6683" max="6683" width="10.75" style="4" customWidth="1"/>
    <col min="6684" max="6686" width="0" style="4" hidden="1" customWidth="1"/>
    <col min="6687" max="6917" width="9.125" style="4"/>
    <col min="6918" max="6918" width="5.125" style="4" customWidth="1"/>
    <col min="6919" max="6919" width="26.375" style="4" customWidth="1"/>
    <col min="6920" max="6922" width="10.25" style="4" customWidth="1"/>
    <col min="6923" max="6924" width="12.375" style="4" customWidth="1"/>
    <col min="6925" max="6925" width="11.25" style="4" customWidth="1"/>
    <col min="6926" max="6926" width="12.375" style="4" customWidth="1"/>
    <col min="6927" max="6927" width="11.25" style="4" customWidth="1"/>
    <col min="6928" max="6928" width="15.125" style="4" customWidth="1"/>
    <col min="6929" max="6929" width="13.625" style="4" customWidth="1"/>
    <col min="6930" max="6930" width="12.375" style="4" customWidth="1"/>
    <col min="6931" max="6931" width="11.25" style="4" customWidth="1"/>
    <col min="6932" max="6932" width="14.125" style="4" customWidth="1"/>
    <col min="6933" max="6933" width="10.25" style="4" customWidth="1"/>
    <col min="6934" max="6934" width="14.125" style="4" customWidth="1"/>
    <col min="6935" max="6935" width="12" style="4" customWidth="1"/>
    <col min="6936" max="6936" width="13.25" style="4" customWidth="1"/>
    <col min="6937" max="6937" width="10.25" style="4" customWidth="1"/>
    <col min="6938" max="6938" width="12" style="4" customWidth="1"/>
    <col min="6939" max="6939" width="10.75" style="4" customWidth="1"/>
    <col min="6940" max="6942" width="0" style="4" hidden="1" customWidth="1"/>
    <col min="6943" max="7173" width="9.125" style="4"/>
    <col min="7174" max="7174" width="5.125" style="4" customWidth="1"/>
    <col min="7175" max="7175" width="26.375" style="4" customWidth="1"/>
    <col min="7176" max="7178" width="10.25" style="4" customWidth="1"/>
    <col min="7179" max="7180" width="12.375" style="4" customWidth="1"/>
    <col min="7181" max="7181" width="11.25" style="4" customWidth="1"/>
    <col min="7182" max="7182" width="12.375" style="4" customWidth="1"/>
    <col min="7183" max="7183" width="11.25" style="4" customWidth="1"/>
    <col min="7184" max="7184" width="15.125" style="4" customWidth="1"/>
    <col min="7185" max="7185" width="13.625" style="4" customWidth="1"/>
    <col min="7186" max="7186" width="12.375" style="4" customWidth="1"/>
    <col min="7187" max="7187" width="11.25" style="4" customWidth="1"/>
    <col min="7188" max="7188" width="14.125" style="4" customWidth="1"/>
    <col min="7189" max="7189" width="10.25" style="4" customWidth="1"/>
    <col min="7190" max="7190" width="14.125" style="4" customWidth="1"/>
    <col min="7191" max="7191" width="12" style="4" customWidth="1"/>
    <col min="7192" max="7192" width="13.25" style="4" customWidth="1"/>
    <col min="7193" max="7193" width="10.25" style="4" customWidth="1"/>
    <col min="7194" max="7194" width="12" style="4" customWidth="1"/>
    <col min="7195" max="7195" width="10.75" style="4" customWidth="1"/>
    <col min="7196" max="7198" width="0" style="4" hidden="1" customWidth="1"/>
    <col min="7199" max="7429" width="9.125" style="4"/>
    <col min="7430" max="7430" width="5.125" style="4" customWidth="1"/>
    <col min="7431" max="7431" width="26.375" style="4" customWidth="1"/>
    <col min="7432" max="7434" width="10.25" style="4" customWidth="1"/>
    <col min="7435" max="7436" width="12.375" style="4" customWidth="1"/>
    <col min="7437" max="7437" width="11.25" style="4" customWidth="1"/>
    <col min="7438" max="7438" width="12.375" style="4" customWidth="1"/>
    <col min="7439" max="7439" width="11.25" style="4" customWidth="1"/>
    <col min="7440" max="7440" width="15.125" style="4" customWidth="1"/>
    <col min="7441" max="7441" width="13.625" style="4" customWidth="1"/>
    <col min="7442" max="7442" width="12.375" style="4" customWidth="1"/>
    <col min="7443" max="7443" width="11.25" style="4" customWidth="1"/>
    <col min="7444" max="7444" width="14.125" style="4" customWidth="1"/>
    <col min="7445" max="7445" width="10.25" style="4" customWidth="1"/>
    <col min="7446" max="7446" width="14.125" style="4" customWidth="1"/>
    <col min="7447" max="7447" width="12" style="4" customWidth="1"/>
    <col min="7448" max="7448" width="13.25" style="4" customWidth="1"/>
    <col min="7449" max="7449" width="10.25" style="4" customWidth="1"/>
    <col min="7450" max="7450" width="12" style="4" customWidth="1"/>
    <col min="7451" max="7451" width="10.75" style="4" customWidth="1"/>
    <col min="7452" max="7454" width="0" style="4" hidden="1" customWidth="1"/>
    <col min="7455" max="7685" width="9.125" style="4"/>
    <col min="7686" max="7686" width="5.125" style="4" customWidth="1"/>
    <col min="7687" max="7687" width="26.375" style="4" customWidth="1"/>
    <col min="7688" max="7690" width="10.25" style="4" customWidth="1"/>
    <col min="7691" max="7692" width="12.375" style="4" customWidth="1"/>
    <col min="7693" max="7693" width="11.25" style="4" customWidth="1"/>
    <col min="7694" max="7694" width="12.375" style="4" customWidth="1"/>
    <col min="7695" max="7695" width="11.25" style="4" customWidth="1"/>
    <col min="7696" max="7696" width="15.125" style="4" customWidth="1"/>
    <col min="7697" max="7697" width="13.625" style="4" customWidth="1"/>
    <col min="7698" max="7698" width="12.375" style="4" customWidth="1"/>
    <col min="7699" max="7699" width="11.25" style="4" customWidth="1"/>
    <col min="7700" max="7700" width="14.125" style="4" customWidth="1"/>
    <col min="7701" max="7701" width="10.25" style="4" customWidth="1"/>
    <col min="7702" max="7702" width="14.125" style="4" customWidth="1"/>
    <col min="7703" max="7703" width="12" style="4" customWidth="1"/>
    <col min="7704" max="7704" width="13.25" style="4" customWidth="1"/>
    <col min="7705" max="7705" width="10.25" style="4" customWidth="1"/>
    <col min="7706" max="7706" width="12" style="4" customWidth="1"/>
    <col min="7707" max="7707" width="10.75" style="4" customWidth="1"/>
    <col min="7708" max="7710" width="0" style="4" hidden="1" customWidth="1"/>
    <col min="7711" max="7941" width="9.125" style="4"/>
    <col min="7942" max="7942" width="5.125" style="4" customWidth="1"/>
    <col min="7943" max="7943" width="26.375" style="4" customWidth="1"/>
    <col min="7944" max="7946" width="10.25" style="4" customWidth="1"/>
    <col min="7947" max="7948" width="12.375" style="4" customWidth="1"/>
    <col min="7949" max="7949" width="11.25" style="4" customWidth="1"/>
    <col min="7950" max="7950" width="12.375" style="4" customWidth="1"/>
    <col min="7951" max="7951" width="11.25" style="4" customWidth="1"/>
    <col min="7952" max="7952" width="15.125" style="4" customWidth="1"/>
    <col min="7953" max="7953" width="13.625" style="4" customWidth="1"/>
    <col min="7954" max="7954" width="12.375" style="4" customWidth="1"/>
    <col min="7955" max="7955" width="11.25" style="4" customWidth="1"/>
    <col min="7956" max="7956" width="14.125" style="4" customWidth="1"/>
    <col min="7957" max="7957" width="10.25" style="4" customWidth="1"/>
    <col min="7958" max="7958" width="14.125" style="4" customWidth="1"/>
    <col min="7959" max="7959" width="12" style="4" customWidth="1"/>
    <col min="7960" max="7960" width="13.25" style="4" customWidth="1"/>
    <col min="7961" max="7961" width="10.25" style="4" customWidth="1"/>
    <col min="7962" max="7962" width="12" style="4" customWidth="1"/>
    <col min="7963" max="7963" width="10.75" style="4" customWidth="1"/>
    <col min="7964" max="7966" width="0" style="4" hidden="1" customWidth="1"/>
    <col min="7967" max="8197" width="9.125" style="4"/>
    <col min="8198" max="8198" width="5.125" style="4" customWidth="1"/>
    <col min="8199" max="8199" width="26.375" style="4" customWidth="1"/>
    <col min="8200" max="8202" width="10.25" style="4" customWidth="1"/>
    <col min="8203" max="8204" width="12.375" style="4" customWidth="1"/>
    <col min="8205" max="8205" width="11.25" style="4" customWidth="1"/>
    <col min="8206" max="8206" width="12.375" style="4" customWidth="1"/>
    <col min="8207" max="8207" width="11.25" style="4" customWidth="1"/>
    <col min="8208" max="8208" width="15.125" style="4" customWidth="1"/>
    <col min="8209" max="8209" width="13.625" style="4" customWidth="1"/>
    <col min="8210" max="8210" width="12.375" style="4" customWidth="1"/>
    <col min="8211" max="8211" width="11.25" style="4" customWidth="1"/>
    <col min="8212" max="8212" width="14.125" style="4" customWidth="1"/>
    <col min="8213" max="8213" width="10.25" style="4" customWidth="1"/>
    <col min="8214" max="8214" width="14.125" style="4" customWidth="1"/>
    <col min="8215" max="8215" width="12" style="4" customWidth="1"/>
    <col min="8216" max="8216" width="13.25" style="4" customWidth="1"/>
    <col min="8217" max="8217" width="10.25" style="4" customWidth="1"/>
    <col min="8218" max="8218" width="12" style="4" customWidth="1"/>
    <col min="8219" max="8219" width="10.75" style="4" customWidth="1"/>
    <col min="8220" max="8222" width="0" style="4" hidden="1" customWidth="1"/>
    <col min="8223" max="8453" width="9.125" style="4"/>
    <col min="8454" max="8454" width="5.125" style="4" customWidth="1"/>
    <col min="8455" max="8455" width="26.375" style="4" customWidth="1"/>
    <col min="8456" max="8458" width="10.25" style="4" customWidth="1"/>
    <col min="8459" max="8460" width="12.375" style="4" customWidth="1"/>
    <col min="8461" max="8461" width="11.25" style="4" customWidth="1"/>
    <col min="8462" max="8462" width="12.375" style="4" customWidth="1"/>
    <col min="8463" max="8463" width="11.25" style="4" customWidth="1"/>
    <col min="8464" max="8464" width="15.125" style="4" customWidth="1"/>
    <col min="8465" max="8465" width="13.625" style="4" customWidth="1"/>
    <col min="8466" max="8466" width="12.375" style="4" customWidth="1"/>
    <col min="8467" max="8467" width="11.25" style="4" customWidth="1"/>
    <col min="8468" max="8468" width="14.125" style="4" customWidth="1"/>
    <col min="8469" max="8469" width="10.25" style="4" customWidth="1"/>
    <col min="8470" max="8470" width="14.125" style="4" customWidth="1"/>
    <col min="8471" max="8471" width="12" style="4" customWidth="1"/>
    <col min="8472" max="8472" width="13.25" style="4" customWidth="1"/>
    <col min="8473" max="8473" width="10.25" style="4" customWidth="1"/>
    <col min="8474" max="8474" width="12" style="4" customWidth="1"/>
    <col min="8475" max="8475" width="10.75" style="4" customWidth="1"/>
    <col min="8476" max="8478" width="0" style="4" hidden="1" customWidth="1"/>
    <col min="8479" max="8709" width="9.125" style="4"/>
    <col min="8710" max="8710" width="5.125" style="4" customWidth="1"/>
    <col min="8711" max="8711" width="26.375" style="4" customWidth="1"/>
    <col min="8712" max="8714" width="10.25" style="4" customWidth="1"/>
    <col min="8715" max="8716" width="12.375" style="4" customWidth="1"/>
    <col min="8717" max="8717" width="11.25" style="4" customWidth="1"/>
    <col min="8718" max="8718" width="12.375" style="4" customWidth="1"/>
    <col min="8719" max="8719" width="11.25" style="4" customWidth="1"/>
    <col min="8720" max="8720" width="15.125" style="4" customWidth="1"/>
    <col min="8721" max="8721" width="13.625" style="4" customWidth="1"/>
    <col min="8722" max="8722" width="12.375" style="4" customWidth="1"/>
    <col min="8723" max="8723" width="11.25" style="4" customWidth="1"/>
    <col min="8724" max="8724" width="14.125" style="4" customWidth="1"/>
    <col min="8725" max="8725" width="10.25" style="4" customWidth="1"/>
    <col min="8726" max="8726" width="14.125" style="4" customWidth="1"/>
    <col min="8727" max="8727" width="12" style="4" customWidth="1"/>
    <col min="8728" max="8728" width="13.25" style="4" customWidth="1"/>
    <col min="8729" max="8729" width="10.25" style="4" customWidth="1"/>
    <col min="8730" max="8730" width="12" style="4" customWidth="1"/>
    <col min="8731" max="8731" width="10.75" style="4" customWidth="1"/>
    <col min="8732" max="8734" width="0" style="4" hidden="1" customWidth="1"/>
    <col min="8735" max="8965" width="9.125" style="4"/>
    <col min="8966" max="8966" width="5.125" style="4" customWidth="1"/>
    <col min="8967" max="8967" width="26.375" style="4" customWidth="1"/>
    <col min="8968" max="8970" width="10.25" style="4" customWidth="1"/>
    <col min="8971" max="8972" width="12.375" style="4" customWidth="1"/>
    <col min="8973" max="8973" width="11.25" style="4" customWidth="1"/>
    <col min="8974" max="8974" width="12.375" style="4" customWidth="1"/>
    <col min="8975" max="8975" width="11.25" style="4" customWidth="1"/>
    <col min="8976" max="8976" width="15.125" style="4" customWidth="1"/>
    <col min="8977" max="8977" width="13.625" style="4" customWidth="1"/>
    <col min="8978" max="8978" width="12.375" style="4" customWidth="1"/>
    <col min="8979" max="8979" width="11.25" style="4" customWidth="1"/>
    <col min="8980" max="8980" width="14.125" style="4" customWidth="1"/>
    <col min="8981" max="8981" width="10.25" style="4" customWidth="1"/>
    <col min="8982" max="8982" width="14.125" style="4" customWidth="1"/>
    <col min="8983" max="8983" width="12" style="4" customWidth="1"/>
    <col min="8984" max="8984" width="13.25" style="4" customWidth="1"/>
    <col min="8985" max="8985" width="10.25" style="4" customWidth="1"/>
    <col min="8986" max="8986" width="12" style="4" customWidth="1"/>
    <col min="8987" max="8987" width="10.75" style="4" customWidth="1"/>
    <col min="8988" max="8990" width="0" style="4" hidden="1" customWidth="1"/>
    <col min="8991" max="9221" width="9.125" style="4"/>
    <col min="9222" max="9222" width="5.125" style="4" customWidth="1"/>
    <col min="9223" max="9223" width="26.375" style="4" customWidth="1"/>
    <col min="9224" max="9226" width="10.25" style="4" customWidth="1"/>
    <col min="9227" max="9228" width="12.375" style="4" customWidth="1"/>
    <col min="9229" max="9229" width="11.25" style="4" customWidth="1"/>
    <col min="9230" max="9230" width="12.375" style="4" customWidth="1"/>
    <col min="9231" max="9231" width="11.25" style="4" customWidth="1"/>
    <col min="9232" max="9232" width="15.125" style="4" customWidth="1"/>
    <col min="9233" max="9233" width="13.625" style="4" customWidth="1"/>
    <col min="9234" max="9234" width="12.375" style="4" customWidth="1"/>
    <col min="9235" max="9235" width="11.25" style="4" customWidth="1"/>
    <col min="9236" max="9236" width="14.125" style="4" customWidth="1"/>
    <col min="9237" max="9237" width="10.25" style="4" customWidth="1"/>
    <col min="9238" max="9238" width="14.125" style="4" customWidth="1"/>
    <col min="9239" max="9239" width="12" style="4" customWidth="1"/>
    <col min="9240" max="9240" width="13.25" style="4" customWidth="1"/>
    <col min="9241" max="9241" width="10.25" style="4" customWidth="1"/>
    <col min="9242" max="9242" width="12" style="4" customWidth="1"/>
    <col min="9243" max="9243" width="10.75" style="4" customWidth="1"/>
    <col min="9244" max="9246" width="0" style="4" hidden="1" customWidth="1"/>
    <col min="9247" max="9477" width="9.125" style="4"/>
    <col min="9478" max="9478" width="5.125" style="4" customWidth="1"/>
    <col min="9479" max="9479" width="26.375" style="4" customWidth="1"/>
    <col min="9480" max="9482" width="10.25" style="4" customWidth="1"/>
    <col min="9483" max="9484" width="12.375" style="4" customWidth="1"/>
    <col min="9485" max="9485" width="11.25" style="4" customWidth="1"/>
    <col min="9486" max="9486" width="12.375" style="4" customWidth="1"/>
    <col min="9487" max="9487" width="11.25" style="4" customWidth="1"/>
    <col min="9488" max="9488" width="15.125" style="4" customWidth="1"/>
    <col min="9489" max="9489" width="13.625" style="4" customWidth="1"/>
    <col min="9490" max="9490" width="12.375" style="4" customWidth="1"/>
    <col min="9491" max="9491" width="11.25" style="4" customWidth="1"/>
    <col min="9492" max="9492" width="14.125" style="4" customWidth="1"/>
    <col min="9493" max="9493" width="10.25" style="4" customWidth="1"/>
    <col min="9494" max="9494" width="14.125" style="4" customWidth="1"/>
    <col min="9495" max="9495" width="12" style="4" customWidth="1"/>
    <col min="9496" max="9496" width="13.25" style="4" customWidth="1"/>
    <col min="9497" max="9497" width="10.25" style="4" customWidth="1"/>
    <col min="9498" max="9498" width="12" style="4" customWidth="1"/>
    <col min="9499" max="9499" width="10.75" style="4" customWidth="1"/>
    <col min="9500" max="9502" width="0" style="4" hidden="1" customWidth="1"/>
    <col min="9503" max="9733" width="9.125" style="4"/>
    <col min="9734" max="9734" width="5.125" style="4" customWidth="1"/>
    <col min="9735" max="9735" width="26.375" style="4" customWidth="1"/>
    <col min="9736" max="9738" width="10.25" style="4" customWidth="1"/>
    <col min="9739" max="9740" width="12.375" style="4" customWidth="1"/>
    <col min="9741" max="9741" width="11.25" style="4" customWidth="1"/>
    <col min="9742" max="9742" width="12.375" style="4" customWidth="1"/>
    <col min="9743" max="9743" width="11.25" style="4" customWidth="1"/>
    <col min="9744" max="9744" width="15.125" style="4" customWidth="1"/>
    <col min="9745" max="9745" width="13.625" style="4" customWidth="1"/>
    <col min="9746" max="9746" width="12.375" style="4" customWidth="1"/>
    <col min="9747" max="9747" width="11.25" style="4" customWidth="1"/>
    <col min="9748" max="9748" width="14.125" style="4" customWidth="1"/>
    <col min="9749" max="9749" width="10.25" style="4" customWidth="1"/>
    <col min="9750" max="9750" width="14.125" style="4" customWidth="1"/>
    <col min="9751" max="9751" width="12" style="4" customWidth="1"/>
    <col min="9752" max="9752" width="13.25" style="4" customWidth="1"/>
    <col min="9753" max="9753" width="10.25" style="4" customWidth="1"/>
    <col min="9754" max="9754" width="12" style="4" customWidth="1"/>
    <col min="9755" max="9755" width="10.75" style="4" customWidth="1"/>
    <col min="9756" max="9758" width="0" style="4" hidden="1" customWidth="1"/>
    <col min="9759" max="9989" width="9.125" style="4"/>
    <col min="9990" max="9990" width="5.125" style="4" customWidth="1"/>
    <col min="9991" max="9991" width="26.375" style="4" customWidth="1"/>
    <col min="9992" max="9994" width="10.25" style="4" customWidth="1"/>
    <col min="9995" max="9996" width="12.375" style="4" customWidth="1"/>
    <col min="9997" max="9997" width="11.25" style="4" customWidth="1"/>
    <col min="9998" max="9998" width="12.375" style="4" customWidth="1"/>
    <col min="9999" max="9999" width="11.25" style="4" customWidth="1"/>
    <col min="10000" max="10000" width="15.125" style="4" customWidth="1"/>
    <col min="10001" max="10001" width="13.625" style="4" customWidth="1"/>
    <col min="10002" max="10002" width="12.375" style="4" customWidth="1"/>
    <col min="10003" max="10003" width="11.25" style="4" customWidth="1"/>
    <col min="10004" max="10004" width="14.125" style="4" customWidth="1"/>
    <col min="10005" max="10005" width="10.25" style="4" customWidth="1"/>
    <col min="10006" max="10006" width="14.125" style="4" customWidth="1"/>
    <col min="10007" max="10007" width="12" style="4" customWidth="1"/>
    <col min="10008" max="10008" width="13.25" style="4" customWidth="1"/>
    <col min="10009" max="10009" width="10.25" style="4" customWidth="1"/>
    <col min="10010" max="10010" width="12" style="4" customWidth="1"/>
    <col min="10011" max="10011" width="10.75" style="4" customWidth="1"/>
    <col min="10012" max="10014" width="0" style="4" hidden="1" customWidth="1"/>
    <col min="10015" max="10245" width="9.125" style="4"/>
    <col min="10246" max="10246" width="5.125" style="4" customWidth="1"/>
    <col min="10247" max="10247" width="26.375" style="4" customWidth="1"/>
    <col min="10248" max="10250" width="10.25" style="4" customWidth="1"/>
    <col min="10251" max="10252" width="12.375" style="4" customWidth="1"/>
    <col min="10253" max="10253" width="11.25" style="4" customWidth="1"/>
    <col min="10254" max="10254" width="12.375" style="4" customWidth="1"/>
    <col min="10255" max="10255" width="11.25" style="4" customWidth="1"/>
    <col min="10256" max="10256" width="15.125" style="4" customWidth="1"/>
    <col min="10257" max="10257" width="13.625" style="4" customWidth="1"/>
    <col min="10258" max="10258" width="12.375" style="4" customWidth="1"/>
    <col min="10259" max="10259" width="11.25" style="4" customWidth="1"/>
    <col min="10260" max="10260" width="14.125" style="4" customWidth="1"/>
    <col min="10261" max="10261" width="10.25" style="4" customWidth="1"/>
    <col min="10262" max="10262" width="14.125" style="4" customWidth="1"/>
    <col min="10263" max="10263" width="12" style="4" customWidth="1"/>
    <col min="10264" max="10264" width="13.25" style="4" customWidth="1"/>
    <col min="10265" max="10265" width="10.25" style="4" customWidth="1"/>
    <col min="10266" max="10266" width="12" style="4" customWidth="1"/>
    <col min="10267" max="10267" width="10.75" style="4" customWidth="1"/>
    <col min="10268" max="10270" width="0" style="4" hidden="1" customWidth="1"/>
    <col min="10271" max="10501" width="9.125" style="4"/>
    <col min="10502" max="10502" width="5.125" style="4" customWidth="1"/>
    <col min="10503" max="10503" width="26.375" style="4" customWidth="1"/>
    <col min="10504" max="10506" width="10.25" style="4" customWidth="1"/>
    <col min="10507" max="10508" width="12.375" style="4" customWidth="1"/>
    <col min="10509" max="10509" width="11.25" style="4" customWidth="1"/>
    <col min="10510" max="10510" width="12.375" style="4" customWidth="1"/>
    <col min="10511" max="10511" width="11.25" style="4" customWidth="1"/>
    <col min="10512" max="10512" width="15.125" style="4" customWidth="1"/>
    <col min="10513" max="10513" width="13.625" style="4" customWidth="1"/>
    <col min="10514" max="10514" width="12.375" style="4" customWidth="1"/>
    <col min="10515" max="10515" width="11.25" style="4" customWidth="1"/>
    <col min="10516" max="10516" width="14.125" style="4" customWidth="1"/>
    <col min="10517" max="10517" width="10.25" style="4" customWidth="1"/>
    <col min="10518" max="10518" width="14.125" style="4" customWidth="1"/>
    <col min="10519" max="10519" width="12" style="4" customWidth="1"/>
    <col min="10520" max="10520" width="13.25" style="4" customWidth="1"/>
    <col min="10521" max="10521" width="10.25" style="4" customWidth="1"/>
    <col min="10522" max="10522" width="12" style="4" customWidth="1"/>
    <col min="10523" max="10523" width="10.75" style="4" customWidth="1"/>
    <col min="10524" max="10526" width="0" style="4" hidden="1" customWidth="1"/>
    <col min="10527" max="10757" width="9.125" style="4"/>
    <col min="10758" max="10758" width="5.125" style="4" customWidth="1"/>
    <col min="10759" max="10759" width="26.375" style="4" customWidth="1"/>
    <col min="10760" max="10762" width="10.25" style="4" customWidth="1"/>
    <col min="10763" max="10764" width="12.375" style="4" customWidth="1"/>
    <col min="10765" max="10765" width="11.25" style="4" customWidth="1"/>
    <col min="10766" max="10766" width="12.375" style="4" customWidth="1"/>
    <col min="10767" max="10767" width="11.25" style="4" customWidth="1"/>
    <col min="10768" max="10768" width="15.125" style="4" customWidth="1"/>
    <col min="10769" max="10769" width="13.625" style="4" customWidth="1"/>
    <col min="10770" max="10770" width="12.375" style="4" customWidth="1"/>
    <col min="10771" max="10771" width="11.25" style="4" customWidth="1"/>
    <col min="10772" max="10772" width="14.125" style="4" customWidth="1"/>
    <col min="10773" max="10773" width="10.25" style="4" customWidth="1"/>
    <col min="10774" max="10774" width="14.125" style="4" customWidth="1"/>
    <col min="10775" max="10775" width="12" style="4" customWidth="1"/>
    <col min="10776" max="10776" width="13.25" style="4" customWidth="1"/>
    <col min="10777" max="10777" width="10.25" style="4" customWidth="1"/>
    <col min="10778" max="10778" width="12" style="4" customWidth="1"/>
    <col min="10779" max="10779" width="10.75" style="4" customWidth="1"/>
    <col min="10780" max="10782" width="0" style="4" hidden="1" customWidth="1"/>
    <col min="10783" max="11013" width="9.125" style="4"/>
    <col min="11014" max="11014" width="5.125" style="4" customWidth="1"/>
    <col min="11015" max="11015" width="26.375" style="4" customWidth="1"/>
    <col min="11016" max="11018" width="10.25" style="4" customWidth="1"/>
    <col min="11019" max="11020" width="12.375" style="4" customWidth="1"/>
    <col min="11021" max="11021" width="11.25" style="4" customWidth="1"/>
    <col min="11022" max="11022" width="12.375" style="4" customWidth="1"/>
    <col min="11023" max="11023" width="11.25" style="4" customWidth="1"/>
    <col min="11024" max="11024" width="15.125" style="4" customWidth="1"/>
    <col min="11025" max="11025" width="13.625" style="4" customWidth="1"/>
    <col min="11026" max="11026" width="12.375" style="4" customWidth="1"/>
    <col min="11027" max="11027" width="11.25" style="4" customWidth="1"/>
    <col min="11028" max="11028" width="14.125" style="4" customWidth="1"/>
    <col min="11029" max="11029" width="10.25" style="4" customWidth="1"/>
    <col min="11030" max="11030" width="14.125" style="4" customWidth="1"/>
    <col min="11031" max="11031" width="12" style="4" customWidth="1"/>
    <col min="11032" max="11032" width="13.25" style="4" customWidth="1"/>
    <col min="11033" max="11033" width="10.25" style="4" customWidth="1"/>
    <col min="11034" max="11034" width="12" style="4" customWidth="1"/>
    <col min="11035" max="11035" width="10.75" style="4" customWidth="1"/>
    <col min="11036" max="11038" width="0" style="4" hidden="1" customWidth="1"/>
    <col min="11039" max="11269" width="9.125" style="4"/>
    <col min="11270" max="11270" width="5.125" style="4" customWidth="1"/>
    <col min="11271" max="11271" width="26.375" style="4" customWidth="1"/>
    <col min="11272" max="11274" width="10.25" style="4" customWidth="1"/>
    <col min="11275" max="11276" width="12.375" style="4" customWidth="1"/>
    <col min="11277" max="11277" width="11.25" style="4" customWidth="1"/>
    <col min="11278" max="11278" width="12.375" style="4" customWidth="1"/>
    <col min="11279" max="11279" width="11.25" style="4" customWidth="1"/>
    <col min="11280" max="11280" width="15.125" style="4" customWidth="1"/>
    <col min="11281" max="11281" width="13.625" style="4" customWidth="1"/>
    <col min="11282" max="11282" width="12.375" style="4" customWidth="1"/>
    <col min="11283" max="11283" width="11.25" style="4" customWidth="1"/>
    <col min="11284" max="11284" width="14.125" style="4" customWidth="1"/>
    <col min="11285" max="11285" width="10.25" style="4" customWidth="1"/>
    <col min="11286" max="11286" width="14.125" style="4" customWidth="1"/>
    <col min="11287" max="11287" width="12" style="4" customWidth="1"/>
    <col min="11288" max="11288" width="13.25" style="4" customWidth="1"/>
    <col min="11289" max="11289" width="10.25" style="4" customWidth="1"/>
    <col min="11290" max="11290" width="12" style="4" customWidth="1"/>
    <col min="11291" max="11291" width="10.75" style="4" customWidth="1"/>
    <col min="11292" max="11294" width="0" style="4" hidden="1" customWidth="1"/>
    <col min="11295" max="11525" width="9.125" style="4"/>
    <col min="11526" max="11526" width="5.125" style="4" customWidth="1"/>
    <col min="11527" max="11527" width="26.375" style="4" customWidth="1"/>
    <col min="11528" max="11530" width="10.25" style="4" customWidth="1"/>
    <col min="11531" max="11532" width="12.375" style="4" customWidth="1"/>
    <col min="11533" max="11533" width="11.25" style="4" customWidth="1"/>
    <col min="11534" max="11534" width="12.375" style="4" customWidth="1"/>
    <col min="11535" max="11535" width="11.25" style="4" customWidth="1"/>
    <col min="11536" max="11536" width="15.125" style="4" customWidth="1"/>
    <col min="11537" max="11537" width="13.625" style="4" customWidth="1"/>
    <col min="11538" max="11538" width="12.375" style="4" customWidth="1"/>
    <col min="11539" max="11539" width="11.25" style="4" customWidth="1"/>
    <col min="11540" max="11540" width="14.125" style="4" customWidth="1"/>
    <col min="11541" max="11541" width="10.25" style="4" customWidth="1"/>
    <col min="11542" max="11542" width="14.125" style="4" customWidth="1"/>
    <col min="11543" max="11543" width="12" style="4" customWidth="1"/>
    <col min="11544" max="11544" width="13.25" style="4" customWidth="1"/>
    <col min="11545" max="11545" width="10.25" style="4" customWidth="1"/>
    <col min="11546" max="11546" width="12" style="4" customWidth="1"/>
    <col min="11547" max="11547" width="10.75" style="4" customWidth="1"/>
    <col min="11548" max="11550" width="0" style="4" hidden="1" customWidth="1"/>
    <col min="11551" max="11781" width="9.125" style="4"/>
    <col min="11782" max="11782" width="5.125" style="4" customWidth="1"/>
    <col min="11783" max="11783" width="26.375" style="4" customWidth="1"/>
    <col min="11784" max="11786" width="10.25" style="4" customWidth="1"/>
    <col min="11787" max="11788" width="12.375" style="4" customWidth="1"/>
    <col min="11789" max="11789" width="11.25" style="4" customWidth="1"/>
    <col min="11790" max="11790" width="12.375" style="4" customWidth="1"/>
    <col min="11791" max="11791" width="11.25" style="4" customWidth="1"/>
    <col min="11792" max="11792" width="15.125" style="4" customWidth="1"/>
    <col min="11793" max="11793" width="13.625" style="4" customWidth="1"/>
    <col min="11794" max="11794" width="12.375" style="4" customWidth="1"/>
    <col min="11795" max="11795" width="11.25" style="4" customWidth="1"/>
    <col min="11796" max="11796" width="14.125" style="4" customWidth="1"/>
    <col min="11797" max="11797" width="10.25" style="4" customWidth="1"/>
    <col min="11798" max="11798" width="14.125" style="4" customWidth="1"/>
    <col min="11799" max="11799" width="12" style="4" customWidth="1"/>
    <col min="11800" max="11800" width="13.25" style="4" customWidth="1"/>
    <col min="11801" max="11801" width="10.25" style="4" customWidth="1"/>
    <col min="11802" max="11802" width="12" style="4" customWidth="1"/>
    <col min="11803" max="11803" width="10.75" style="4" customWidth="1"/>
    <col min="11804" max="11806" width="0" style="4" hidden="1" customWidth="1"/>
    <col min="11807" max="12037" width="9.125" style="4"/>
    <col min="12038" max="12038" width="5.125" style="4" customWidth="1"/>
    <col min="12039" max="12039" width="26.375" style="4" customWidth="1"/>
    <col min="12040" max="12042" width="10.25" style="4" customWidth="1"/>
    <col min="12043" max="12044" width="12.375" style="4" customWidth="1"/>
    <col min="12045" max="12045" width="11.25" style="4" customWidth="1"/>
    <col min="12046" max="12046" width="12.375" style="4" customWidth="1"/>
    <col min="12047" max="12047" width="11.25" style="4" customWidth="1"/>
    <col min="12048" max="12048" width="15.125" style="4" customWidth="1"/>
    <col min="12049" max="12049" width="13.625" style="4" customWidth="1"/>
    <col min="12050" max="12050" width="12.375" style="4" customWidth="1"/>
    <col min="12051" max="12051" width="11.25" style="4" customWidth="1"/>
    <col min="12052" max="12052" width="14.125" style="4" customWidth="1"/>
    <col min="12053" max="12053" width="10.25" style="4" customWidth="1"/>
    <col min="12054" max="12054" width="14.125" style="4" customWidth="1"/>
    <col min="12055" max="12055" width="12" style="4" customWidth="1"/>
    <col min="12056" max="12056" width="13.25" style="4" customWidth="1"/>
    <col min="12057" max="12057" width="10.25" style="4" customWidth="1"/>
    <col min="12058" max="12058" width="12" style="4" customWidth="1"/>
    <col min="12059" max="12059" width="10.75" style="4" customWidth="1"/>
    <col min="12060" max="12062" width="0" style="4" hidden="1" customWidth="1"/>
    <col min="12063" max="12293" width="9.125" style="4"/>
    <col min="12294" max="12294" width="5.125" style="4" customWidth="1"/>
    <col min="12295" max="12295" width="26.375" style="4" customWidth="1"/>
    <col min="12296" max="12298" width="10.25" style="4" customWidth="1"/>
    <col min="12299" max="12300" width="12.375" style="4" customWidth="1"/>
    <col min="12301" max="12301" width="11.25" style="4" customWidth="1"/>
    <col min="12302" max="12302" width="12.375" style="4" customWidth="1"/>
    <col min="12303" max="12303" width="11.25" style="4" customWidth="1"/>
    <col min="12304" max="12304" width="15.125" style="4" customWidth="1"/>
    <col min="12305" max="12305" width="13.625" style="4" customWidth="1"/>
    <col min="12306" max="12306" width="12.375" style="4" customWidth="1"/>
    <col min="12307" max="12307" width="11.25" style="4" customWidth="1"/>
    <col min="12308" max="12308" width="14.125" style="4" customWidth="1"/>
    <col min="12309" max="12309" width="10.25" style="4" customWidth="1"/>
    <col min="12310" max="12310" width="14.125" style="4" customWidth="1"/>
    <col min="12311" max="12311" width="12" style="4" customWidth="1"/>
    <col min="12312" max="12312" width="13.25" style="4" customWidth="1"/>
    <col min="12313" max="12313" width="10.25" style="4" customWidth="1"/>
    <col min="12314" max="12314" width="12" style="4" customWidth="1"/>
    <col min="12315" max="12315" width="10.75" style="4" customWidth="1"/>
    <col min="12316" max="12318" width="0" style="4" hidden="1" customWidth="1"/>
    <col min="12319" max="12549" width="9.125" style="4"/>
    <col min="12550" max="12550" width="5.125" style="4" customWidth="1"/>
    <col min="12551" max="12551" width="26.375" style="4" customWidth="1"/>
    <col min="12552" max="12554" width="10.25" style="4" customWidth="1"/>
    <col min="12555" max="12556" width="12.375" style="4" customWidth="1"/>
    <col min="12557" max="12557" width="11.25" style="4" customWidth="1"/>
    <col min="12558" max="12558" width="12.375" style="4" customWidth="1"/>
    <col min="12559" max="12559" width="11.25" style="4" customWidth="1"/>
    <col min="12560" max="12560" width="15.125" style="4" customWidth="1"/>
    <col min="12561" max="12561" width="13.625" style="4" customWidth="1"/>
    <col min="12562" max="12562" width="12.375" style="4" customWidth="1"/>
    <col min="12563" max="12563" width="11.25" style="4" customWidth="1"/>
    <col min="12564" max="12564" width="14.125" style="4" customWidth="1"/>
    <col min="12565" max="12565" width="10.25" style="4" customWidth="1"/>
    <col min="12566" max="12566" width="14.125" style="4" customWidth="1"/>
    <col min="12567" max="12567" width="12" style="4" customWidth="1"/>
    <col min="12568" max="12568" width="13.25" style="4" customWidth="1"/>
    <col min="12569" max="12569" width="10.25" style="4" customWidth="1"/>
    <col min="12570" max="12570" width="12" style="4" customWidth="1"/>
    <col min="12571" max="12571" width="10.75" style="4" customWidth="1"/>
    <col min="12572" max="12574" width="0" style="4" hidden="1" customWidth="1"/>
    <col min="12575" max="12805" width="9.125" style="4"/>
    <col min="12806" max="12806" width="5.125" style="4" customWidth="1"/>
    <col min="12807" max="12807" width="26.375" style="4" customWidth="1"/>
    <col min="12808" max="12810" width="10.25" style="4" customWidth="1"/>
    <col min="12811" max="12812" width="12.375" style="4" customWidth="1"/>
    <col min="12813" max="12813" width="11.25" style="4" customWidth="1"/>
    <col min="12814" max="12814" width="12.375" style="4" customWidth="1"/>
    <col min="12815" max="12815" width="11.25" style="4" customWidth="1"/>
    <col min="12816" max="12816" width="15.125" style="4" customWidth="1"/>
    <col min="12817" max="12817" width="13.625" style="4" customWidth="1"/>
    <col min="12818" max="12818" width="12.375" style="4" customWidth="1"/>
    <col min="12819" max="12819" width="11.25" style="4" customWidth="1"/>
    <col min="12820" max="12820" width="14.125" style="4" customWidth="1"/>
    <col min="12821" max="12821" width="10.25" style="4" customWidth="1"/>
    <col min="12822" max="12822" width="14.125" style="4" customWidth="1"/>
    <col min="12823" max="12823" width="12" style="4" customWidth="1"/>
    <col min="12824" max="12824" width="13.25" style="4" customWidth="1"/>
    <col min="12825" max="12825" width="10.25" style="4" customWidth="1"/>
    <col min="12826" max="12826" width="12" style="4" customWidth="1"/>
    <col min="12827" max="12827" width="10.75" style="4" customWidth="1"/>
    <col min="12828" max="12830" width="0" style="4" hidden="1" customWidth="1"/>
    <col min="12831" max="13061" width="9.125" style="4"/>
    <col min="13062" max="13062" width="5.125" style="4" customWidth="1"/>
    <col min="13063" max="13063" width="26.375" style="4" customWidth="1"/>
    <col min="13064" max="13066" width="10.25" style="4" customWidth="1"/>
    <col min="13067" max="13068" width="12.375" style="4" customWidth="1"/>
    <col min="13069" max="13069" width="11.25" style="4" customWidth="1"/>
    <col min="13070" max="13070" width="12.375" style="4" customWidth="1"/>
    <col min="13071" max="13071" width="11.25" style="4" customWidth="1"/>
    <col min="13072" max="13072" width="15.125" style="4" customWidth="1"/>
    <col min="13073" max="13073" width="13.625" style="4" customWidth="1"/>
    <col min="13074" max="13074" width="12.375" style="4" customWidth="1"/>
    <col min="13075" max="13075" width="11.25" style="4" customWidth="1"/>
    <col min="13076" max="13076" width="14.125" style="4" customWidth="1"/>
    <col min="13077" max="13077" width="10.25" style="4" customWidth="1"/>
    <col min="13078" max="13078" width="14.125" style="4" customWidth="1"/>
    <col min="13079" max="13079" width="12" style="4" customWidth="1"/>
    <col min="13080" max="13080" width="13.25" style="4" customWidth="1"/>
    <col min="13081" max="13081" width="10.25" style="4" customWidth="1"/>
    <col min="13082" max="13082" width="12" style="4" customWidth="1"/>
    <col min="13083" max="13083" width="10.75" style="4" customWidth="1"/>
    <col min="13084" max="13086" width="0" style="4" hidden="1" customWidth="1"/>
    <col min="13087" max="13317" width="9.125" style="4"/>
    <col min="13318" max="13318" width="5.125" style="4" customWidth="1"/>
    <col min="13319" max="13319" width="26.375" style="4" customWidth="1"/>
    <col min="13320" max="13322" width="10.25" style="4" customWidth="1"/>
    <col min="13323" max="13324" width="12.375" style="4" customWidth="1"/>
    <col min="13325" max="13325" width="11.25" style="4" customWidth="1"/>
    <col min="13326" max="13326" width="12.375" style="4" customWidth="1"/>
    <col min="13327" max="13327" width="11.25" style="4" customWidth="1"/>
    <col min="13328" max="13328" width="15.125" style="4" customWidth="1"/>
    <col min="13329" max="13329" width="13.625" style="4" customWidth="1"/>
    <col min="13330" max="13330" width="12.375" style="4" customWidth="1"/>
    <col min="13331" max="13331" width="11.25" style="4" customWidth="1"/>
    <col min="13332" max="13332" width="14.125" style="4" customWidth="1"/>
    <col min="13333" max="13333" width="10.25" style="4" customWidth="1"/>
    <col min="13334" max="13334" width="14.125" style="4" customWidth="1"/>
    <col min="13335" max="13335" width="12" style="4" customWidth="1"/>
    <col min="13336" max="13336" width="13.25" style="4" customWidth="1"/>
    <col min="13337" max="13337" width="10.25" style="4" customWidth="1"/>
    <col min="13338" max="13338" width="12" style="4" customWidth="1"/>
    <col min="13339" max="13339" width="10.75" style="4" customWidth="1"/>
    <col min="13340" max="13342" width="0" style="4" hidden="1" customWidth="1"/>
    <col min="13343" max="13573" width="9.125" style="4"/>
    <col min="13574" max="13574" width="5.125" style="4" customWidth="1"/>
    <col min="13575" max="13575" width="26.375" style="4" customWidth="1"/>
    <col min="13576" max="13578" width="10.25" style="4" customWidth="1"/>
    <col min="13579" max="13580" width="12.375" style="4" customWidth="1"/>
    <col min="13581" max="13581" width="11.25" style="4" customWidth="1"/>
    <col min="13582" max="13582" width="12.375" style="4" customWidth="1"/>
    <col min="13583" max="13583" width="11.25" style="4" customWidth="1"/>
    <col min="13584" max="13584" width="15.125" style="4" customWidth="1"/>
    <col min="13585" max="13585" width="13.625" style="4" customWidth="1"/>
    <col min="13586" max="13586" width="12.375" style="4" customWidth="1"/>
    <col min="13587" max="13587" width="11.25" style="4" customWidth="1"/>
    <col min="13588" max="13588" width="14.125" style="4" customWidth="1"/>
    <col min="13589" max="13589" width="10.25" style="4" customWidth="1"/>
    <col min="13590" max="13590" width="14.125" style="4" customWidth="1"/>
    <col min="13591" max="13591" width="12" style="4" customWidth="1"/>
    <col min="13592" max="13592" width="13.25" style="4" customWidth="1"/>
    <col min="13593" max="13593" width="10.25" style="4" customWidth="1"/>
    <col min="13594" max="13594" width="12" style="4" customWidth="1"/>
    <col min="13595" max="13595" width="10.75" style="4" customWidth="1"/>
    <col min="13596" max="13598" width="0" style="4" hidden="1" customWidth="1"/>
    <col min="13599" max="13829" width="9.125" style="4"/>
    <col min="13830" max="13830" width="5.125" style="4" customWidth="1"/>
    <col min="13831" max="13831" width="26.375" style="4" customWidth="1"/>
    <col min="13832" max="13834" width="10.25" style="4" customWidth="1"/>
    <col min="13835" max="13836" width="12.375" style="4" customWidth="1"/>
    <col min="13837" max="13837" width="11.25" style="4" customWidth="1"/>
    <col min="13838" max="13838" width="12.375" style="4" customWidth="1"/>
    <col min="13839" max="13839" width="11.25" style="4" customWidth="1"/>
    <col min="13840" max="13840" width="15.125" style="4" customWidth="1"/>
    <col min="13841" max="13841" width="13.625" style="4" customWidth="1"/>
    <col min="13842" max="13842" width="12.375" style="4" customWidth="1"/>
    <col min="13843" max="13843" width="11.25" style="4" customWidth="1"/>
    <col min="13844" max="13844" width="14.125" style="4" customWidth="1"/>
    <col min="13845" max="13845" width="10.25" style="4" customWidth="1"/>
    <col min="13846" max="13846" width="14.125" style="4" customWidth="1"/>
    <col min="13847" max="13847" width="12" style="4" customWidth="1"/>
    <col min="13848" max="13848" width="13.25" style="4" customWidth="1"/>
    <col min="13849" max="13849" width="10.25" style="4" customWidth="1"/>
    <col min="13850" max="13850" width="12" style="4" customWidth="1"/>
    <col min="13851" max="13851" width="10.75" style="4" customWidth="1"/>
    <col min="13852" max="13854" width="0" style="4" hidden="1" customWidth="1"/>
    <col min="13855" max="14085" width="9.125" style="4"/>
    <col min="14086" max="14086" width="5.125" style="4" customWidth="1"/>
    <col min="14087" max="14087" width="26.375" style="4" customWidth="1"/>
    <col min="14088" max="14090" width="10.25" style="4" customWidth="1"/>
    <col min="14091" max="14092" width="12.375" style="4" customWidth="1"/>
    <col min="14093" max="14093" width="11.25" style="4" customWidth="1"/>
    <col min="14094" max="14094" width="12.375" style="4" customWidth="1"/>
    <col min="14095" max="14095" width="11.25" style="4" customWidth="1"/>
    <col min="14096" max="14096" width="15.125" style="4" customWidth="1"/>
    <col min="14097" max="14097" width="13.625" style="4" customWidth="1"/>
    <col min="14098" max="14098" width="12.375" style="4" customWidth="1"/>
    <col min="14099" max="14099" width="11.25" style="4" customWidth="1"/>
    <col min="14100" max="14100" width="14.125" style="4" customWidth="1"/>
    <col min="14101" max="14101" width="10.25" style="4" customWidth="1"/>
    <col min="14102" max="14102" width="14.125" style="4" customWidth="1"/>
    <col min="14103" max="14103" width="12" style="4" customWidth="1"/>
    <col min="14104" max="14104" width="13.25" style="4" customWidth="1"/>
    <col min="14105" max="14105" width="10.25" style="4" customWidth="1"/>
    <col min="14106" max="14106" width="12" style="4" customWidth="1"/>
    <col min="14107" max="14107" width="10.75" style="4" customWidth="1"/>
    <col min="14108" max="14110" width="0" style="4" hidden="1" customWidth="1"/>
    <col min="14111" max="14341" width="9.125" style="4"/>
    <col min="14342" max="14342" width="5.125" style="4" customWidth="1"/>
    <col min="14343" max="14343" width="26.375" style="4" customWidth="1"/>
    <col min="14344" max="14346" width="10.25" style="4" customWidth="1"/>
    <col min="14347" max="14348" width="12.375" style="4" customWidth="1"/>
    <col min="14349" max="14349" width="11.25" style="4" customWidth="1"/>
    <col min="14350" max="14350" width="12.375" style="4" customWidth="1"/>
    <col min="14351" max="14351" width="11.25" style="4" customWidth="1"/>
    <col min="14352" max="14352" width="15.125" style="4" customWidth="1"/>
    <col min="14353" max="14353" width="13.625" style="4" customWidth="1"/>
    <col min="14354" max="14354" width="12.375" style="4" customWidth="1"/>
    <col min="14355" max="14355" width="11.25" style="4" customWidth="1"/>
    <col min="14356" max="14356" width="14.125" style="4" customWidth="1"/>
    <col min="14357" max="14357" width="10.25" style="4" customWidth="1"/>
    <col min="14358" max="14358" width="14.125" style="4" customWidth="1"/>
    <col min="14359" max="14359" width="12" style="4" customWidth="1"/>
    <col min="14360" max="14360" width="13.25" style="4" customWidth="1"/>
    <col min="14361" max="14361" width="10.25" style="4" customWidth="1"/>
    <col min="14362" max="14362" width="12" style="4" customWidth="1"/>
    <col min="14363" max="14363" width="10.75" style="4" customWidth="1"/>
    <col min="14364" max="14366" width="0" style="4" hidden="1" customWidth="1"/>
    <col min="14367" max="14597" width="9.125" style="4"/>
    <col min="14598" max="14598" width="5.125" style="4" customWidth="1"/>
    <col min="14599" max="14599" width="26.375" style="4" customWidth="1"/>
    <col min="14600" max="14602" width="10.25" style="4" customWidth="1"/>
    <col min="14603" max="14604" width="12.375" style="4" customWidth="1"/>
    <col min="14605" max="14605" width="11.25" style="4" customWidth="1"/>
    <col min="14606" max="14606" width="12.375" style="4" customWidth="1"/>
    <col min="14607" max="14607" width="11.25" style="4" customWidth="1"/>
    <col min="14608" max="14608" width="15.125" style="4" customWidth="1"/>
    <col min="14609" max="14609" width="13.625" style="4" customWidth="1"/>
    <col min="14610" max="14610" width="12.375" style="4" customWidth="1"/>
    <col min="14611" max="14611" width="11.25" style="4" customWidth="1"/>
    <col min="14612" max="14612" width="14.125" style="4" customWidth="1"/>
    <col min="14613" max="14613" width="10.25" style="4" customWidth="1"/>
    <col min="14614" max="14614" width="14.125" style="4" customWidth="1"/>
    <col min="14615" max="14615" width="12" style="4" customWidth="1"/>
    <col min="14616" max="14616" width="13.25" style="4" customWidth="1"/>
    <col min="14617" max="14617" width="10.25" style="4" customWidth="1"/>
    <col min="14618" max="14618" width="12" style="4" customWidth="1"/>
    <col min="14619" max="14619" width="10.75" style="4" customWidth="1"/>
    <col min="14620" max="14622" width="0" style="4" hidden="1" customWidth="1"/>
    <col min="14623" max="14853" width="9.125" style="4"/>
    <col min="14854" max="14854" width="5.125" style="4" customWidth="1"/>
    <col min="14855" max="14855" width="26.375" style="4" customWidth="1"/>
    <col min="14856" max="14858" width="10.25" style="4" customWidth="1"/>
    <col min="14859" max="14860" width="12.375" style="4" customWidth="1"/>
    <col min="14861" max="14861" width="11.25" style="4" customWidth="1"/>
    <col min="14862" max="14862" width="12.375" style="4" customWidth="1"/>
    <col min="14863" max="14863" width="11.25" style="4" customWidth="1"/>
    <col min="14864" max="14864" width="15.125" style="4" customWidth="1"/>
    <col min="14865" max="14865" width="13.625" style="4" customWidth="1"/>
    <col min="14866" max="14866" width="12.375" style="4" customWidth="1"/>
    <col min="14867" max="14867" width="11.25" style="4" customWidth="1"/>
    <col min="14868" max="14868" width="14.125" style="4" customWidth="1"/>
    <col min="14869" max="14869" width="10.25" style="4" customWidth="1"/>
    <col min="14870" max="14870" width="14.125" style="4" customWidth="1"/>
    <col min="14871" max="14871" width="12" style="4" customWidth="1"/>
    <col min="14872" max="14872" width="13.25" style="4" customWidth="1"/>
    <col min="14873" max="14873" width="10.25" style="4" customWidth="1"/>
    <col min="14874" max="14874" width="12" style="4" customWidth="1"/>
    <col min="14875" max="14875" width="10.75" style="4" customWidth="1"/>
    <col min="14876" max="14878" width="0" style="4" hidden="1" customWidth="1"/>
    <col min="14879" max="15109" width="9.125" style="4"/>
    <col min="15110" max="15110" width="5.125" style="4" customWidth="1"/>
    <col min="15111" max="15111" width="26.375" style="4" customWidth="1"/>
    <col min="15112" max="15114" width="10.25" style="4" customWidth="1"/>
    <col min="15115" max="15116" width="12.375" style="4" customWidth="1"/>
    <col min="15117" max="15117" width="11.25" style="4" customWidth="1"/>
    <col min="15118" max="15118" width="12.375" style="4" customWidth="1"/>
    <col min="15119" max="15119" width="11.25" style="4" customWidth="1"/>
    <col min="15120" max="15120" width="15.125" style="4" customWidth="1"/>
    <col min="15121" max="15121" width="13.625" style="4" customWidth="1"/>
    <col min="15122" max="15122" width="12.375" style="4" customWidth="1"/>
    <col min="15123" max="15123" width="11.25" style="4" customWidth="1"/>
    <col min="15124" max="15124" width="14.125" style="4" customWidth="1"/>
    <col min="15125" max="15125" width="10.25" style="4" customWidth="1"/>
    <col min="15126" max="15126" width="14.125" style="4" customWidth="1"/>
    <col min="15127" max="15127" width="12" style="4" customWidth="1"/>
    <col min="15128" max="15128" width="13.25" style="4" customWidth="1"/>
    <col min="15129" max="15129" width="10.25" style="4" customWidth="1"/>
    <col min="15130" max="15130" width="12" style="4" customWidth="1"/>
    <col min="15131" max="15131" width="10.75" style="4" customWidth="1"/>
    <col min="15132" max="15134" width="0" style="4" hidden="1" customWidth="1"/>
    <col min="15135" max="15365" width="9.125" style="4"/>
    <col min="15366" max="15366" width="5.125" style="4" customWidth="1"/>
    <col min="15367" max="15367" width="26.375" style="4" customWidth="1"/>
    <col min="15368" max="15370" width="10.25" style="4" customWidth="1"/>
    <col min="15371" max="15372" width="12.375" style="4" customWidth="1"/>
    <col min="15373" max="15373" width="11.25" style="4" customWidth="1"/>
    <col min="15374" max="15374" width="12.375" style="4" customWidth="1"/>
    <col min="15375" max="15375" width="11.25" style="4" customWidth="1"/>
    <col min="15376" max="15376" width="15.125" style="4" customWidth="1"/>
    <col min="15377" max="15377" width="13.625" style="4" customWidth="1"/>
    <col min="15378" max="15378" width="12.375" style="4" customWidth="1"/>
    <col min="15379" max="15379" width="11.25" style="4" customWidth="1"/>
    <col min="15380" max="15380" width="14.125" style="4" customWidth="1"/>
    <col min="15381" max="15381" width="10.25" style="4" customWidth="1"/>
    <col min="15382" max="15382" width="14.125" style="4" customWidth="1"/>
    <col min="15383" max="15383" width="12" style="4" customWidth="1"/>
    <col min="15384" max="15384" width="13.25" style="4" customWidth="1"/>
    <col min="15385" max="15385" width="10.25" style="4" customWidth="1"/>
    <col min="15386" max="15386" width="12" style="4" customWidth="1"/>
    <col min="15387" max="15387" width="10.75" style="4" customWidth="1"/>
    <col min="15388" max="15390" width="0" style="4" hidden="1" customWidth="1"/>
    <col min="15391" max="15621" width="9.125" style="4"/>
    <col min="15622" max="15622" width="5.125" style="4" customWidth="1"/>
    <col min="15623" max="15623" width="26.375" style="4" customWidth="1"/>
    <col min="15624" max="15626" width="10.25" style="4" customWidth="1"/>
    <col min="15627" max="15628" width="12.375" style="4" customWidth="1"/>
    <col min="15629" max="15629" width="11.25" style="4" customWidth="1"/>
    <col min="15630" max="15630" width="12.375" style="4" customWidth="1"/>
    <col min="15631" max="15631" width="11.25" style="4" customWidth="1"/>
    <col min="15632" max="15632" width="15.125" style="4" customWidth="1"/>
    <col min="15633" max="15633" width="13.625" style="4" customWidth="1"/>
    <col min="15634" max="15634" width="12.375" style="4" customWidth="1"/>
    <col min="15635" max="15635" width="11.25" style="4" customWidth="1"/>
    <col min="15636" max="15636" width="14.125" style="4" customWidth="1"/>
    <col min="15637" max="15637" width="10.25" style="4" customWidth="1"/>
    <col min="15638" max="15638" width="14.125" style="4" customWidth="1"/>
    <col min="15639" max="15639" width="12" style="4" customWidth="1"/>
    <col min="15640" max="15640" width="13.25" style="4" customWidth="1"/>
    <col min="15641" max="15641" width="10.25" style="4" customWidth="1"/>
    <col min="15642" max="15642" width="12" style="4" customWidth="1"/>
    <col min="15643" max="15643" width="10.75" style="4" customWidth="1"/>
    <col min="15644" max="15646" width="0" style="4" hidden="1" customWidth="1"/>
    <col min="15647" max="15877" width="9.125" style="4"/>
    <col min="15878" max="15878" width="5.125" style="4" customWidth="1"/>
    <col min="15879" max="15879" width="26.375" style="4" customWidth="1"/>
    <col min="15880" max="15882" width="10.25" style="4" customWidth="1"/>
    <col min="15883" max="15884" width="12.375" style="4" customWidth="1"/>
    <col min="15885" max="15885" width="11.25" style="4" customWidth="1"/>
    <col min="15886" max="15886" width="12.375" style="4" customWidth="1"/>
    <col min="15887" max="15887" width="11.25" style="4" customWidth="1"/>
    <col min="15888" max="15888" width="15.125" style="4" customWidth="1"/>
    <col min="15889" max="15889" width="13.625" style="4" customWidth="1"/>
    <col min="15890" max="15890" width="12.375" style="4" customWidth="1"/>
    <col min="15891" max="15891" width="11.25" style="4" customWidth="1"/>
    <col min="15892" max="15892" width="14.125" style="4" customWidth="1"/>
    <col min="15893" max="15893" width="10.25" style="4" customWidth="1"/>
    <col min="15894" max="15894" width="14.125" style="4" customWidth="1"/>
    <col min="15895" max="15895" width="12" style="4" customWidth="1"/>
    <col min="15896" max="15896" width="13.25" style="4" customWidth="1"/>
    <col min="15897" max="15897" width="10.25" style="4" customWidth="1"/>
    <col min="15898" max="15898" width="12" style="4" customWidth="1"/>
    <col min="15899" max="15899" width="10.75" style="4" customWidth="1"/>
    <col min="15900" max="15902" width="0" style="4" hidden="1" customWidth="1"/>
    <col min="15903" max="16133" width="9.125" style="4"/>
    <col min="16134" max="16134" width="5.125" style="4" customWidth="1"/>
    <col min="16135" max="16135" width="26.375" style="4" customWidth="1"/>
    <col min="16136" max="16138" width="10.25" style="4" customWidth="1"/>
    <col min="16139" max="16140" width="12.375" style="4" customWidth="1"/>
    <col min="16141" max="16141" width="11.25" style="4" customWidth="1"/>
    <col min="16142" max="16142" width="12.375" style="4" customWidth="1"/>
    <col min="16143" max="16143" width="11.25" style="4" customWidth="1"/>
    <col min="16144" max="16144" width="15.125" style="4" customWidth="1"/>
    <col min="16145" max="16145" width="13.625" style="4" customWidth="1"/>
    <col min="16146" max="16146" width="12.375" style="4" customWidth="1"/>
    <col min="16147" max="16147" width="11.25" style="4" customWidth="1"/>
    <col min="16148" max="16148" width="14.125" style="4" customWidth="1"/>
    <col min="16149" max="16149" width="10.25" style="4" customWidth="1"/>
    <col min="16150" max="16150" width="14.125" style="4" customWidth="1"/>
    <col min="16151" max="16151" width="12" style="4" customWidth="1"/>
    <col min="16152" max="16152" width="13.25" style="4" customWidth="1"/>
    <col min="16153" max="16153" width="10.25" style="4" customWidth="1"/>
    <col min="16154" max="16154" width="12" style="4" customWidth="1"/>
    <col min="16155" max="16155" width="10.75" style="4" customWidth="1"/>
    <col min="16156" max="16158" width="0" style="4" hidden="1" customWidth="1"/>
    <col min="16159" max="16384" width="9.125" style="4"/>
  </cols>
  <sheetData>
    <row r="1" spans="1:37" s="1" customFormat="1" ht="24.75" customHeight="1">
      <c r="A1" s="539" t="s">
        <v>371</v>
      </c>
      <c r="B1" s="539"/>
      <c r="C1" s="539"/>
      <c r="D1" s="539"/>
      <c r="E1" s="539"/>
      <c r="F1" s="539"/>
      <c r="G1" s="539"/>
      <c r="H1" s="539"/>
      <c r="I1" s="539"/>
      <c r="J1" s="539"/>
      <c r="K1" s="539"/>
      <c r="L1" s="539"/>
      <c r="M1" s="539"/>
      <c r="N1" s="539"/>
      <c r="O1" s="539"/>
      <c r="P1" s="539"/>
      <c r="Q1" s="539"/>
      <c r="R1" s="539"/>
      <c r="S1" s="539"/>
      <c r="T1" s="539"/>
      <c r="U1" s="539"/>
      <c r="V1" s="539"/>
      <c r="W1" s="539"/>
      <c r="X1" s="539"/>
      <c r="Y1" s="539"/>
      <c r="Z1" s="539"/>
      <c r="AA1" s="539"/>
      <c r="AB1" s="539"/>
      <c r="AC1" s="539"/>
      <c r="AD1" s="539"/>
    </row>
    <row r="2" spans="1:37" s="1" customFormat="1" ht="25.5" customHeight="1">
      <c r="A2" s="540" t="s">
        <v>372</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row>
    <row r="3" spans="1:37" ht="26.45" customHeight="1">
      <c r="A3" s="542" t="s">
        <v>260</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row>
    <row r="4" spans="1:37" ht="28.5" customHeight="1">
      <c r="A4" s="541" t="s">
        <v>927</v>
      </c>
      <c r="B4" s="541"/>
      <c r="C4" s="541"/>
      <c r="D4" s="541"/>
      <c r="E4" s="541"/>
      <c r="F4" s="541"/>
      <c r="G4" s="541"/>
      <c r="H4" s="541"/>
      <c r="I4" s="541"/>
      <c r="J4" s="541"/>
      <c r="K4" s="541"/>
      <c r="L4" s="541"/>
      <c r="M4" s="541"/>
      <c r="N4" s="541"/>
      <c r="O4" s="541"/>
      <c r="P4" s="541"/>
      <c r="Q4" s="541"/>
      <c r="R4" s="541"/>
      <c r="S4" s="541"/>
      <c r="T4" s="541"/>
      <c r="U4" s="541"/>
      <c r="V4" s="541"/>
      <c r="W4" s="541"/>
      <c r="X4" s="541"/>
      <c r="Y4" s="541"/>
      <c r="Z4" s="541"/>
      <c r="AA4" s="541"/>
      <c r="AB4" s="541"/>
      <c r="AC4" s="541"/>
      <c r="AD4" s="541"/>
    </row>
    <row r="5" spans="1:37" s="141" customFormat="1" ht="31.35" customHeight="1">
      <c r="A5" s="535" t="s">
        <v>25</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F5" s="155"/>
      <c r="AG5" s="155"/>
      <c r="AH5" s="155"/>
      <c r="AI5" s="155"/>
      <c r="AJ5" s="155"/>
      <c r="AK5" s="155"/>
    </row>
    <row r="6" spans="1:37" s="5" customFormat="1" ht="35.25" customHeight="1">
      <c r="A6" s="532" t="s">
        <v>1</v>
      </c>
      <c r="B6" s="532" t="s">
        <v>34</v>
      </c>
      <c r="C6" s="532" t="s">
        <v>2</v>
      </c>
      <c r="D6" s="532" t="s">
        <v>3</v>
      </c>
      <c r="E6" s="532" t="s">
        <v>4</v>
      </c>
      <c r="F6" s="569" t="s">
        <v>185</v>
      </c>
      <c r="G6" s="621"/>
      <c r="H6" s="545"/>
      <c r="I6" s="532" t="s">
        <v>249</v>
      </c>
      <c r="J6" s="532"/>
      <c r="K6" s="532"/>
      <c r="L6" s="532"/>
      <c r="M6" s="532"/>
      <c r="N6" s="532"/>
      <c r="O6" s="532"/>
      <c r="P6" s="532"/>
      <c r="Q6" s="561" t="s">
        <v>243</v>
      </c>
      <c r="R6" s="585"/>
      <c r="S6" s="585"/>
      <c r="T6" s="585"/>
      <c r="U6" s="579" t="s">
        <v>247</v>
      </c>
      <c r="V6" s="581"/>
      <c r="W6" s="579" t="s">
        <v>242</v>
      </c>
      <c r="X6" s="580"/>
      <c r="Y6" s="580"/>
      <c r="Z6" s="581"/>
      <c r="AA6" s="532" t="s">
        <v>6</v>
      </c>
      <c r="AG6" s="616"/>
      <c r="AH6" s="616"/>
      <c r="AI6" s="616"/>
      <c r="AJ6" s="616"/>
    </row>
    <row r="7" spans="1:37" s="5" customFormat="1" ht="40.5" customHeight="1">
      <c r="A7" s="532"/>
      <c r="B7" s="532"/>
      <c r="C7" s="532"/>
      <c r="D7" s="532"/>
      <c r="E7" s="532"/>
      <c r="F7" s="620"/>
      <c r="G7" s="622"/>
      <c r="H7" s="547"/>
      <c r="I7" s="532" t="s">
        <v>249</v>
      </c>
      <c r="J7" s="532"/>
      <c r="K7" s="532"/>
      <c r="L7" s="532"/>
      <c r="M7" s="532" t="s">
        <v>259</v>
      </c>
      <c r="N7" s="532"/>
      <c r="O7" s="532"/>
      <c r="P7" s="532"/>
      <c r="Q7" s="569" t="s">
        <v>244</v>
      </c>
      <c r="R7" s="545"/>
      <c r="S7" s="569" t="s">
        <v>245</v>
      </c>
      <c r="T7" s="545"/>
      <c r="U7" s="618"/>
      <c r="V7" s="619"/>
      <c r="W7" s="582"/>
      <c r="X7" s="583"/>
      <c r="Y7" s="583"/>
      <c r="Z7" s="584"/>
      <c r="AA7" s="532"/>
      <c r="AG7" s="616"/>
      <c r="AH7" s="616"/>
      <c r="AI7" s="616"/>
      <c r="AJ7" s="616"/>
    </row>
    <row r="8" spans="1:37" s="5" customFormat="1" ht="27" customHeight="1">
      <c r="A8" s="532"/>
      <c r="B8" s="532"/>
      <c r="C8" s="532"/>
      <c r="D8" s="532"/>
      <c r="E8" s="532"/>
      <c r="F8" s="563" t="s">
        <v>109</v>
      </c>
      <c r="G8" s="533" t="s">
        <v>8</v>
      </c>
      <c r="H8" s="533"/>
      <c r="I8" s="533" t="s">
        <v>27</v>
      </c>
      <c r="J8" s="533" t="s">
        <v>90</v>
      </c>
      <c r="K8" s="533"/>
      <c r="L8" s="533"/>
      <c r="M8" s="533" t="s">
        <v>27</v>
      </c>
      <c r="N8" s="533" t="s">
        <v>90</v>
      </c>
      <c r="O8" s="533"/>
      <c r="P8" s="533"/>
      <c r="Q8" s="620"/>
      <c r="R8" s="547"/>
      <c r="S8" s="620"/>
      <c r="T8" s="547"/>
      <c r="U8" s="582"/>
      <c r="V8" s="584"/>
      <c r="W8" s="533" t="s">
        <v>27</v>
      </c>
      <c r="X8" s="533" t="s">
        <v>90</v>
      </c>
      <c r="Y8" s="533"/>
      <c r="Z8" s="533"/>
      <c r="AA8" s="532"/>
      <c r="AG8" s="615"/>
      <c r="AH8" s="615"/>
      <c r="AI8" s="615"/>
      <c r="AJ8" s="615"/>
    </row>
    <row r="9" spans="1:37" s="5" customFormat="1" ht="24" customHeight="1">
      <c r="A9" s="532"/>
      <c r="B9" s="532"/>
      <c r="C9" s="532"/>
      <c r="D9" s="532"/>
      <c r="E9" s="532"/>
      <c r="F9" s="564"/>
      <c r="G9" s="563" t="s">
        <v>27</v>
      </c>
      <c r="H9" s="563" t="s">
        <v>110</v>
      </c>
      <c r="I9" s="533"/>
      <c r="J9" s="533" t="s">
        <v>9</v>
      </c>
      <c r="K9" s="613" t="s">
        <v>31</v>
      </c>
      <c r="L9" s="613"/>
      <c r="M9" s="533"/>
      <c r="N9" s="533" t="s">
        <v>9</v>
      </c>
      <c r="O9" s="613" t="s">
        <v>31</v>
      </c>
      <c r="P9" s="613"/>
      <c r="Q9" s="563" t="s">
        <v>27</v>
      </c>
      <c r="R9" s="563" t="s">
        <v>110</v>
      </c>
      <c r="S9" s="563" t="s">
        <v>27</v>
      </c>
      <c r="T9" s="563" t="s">
        <v>110</v>
      </c>
      <c r="U9" s="563" t="s">
        <v>27</v>
      </c>
      <c r="V9" s="563" t="s">
        <v>110</v>
      </c>
      <c r="W9" s="533"/>
      <c r="X9" s="533" t="s">
        <v>9</v>
      </c>
      <c r="Y9" s="561" t="s">
        <v>31</v>
      </c>
      <c r="Z9" s="617"/>
      <c r="AA9" s="532"/>
      <c r="AG9" s="615"/>
      <c r="AH9" s="615"/>
      <c r="AI9" s="614"/>
      <c r="AJ9" s="614"/>
    </row>
    <row r="10" spans="1:37" s="5" customFormat="1" ht="111.75" customHeight="1">
      <c r="A10" s="532"/>
      <c r="B10" s="532"/>
      <c r="C10" s="532"/>
      <c r="D10" s="532"/>
      <c r="E10" s="532"/>
      <c r="F10" s="565"/>
      <c r="G10" s="565"/>
      <c r="H10" s="565"/>
      <c r="I10" s="533"/>
      <c r="J10" s="533"/>
      <c r="K10" s="163" t="s">
        <v>224</v>
      </c>
      <c r="L10" s="164" t="s">
        <v>256</v>
      </c>
      <c r="M10" s="533"/>
      <c r="N10" s="533"/>
      <c r="O10" s="163" t="s">
        <v>224</v>
      </c>
      <c r="P10" s="164" t="s">
        <v>256</v>
      </c>
      <c r="Q10" s="565"/>
      <c r="R10" s="565"/>
      <c r="S10" s="565"/>
      <c r="T10" s="565"/>
      <c r="U10" s="565"/>
      <c r="V10" s="565"/>
      <c r="W10" s="533"/>
      <c r="X10" s="533"/>
      <c r="Y10" s="165" t="s">
        <v>224</v>
      </c>
      <c r="Z10" s="164" t="s">
        <v>256</v>
      </c>
      <c r="AA10" s="532"/>
      <c r="AG10" s="615"/>
      <c r="AH10" s="615"/>
      <c r="AI10" s="152"/>
      <c r="AJ10" s="156"/>
    </row>
    <row r="11" spans="1:37" s="7" customFormat="1" ht="30.75" customHeight="1">
      <c r="A11" s="6">
        <v>1</v>
      </c>
      <c r="B11" s="6">
        <v>2</v>
      </c>
      <c r="C11" s="6">
        <v>3</v>
      </c>
      <c r="D11" s="6">
        <v>4</v>
      </c>
      <c r="E11" s="6">
        <v>5</v>
      </c>
      <c r="F11" s="6">
        <v>6</v>
      </c>
      <c r="G11" s="6">
        <v>7</v>
      </c>
      <c r="H11" s="6">
        <v>8</v>
      </c>
      <c r="I11" s="6">
        <v>9</v>
      </c>
      <c r="J11" s="6">
        <v>10</v>
      </c>
      <c r="K11" s="6">
        <v>11</v>
      </c>
      <c r="L11" s="6">
        <v>12</v>
      </c>
      <c r="M11" s="6">
        <v>13</v>
      </c>
      <c r="N11" s="6">
        <v>14</v>
      </c>
      <c r="O11" s="6">
        <v>15</v>
      </c>
      <c r="P11" s="6">
        <v>16</v>
      </c>
      <c r="Q11" s="6">
        <v>17</v>
      </c>
      <c r="R11" s="6">
        <v>18</v>
      </c>
      <c r="S11" s="6">
        <v>19</v>
      </c>
      <c r="T11" s="6">
        <v>20</v>
      </c>
      <c r="U11" s="6">
        <v>21</v>
      </c>
      <c r="V11" s="6">
        <v>22</v>
      </c>
      <c r="W11" s="6">
        <v>23</v>
      </c>
      <c r="X11" s="6">
        <v>24</v>
      </c>
      <c r="Y11" s="6">
        <v>25</v>
      </c>
      <c r="Z11" s="6">
        <v>26</v>
      </c>
      <c r="AA11" s="6">
        <v>27</v>
      </c>
      <c r="AB11" s="6">
        <v>25</v>
      </c>
      <c r="AC11" s="6">
        <v>26</v>
      </c>
      <c r="AD11" s="6">
        <v>27</v>
      </c>
    </row>
    <row r="12" spans="1:37" s="7" customFormat="1" ht="42.75" customHeight="1">
      <c r="A12" s="6"/>
      <c r="B12" s="14" t="s">
        <v>28</v>
      </c>
      <c r="C12" s="6"/>
      <c r="D12" s="6"/>
      <c r="E12" s="6"/>
      <c r="F12" s="6"/>
      <c r="G12" s="246">
        <f>G13</f>
        <v>6231573.5999999996</v>
      </c>
      <c r="H12" s="246">
        <f t="shared" ref="H12:Z12" si="0">H13</f>
        <v>3471473.6999999997</v>
      </c>
      <c r="I12" s="246">
        <f t="shared" si="0"/>
        <v>2274933.7000000002</v>
      </c>
      <c r="J12" s="246">
        <f t="shared" si="0"/>
        <v>1223343</v>
      </c>
      <c r="K12" s="246">
        <f t="shared" si="0"/>
        <v>93995</v>
      </c>
      <c r="L12" s="246">
        <f t="shared" si="0"/>
        <v>0</v>
      </c>
      <c r="M12" s="246">
        <f t="shared" si="0"/>
        <v>1204796.5</v>
      </c>
      <c r="N12" s="246">
        <f t="shared" si="0"/>
        <v>536387.5</v>
      </c>
      <c r="O12" s="246">
        <f t="shared" si="0"/>
        <v>38417.5</v>
      </c>
      <c r="P12" s="246">
        <f t="shared" si="0"/>
        <v>0</v>
      </c>
      <c r="Q12" s="246">
        <f t="shared" si="0"/>
        <v>420457.5</v>
      </c>
      <c r="R12" s="246">
        <f t="shared" si="0"/>
        <v>213382.5</v>
      </c>
      <c r="S12" s="246">
        <f t="shared" si="0"/>
        <v>192672.5</v>
      </c>
      <c r="T12" s="246">
        <f t="shared" si="0"/>
        <v>156394.5</v>
      </c>
      <c r="U12" s="246">
        <f t="shared" si="0"/>
        <v>839787.5</v>
      </c>
      <c r="V12" s="246">
        <f t="shared" si="0"/>
        <v>496930.5</v>
      </c>
      <c r="W12" s="246">
        <f t="shared" si="0"/>
        <v>278360</v>
      </c>
      <c r="X12" s="246">
        <f t="shared" si="0"/>
        <v>262360</v>
      </c>
      <c r="Y12" s="246">
        <f t="shared" si="0"/>
        <v>41059</v>
      </c>
      <c r="Z12" s="246">
        <f t="shared" si="0"/>
        <v>0</v>
      </c>
      <c r="AA12" s="6"/>
      <c r="AB12" s="6"/>
      <c r="AC12" s="6"/>
      <c r="AD12" s="6"/>
    </row>
    <row r="13" spans="1:37" s="157" customFormat="1" ht="36" customHeight="1">
      <c r="A13" s="135"/>
      <c r="B13" s="33" t="s">
        <v>161</v>
      </c>
      <c r="C13" s="135"/>
      <c r="D13" s="135"/>
      <c r="E13" s="135"/>
      <c r="F13" s="135"/>
      <c r="G13" s="246">
        <f t="shared" ref="G13:Z13" si="1">+G14+G31+G49+G54+G63+G67+G71+G75</f>
        <v>6231573.5999999996</v>
      </c>
      <c r="H13" s="246">
        <f t="shared" si="1"/>
        <v>3471473.6999999997</v>
      </c>
      <c r="I13" s="246">
        <f t="shared" si="1"/>
        <v>2274933.7000000002</v>
      </c>
      <c r="J13" s="246">
        <f t="shared" si="1"/>
        <v>1223343</v>
      </c>
      <c r="K13" s="246">
        <f t="shared" si="1"/>
        <v>93995</v>
      </c>
      <c r="L13" s="246">
        <f t="shared" si="1"/>
        <v>0</v>
      </c>
      <c r="M13" s="246">
        <f t="shared" si="1"/>
        <v>1204796.5</v>
      </c>
      <c r="N13" s="246">
        <f t="shared" si="1"/>
        <v>536387.5</v>
      </c>
      <c r="O13" s="246">
        <f t="shared" si="1"/>
        <v>38417.5</v>
      </c>
      <c r="P13" s="246">
        <f t="shared" si="1"/>
        <v>0</v>
      </c>
      <c r="Q13" s="246">
        <f t="shared" si="1"/>
        <v>420457.5</v>
      </c>
      <c r="R13" s="246">
        <f t="shared" si="1"/>
        <v>213382.5</v>
      </c>
      <c r="S13" s="246">
        <f t="shared" si="1"/>
        <v>192672.5</v>
      </c>
      <c r="T13" s="246">
        <f t="shared" si="1"/>
        <v>156394.5</v>
      </c>
      <c r="U13" s="246">
        <f t="shared" si="1"/>
        <v>839787.5</v>
      </c>
      <c r="V13" s="246">
        <f t="shared" si="1"/>
        <v>496930.5</v>
      </c>
      <c r="W13" s="246">
        <f t="shared" si="1"/>
        <v>278360</v>
      </c>
      <c r="X13" s="246">
        <f t="shared" si="1"/>
        <v>262360</v>
      </c>
      <c r="Y13" s="246">
        <f t="shared" si="1"/>
        <v>41059</v>
      </c>
      <c r="Z13" s="246">
        <f t="shared" si="1"/>
        <v>0</v>
      </c>
      <c r="AA13" s="135"/>
      <c r="AB13" s="135"/>
      <c r="AC13" s="135"/>
      <c r="AD13" s="135"/>
    </row>
    <row r="14" spans="1:37" s="157" customFormat="1" ht="41.25" customHeight="1">
      <c r="A14" s="135" t="s">
        <v>12</v>
      </c>
      <c r="B14" s="202" t="s">
        <v>304</v>
      </c>
      <c r="C14" s="135"/>
      <c r="D14" s="135"/>
      <c r="E14" s="135"/>
      <c r="F14" s="135"/>
      <c r="G14" s="243">
        <f>G15+G18</f>
        <v>1063994</v>
      </c>
      <c r="H14" s="243">
        <f t="shared" ref="H14:Z14" si="2">H15+H18</f>
        <v>927921</v>
      </c>
      <c r="I14" s="243">
        <f t="shared" si="2"/>
        <v>684354</v>
      </c>
      <c r="J14" s="243">
        <f t="shared" si="2"/>
        <v>609619</v>
      </c>
      <c r="K14" s="243">
        <f t="shared" si="2"/>
        <v>0</v>
      </c>
      <c r="L14" s="243">
        <f t="shared" si="2"/>
        <v>0</v>
      </c>
      <c r="M14" s="243">
        <f t="shared" si="2"/>
        <v>230881</v>
      </c>
      <c r="N14" s="243">
        <f t="shared" si="2"/>
        <v>216881</v>
      </c>
      <c r="O14" s="243">
        <f t="shared" si="2"/>
        <v>0</v>
      </c>
      <c r="P14" s="243">
        <f t="shared" si="2"/>
        <v>0</v>
      </c>
      <c r="Q14" s="243">
        <f t="shared" si="2"/>
        <v>117000</v>
      </c>
      <c r="R14" s="243">
        <f t="shared" si="2"/>
        <v>115000</v>
      </c>
      <c r="S14" s="243">
        <f t="shared" si="2"/>
        <v>100948</v>
      </c>
      <c r="T14" s="243">
        <f t="shared" si="2"/>
        <v>98948</v>
      </c>
      <c r="U14" s="243">
        <f t="shared" si="2"/>
        <v>230881</v>
      </c>
      <c r="V14" s="243">
        <f t="shared" si="2"/>
        <v>216881</v>
      </c>
      <c r="W14" s="243">
        <f t="shared" si="2"/>
        <v>140430</v>
      </c>
      <c r="X14" s="243">
        <f t="shared" si="2"/>
        <v>137630</v>
      </c>
      <c r="Y14" s="243">
        <f t="shared" si="2"/>
        <v>0</v>
      </c>
      <c r="Z14" s="243">
        <f t="shared" si="2"/>
        <v>0</v>
      </c>
      <c r="AA14" s="135"/>
      <c r="AB14" s="244"/>
      <c r="AC14" s="244"/>
      <c r="AD14" s="244"/>
    </row>
    <row r="15" spans="1:37" s="157" customFormat="1" ht="41.25" customHeight="1">
      <c r="A15" s="15" t="s">
        <v>493</v>
      </c>
      <c r="B15" s="16" t="s">
        <v>92</v>
      </c>
      <c r="C15" s="135"/>
      <c r="D15" s="135"/>
      <c r="E15" s="135"/>
      <c r="F15" s="135"/>
      <c r="G15" s="243">
        <f>+G16+G17</f>
        <v>170000</v>
      </c>
      <c r="H15" s="243">
        <f t="shared" ref="H15:Z15" si="3">+H16+H17</f>
        <v>170000</v>
      </c>
      <c r="I15" s="243">
        <f t="shared" si="3"/>
        <v>122000</v>
      </c>
      <c r="J15" s="243">
        <f t="shared" si="3"/>
        <v>70000</v>
      </c>
      <c r="K15" s="243">
        <f t="shared" si="3"/>
        <v>0</v>
      </c>
      <c r="L15" s="243">
        <f t="shared" si="3"/>
        <v>0</v>
      </c>
      <c r="M15" s="243">
        <f t="shared" si="3"/>
        <v>0</v>
      </c>
      <c r="N15" s="243">
        <f t="shared" si="3"/>
        <v>0</v>
      </c>
      <c r="O15" s="243">
        <f t="shared" si="3"/>
        <v>0</v>
      </c>
      <c r="P15" s="243">
        <f t="shared" si="3"/>
        <v>0</v>
      </c>
      <c r="Q15" s="243">
        <f t="shared" si="3"/>
        <v>0</v>
      </c>
      <c r="R15" s="243">
        <f t="shared" si="3"/>
        <v>0</v>
      </c>
      <c r="S15" s="243">
        <f t="shared" si="3"/>
        <v>0</v>
      </c>
      <c r="T15" s="243">
        <f t="shared" si="3"/>
        <v>0</v>
      </c>
      <c r="U15" s="243">
        <f t="shared" si="3"/>
        <v>0</v>
      </c>
      <c r="V15" s="243">
        <f t="shared" si="3"/>
        <v>0</v>
      </c>
      <c r="W15" s="243">
        <f t="shared" si="3"/>
        <v>1000</v>
      </c>
      <c r="X15" s="243">
        <f t="shared" si="3"/>
        <v>1000</v>
      </c>
      <c r="Y15" s="243">
        <f t="shared" si="3"/>
        <v>0</v>
      </c>
      <c r="Z15" s="243">
        <f t="shared" si="3"/>
        <v>0</v>
      </c>
      <c r="AA15" s="135"/>
      <c r="AB15" s="244"/>
      <c r="AC15" s="244"/>
      <c r="AD15" s="244"/>
    </row>
    <row r="16" spans="1:37" ht="55.5" customHeight="1">
      <c r="A16" s="31" t="s">
        <v>36</v>
      </c>
      <c r="B16" s="188" t="s">
        <v>279</v>
      </c>
      <c r="C16" s="17" t="s">
        <v>281</v>
      </c>
      <c r="D16" s="17"/>
      <c r="E16" s="17" t="s">
        <v>283</v>
      </c>
      <c r="F16" s="17"/>
      <c r="G16" s="190">
        <v>90000</v>
      </c>
      <c r="H16" s="190">
        <v>90000</v>
      </c>
      <c r="I16" s="190">
        <v>50000</v>
      </c>
      <c r="J16" s="190">
        <v>50000</v>
      </c>
      <c r="K16" s="18"/>
      <c r="L16" s="18"/>
      <c r="M16" s="18"/>
      <c r="N16" s="18"/>
      <c r="O16" s="18"/>
      <c r="P16" s="18"/>
      <c r="Q16" s="18"/>
      <c r="R16" s="18"/>
      <c r="S16" s="18"/>
      <c r="T16" s="18"/>
      <c r="U16" s="18"/>
      <c r="V16" s="18"/>
      <c r="W16" s="18">
        <f>+X16</f>
        <v>500</v>
      </c>
      <c r="X16" s="18">
        <v>500</v>
      </c>
      <c r="Y16" s="18"/>
      <c r="Z16" s="18"/>
      <c r="AA16" s="109" t="s">
        <v>922</v>
      </c>
      <c r="AB16" s="4"/>
      <c r="AC16" s="4"/>
      <c r="AD16" s="4"/>
    </row>
    <row r="17" spans="1:30" ht="65.25" customHeight="1">
      <c r="A17" s="31" t="s">
        <v>23</v>
      </c>
      <c r="B17" s="189" t="s">
        <v>280</v>
      </c>
      <c r="C17" s="17" t="s">
        <v>282</v>
      </c>
      <c r="D17" s="17"/>
      <c r="E17" s="17" t="s">
        <v>283</v>
      </c>
      <c r="F17" s="17"/>
      <c r="G17" s="190">
        <v>80000</v>
      </c>
      <c r="H17" s="190">
        <v>80000</v>
      </c>
      <c r="I17" s="190">
        <v>72000</v>
      </c>
      <c r="J17" s="190">
        <v>20000</v>
      </c>
      <c r="K17" s="18"/>
      <c r="L17" s="18"/>
      <c r="M17" s="18"/>
      <c r="N17" s="18"/>
      <c r="O17" s="18"/>
      <c r="P17" s="18"/>
      <c r="Q17" s="18"/>
      <c r="R17" s="18"/>
      <c r="S17" s="18"/>
      <c r="T17" s="18"/>
      <c r="U17" s="18"/>
      <c r="V17" s="18"/>
      <c r="W17" s="18">
        <f>+X17</f>
        <v>500</v>
      </c>
      <c r="X17" s="18">
        <v>500</v>
      </c>
      <c r="Y17" s="18"/>
      <c r="Z17" s="18"/>
      <c r="AA17" s="109" t="s">
        <v>922</v>
      </c>
      <c r="AB17" s="4"/>
      <c r="AC17" s="4"/>
      <c r="AD17" s="4"/>
    </row>
    <row r="18" spans="1:30" s="7" customFormat="1" ht="34.5" customHeight="1">
      <c r="A18" s="23" t="s">
        <v>526</v>
      </c>
      <c r="B18" s="16" t="s">
        <v>93</v>
      </c>
      <c r="C18" s="22"/>
      <c r="D18" s="6"/>
      <c r="E18" s="6"/>
      <c r="F18" s="6"/>
      <c r="G18" s="201">
        <f t="shared" ref="G18:Z18" si="4">+G19+G21</f>
        <v>893994</v>
      </c>
      <c r="H18" s="201">
        <f t="shared" si="4"/>
        <v>757921</v>
      </c>
      <c r="I18" s="201">
        <f t="shared" si="4"/>
        <v>562354</v>
      </c>
      <c r="J18" s="201">
        <f t="shared" si="4"/>
        <v>539619</v>
      </c>
      <c r="K18" s="201">
        <f t="shared" si="4"/>
        <v>0</v>
      </c>
      <c r="L18" s="201">
        <f t="shared" si="4"/>
        <v>0</v>
      </c>
      <c r="M18" s="201">
        <f t="shared" si="4"/>
        <v>230881</v>
      </c>
      <c r="N18" s="201">
        <f t="shared" si="4"/>
        <v>216881</v>
      </c>
      <c r="O18" s="201">
        <f t="shared" si="4"/>
        <v>0</v>
      </c>
      <c r="P18" s="201">
        <f t="shared" si="4"/>
        <v>0</v>
      </c>
      <c r="Q18" s="201">
        <f t="shared" si="4"/>
        <v>117000</v>
      </c>
      <c r="R18" s="201">
        <f t="shared" si="4"/>
        <v>115000</v>
      </c>
      <c r="S18" s="201">
        <f t="shared" si="4"/>
        <v>100948</v>
      </c>
      <c r="T18" s="201">
        <f t="shared" si="4"/>
        <v>98948</v>
      </c>
      <c r="U18" s="201">
        <f t="shared" si="4"/>
        <v>230881</v>
      </c>
      <c r="V18" s="201">
        <f t="shared" si="4"/>
        <v>216881</v>
      </c>
      <c r="W18" s="201">
        <f t="shared" si="4"/>
        <v>139430</v>
      </c>
      <c r="X18" s="201">
        <f t="shared" si="4"/>
        <v>136630</v>
      </c>
      <c r="Y18" s="201">
        <f t="shared" si="4"/>
        <v>0</v>
      </c>
      <c r="Z18" s="201">
        <f t="shared" si="4"/>
        <v>0</v>
      </c>
      <c r="AA18" s="187"/>
    </row>
    <row r="19" spans="1:30" s="3" customFormat="1" ht="42.75" customHeight="1">
      <c r="A19" s="27" t="s">
        <v>223</v>
      </c>
      <c r="B19" s="28" t="s">
        <v>241</v>
      </c>
      <c r="C19" s="29"/>
      <c r="D19" s="29"/>
      <c r="E19" s="29"/>
      <c r="F19" s="29"/>
      <c r="G19" s="191">
        <f>+G20</f>
        <v>80000</v>
      </c>
      <c r="H19" s="191">
        <f t="shared" ref="H19:Z19" si="5">+H20</f>
        <v>80000</v>
      </c>
      <c r="I19" s="191">
        <f t="shared" si="5"/>
        <v>20000</v>
      </c>
      <c r="J19" s="191">
        <f t="shared" si="5"/>
        <v>20000</v>
      </c>
      <c r="K19" s="191">
        <f t="shared" si="5"/>
        <v>0</v>
      </c>
      <c r="L19" s="191">
        <f t="shared" si="5"/>
        <v>0</v>
      </c>
      <c r="M19" s="191">
        <f t="shared" si="5"/>
        <v>3000</v>
      </c>
      <c r="N19" s="191">
        <f t="shared" si="5"/>
        <v>3000</v>
      </c>
      <c r="O19" s="191">
        <f t="shared" si="5"/>
        <v>0</v>
      </c>
      <c r="P19" s="191">
        <f t="shared" si="5"/>
        <v>0</v>
      </c>
      <c r="Q19" s="191">
        <f t="shared" si="5"/>
        <v>3000</v>
      </c>
      <c r="R19" s="191">
        <f t="shared" si="5"/>
        <v>3000</v>
      </c>
      <c r="S19" s="191">
        <f t="shared" si="5"/>
        <v>2066</v>
      </c>
      <c r="T19" s="191">
        <f t="shared" si="5"/>
        <v>2066</v>
      </c>
      <c r="U19" s="191">
        <f t="shared" si="5"/>
        <v>3000</v>
      </c>
      <c r="V19" s="191">
        <f t="shared" si="5"/>
        <v>3000</v>
      </c>
      <c r="W19" s="191">
        <f t="shared" si="5"/>
        <v>7000</v>
      </c>
      <c r="X19" s="191">
        <f t="shared" si="5"/>
        <v>7000</v>
      </c>
      <c r="Y19" s="191">
        <f t="shared" si="5"/>
        <v>0</v>
      </c>
      <c r="Z19" s="191">
        <f t="shared" si="5"/>
        <v>0</v>
      </c>
      <c r="AA19" s="30"/>
    </row>
    <row r="20" spans="1:30" ht="52.5" customHeight="1">
      <c r="A20" s="192" t="s">
        <v>36</v>
      </c>
      <c r="B20" s="189" t="s">
        <v>292</v>
      </c>
      <c r="C20" s="17" t="s">
        <v>303</v>
      </c>
      <c r="D20" s="17"/>
      <c r="E20" s="17" t="s">
        <v>302</v>
      </c>
      <c r="F20" s="198" t="s">
        <v>301</v>
      </c>
      <c r="G20" s="190">
        <v>80000</v>
      </c>
      <c r="H20" s="190">
        <v>80000</v>
      </c>
      <c r="I20" s="190">
        <v>20000</v>
      </c>
      <c r="J20" s="190">
        <v>20000</v>
      </c>
      <c r="K20" s="18"/>
      <c r="L20" s="18"/>
      <c r="M20" s="190">
        <f>N20</f>
        <v>3000</v>
      </c>
      <c r="N20" s="190">
        <v>3000</v>
      </c>
      <c r="O20" s="190"/>
      <c r="P20" s="190"/>
      <c r="Q20" s="190">
        <f>+R20</f>
        <v>3000</v>
      </c>
      <c r="R20" s="190">
        <v>3000</v>
      </c>
      <c r="S20" s="190">
        <f>+T20</f>
        <v>2066</v>
      </c>
      <c r="T20" s="190">
        <v>2066</v>
      </c>
      <c r="U20" s="190">
        <f>+V20</f>
        <v>3000</v>
      </c>
      <c r="V20" s="190">
        <v>3000</v>
      </c>
      <c r="W20" s="190">
        <f>+X20</f>
        <v>7000</v>
      </c>
      <c r="X20" s="190">
        <v>7000</v>
      </c>
      <c r="Y20" s="190"/>
      <c r="Z20" s="190"/>
      <c r="AA20" s="18"/>
      <c r="AB20" s="4"/>
      <c r="AC20" s="4"/>
      <c r="AD20" s="4"/>
    </row>
    <row r="21" spans="1:30" ht="42" customHeight="1">
      <c r="A21" s="23" t="s">
        <v>225</v>
      </c>
      <c r="B21" s="24" t="s">
        <v>240</v>
      </c>
      <c r="C21" s="17"/>
      <c r="D21" s="17"/>
      <c r="E21" s="17"/>
      <c r="F21" s="17"/>
      <c r="G21" s="199">
        <f t="shared" ref="G21:Z21" si="6">SUM(G24:G30)</f>
        <v>813994</v>
      </c>
      <c r="H21" s="199">
        <f t="shared" si="6"/>
        <v>677921</v>
      </c>
      <c r="I21" s="199">
        <f t="shared" si="6"/>
        <v>542354</v>
      </c>
      <c r="J21" s="199">
        <f t="shared" si="6"/>
        <v>519619</v>
      </c>
      <c r="K21" s="199">
        <f t="shared" si="6"/>
        <v>0</v>
      </c>
      <c r="L21" s="199">
        <f t="shared" si="6"/>
        <v>0</v>
      </c>
      <c r="M21" s="199">
        <f t="shared" si="6"/>
        <v>227881</v>
      </c>
      <c r="N21" s="199">
        <f t="shared" si="6"/>
        <v>213881</v>
      </c>
      <c r="O21" s="199">
        <f t="shared" si="6"/>
        <v>0</v>
      </c>
      <c r="P21" s="199">
        <f t="shared" si="6"/>
        <v>0</v>
      </c>
      <c r="Q21" s="199">
        <f t="shared" si="6"/>
        <v>114000</v>
      </c>
      <c r="R21" s="199">
        <f t="shared" si="6"/>
        <v>112000</v>
      </c>
      <c r="S21" s="199">
        <f t="shared" si="6"/>
        <v>98882</v>
      </c>
      <c r="T21" s="199">
        <f t="shared" si="6"/>
        <v>96882</v>
      </c>
      <c r="U21" s="199">
        <f t="shared" si="6"/>
        <v>227881</v>
      </c>
      <c r="V21" s="199">
        <f t="shared" si="6"/>
        <v>213881</v>
      </c>
      <c r="W21" s="199">
        <f t="shared" si="6"/>
        <v>132430</v>
      </c>
      <c r="X21" s="199">
        <f t="shared" si="6"/>
        <v>129630</v>
      </c>
      <c r="Y21" s="199">
        <f t="shared" si="6"/>
        <v>0</v>
      </c>
      <c r="Z21" s="199">
        <f t="shared" si="6"/>
        <v>0</v>
      </c>
      <c r="AA21" s="18"/>
      <c r="AB21" s="4"/>
      <c r="AC21" s="4"/>
      <c r="AD21" s="4"/>
    </row>
    <row r="22" spans="1:30" ht="42" customHeight="1">
      <c r="A22" s="23"/>
      <c r="B22" s="28" t="s">
        <v>221</v>
      </c>
      <c r="C22" s="17"/>
      <c r="D22" s="17"/>
      <c r="E22" s="17"/>
      <c r="F22" s="17"/>
      <c r="G22" s="18"/>
      <c r="H22" s="18"/>
      <c r="I22" s="190"/>
      <c r="J22" s="190"/>
      <c r="K22" s="18"/>
      <c r="L22" s="18"/>
      <c r="M22" s="18"/>
      <c r="N22" s="18"/>
      <c r="O22" s="18"/>
      <c r="P22" s="18"/>
      <c r="Q22" s="18"/>
      <c r="R22" s="18"/>
      <c r="S22" s="18"/>
      <c r="T22" s="18"/>
      <c r="U22" s="18"/>
      <c r="V22" s="18"/>
      <c r="W22" s="18"/>
      <c r="X22" s="18"/>
      <c r="Y22" s="18"/>
      <c r="Z22" s="18"/>
      <c r="AA22" s="18"/>
      <c r="AB22" s="4"/>
      <c r="AC22" s="4"/>
      <c r="AD22" s="4"/>
    </row>
    <row r="23" spans="1:30" ht="52.5" customHeight="1">
      <c r="A23" s="192" t="s">
        <v>36</v>
      </c>
      <c r="B23" s="189" t="s">
        <v>284</v>
      </c>
      <c r="C23" s="17"/>
      <c r="D23" s="17"/>
      <c r="E23" s="17"/>
      <c r="F23" s="195" t="s">
        <v>293</v>
      </c>
      <c r="G23" s="190">
        <v>682516</v>
      </c>
      <c r="H23" s="190">
        <v>247000</v>
      </c>
      <c r="I23" s="190">
        <f>I24</f>
        <v>217360</v>
      </c>
      <c r="J23" s="190">
        <f>J24</f>
        <v>217360</v>
      </c>
      <c r="K23" s="190">
        <f t="shared" ref="K23:X23" si="7">K24</f>
        <v>0</v>
      </c>
      <c r="L23" s="190">
        <f t="shared" si="7"/>
        <v>0</v>
      </c>
      <c r="M23" s="190">
        <f t="shared" si="7"/>
        <v>139881</v>
      </c>
      <c r="N23" s="190">
        <f t="shared" si="7"/>
        <v>139881</v>
      </c>
      <c r="O23" s="190">
        <f t="shared" si="7"/>
        <v>0</v>
      </c>
      <c r="P23" s="190">
        <f t="shared" si="7"/>
        <v>0</v>
      </c>
      <c r="Q23" s="190">
        <f t="shared" si="7"/>
        <v>38000</v>
      </c>
      <c r="R23" s="190">
        <f t="shared" si="7"/>
        <v>38000</v>
      </c>
      <c r="S23" s="190">
        <f t="shared" si="7"/>
        <v>35940</v>
      </c>
      <c r="T23" s="190">
        <f t="shared" si="7"/>
        <v>35940</v>
      </c>
      <c r="U23" s="190">
        <f t="shared" si="7"/>
        <v>139881</v>
      </c>
      <c r="V23" s="190">
        <f t="shared" si="7"/>
        <v>139881</v>
      </c>
      <c r="W23" s="190">
        <f t="shared" si="7"/>
        <v>40000</v>
      </c>
      <c r="X23" s="190">
        <f t="shared" si="7"/>
        <v>40000</v>
      </c>
      <c r="Y23" s="190"/>
      <c r="Z23" s="190"/>
      <c r="AA23" s="247"/>
      <c r="AB23" s="4"/>
      <c r="AC23" s="4"/>
      <c r="AD23" s="4"/>
    </row>
    <row r="24" spans="1:30" ht="52.5" customHeight="1">
      <c r="A24" s="193"/>
      <c r="B24" s="194" t="s">
        <v>285</v>
      </c>
      <c r="C24" s="17"/>
      <c r="D24" s="17"/>
      <c r="E24" s="17"/>
      <c r="F24" s="196" t="s">
        <v>294</v>
      </c>
      <c r="G24" s="197">
        <v>247000</v>
      </c>
      <c r="H24" s="197">
        <v>247000</v>
      </c>
      <c r="I24" s="197">
        <f>J24</f>
        <v>217360</v>
      </c>
      <c r="J24" s="197">
        <v>217360</v>
      </c>
      <c r="K24" s="18"/>
      <c r="L24" s="18"/>
      <c r="M24" s="197">
        <f>+N24</f>
        <v>139881</v>
      </c>
      <c r="N24" s="197">
        <v>139881</v>
      </c>
      <c r="O24" s="18"/>
      <c r="P24" s="18"/>
      <c r="Q24" s="197">
        <f>R24</f>
        <v>38000</v>
      </c>
      <c r="R24" s="197">
        <v>38000</v>
      </c>
      <c r="S24" s="197">
        <f>+T24</f>
        <v>35940</v>
      </c>
      <c r="T24" s="197">
        <v>35940</v>
      </c>
      <c r="U24" s="197">
        <f>+V24</f>
        <v>139881</v>
      </c>
      <c r="V24" s="197">
        <f>N24</f>
        <v>139881</v>
      </c>
      <c r="W24" s="197">
        <f t="shared" ref="W24:W30" si="8">+X24</f>
        <v>40000</v>
      </c>
      <c r="X24" s="197">
        <v>40000</v>
      </c>
      <c r="Y24" s="197"/>
      <c r="Z24" s="197"/>
      <c r="AA24" s="18"/>
      <c r="AB24" s="4"/>
      <c r="AC24" s="4"/>
      <c r="AD24" s="4"/>
    </row>
    <row r="25" spans="1:30" ht="52.5" customHeight="1">
      <c r="A25" s="192" t="s">
        <v>23</v>
      </c>
      <c r="B25" s="189" t="s">
        <v>286</v>
      </c>
      <c r="C25" s="17"/>
      <c r="D25" s="17"/>
      <c r="E25" s="17"/>
      <c r="F25" s="195" t="s">
        <v>295</v>
      </c>
      <c r="G25" s="190">
        <v>61994</v>
      </c>
      <c r="H25" s="190">
        <v>43621</v>
      </c>
      <c r="I25" s="190">
        <v>61994</v>
      </c>
      <c r="J25" s="190">
        <v>39259</v>
      </c>
      <c r="K25" s="18"/>
      <c r="L25" s="18"/>
      <c r="M25" s="190">
        <f>14000+N25</f>
        <v>26000</v>
      </c>
      <c r="N25" s="190">
        <v>12000</v>
      </c>
      <c r="O25" s="190"/>
      <c r="P25" s="190"/>
      <c r="Q25" s="190">
        <f>2000+12000</f>
        <v>14000</v>
      </c>
      <c r="R25" s="190">
        <v>12000</v>
      </c>
      <c r="S25" s="190">
        <v>14000</v>
      </c>
      <c r="T25" s="190">
        <v>12000</v>
      </c>
      <c r="U25" s="190">
        <f>14000+V25</f>
        <v>26000</v>
      </c>
      <c r="V25" s="190">
        <v>12000</v>
      </c>
      <c r="W25" s="190">
        <f>+X25+2800</f>
        <v>20430</v>
      </c>
      <c r="X25" s="190">
        <v>17630</v>
      </c>
      <c r="Y25" s="190"/>
      <c r="Z25" s="190"/>
      <c r="AA25" s="18"/>
      <c r="AB25" s="4"/>
      <c r="AC25" s="4"/>
      <c r="AD25" s="4"/>
    </row>
    <row r="26" spans="1:30" ht="63" customHeight="1">
      <c r="A26" s="192" t="s">
        <v>268</v>
      </c>
      <c r="B26" s="188" t="s">
        <v>287</v>
      </c>
      <c r="C26" s="17"/>
      <c r="D26" s="17"/>
      <c r="E26" s="17"/>
      <c r="F26" s="195" t="s">
        <v>296</v>
      </c>
      <c r="G26" s="190">
        <v>90000</v>
      </c>
      <c r="H26" s="190">
        <v>90000</v>
      </c>
      <c r="I26" s="190">
        <v>81000</v>
      </c>
      <c r="J26" s="190">
        <v>81000</v>
      </c>
      <c r="K26" s="18"/>
      <c r="L26" s="18"/>
      <c r="M26" s="190">
        <f>+N26</f>
        <v>17000</v>
      </c>
      <c r="N26" s="190">
        <v>17000</v>
      </c>
      <c r="O26" s="190"/>
      <c r="P26" s="190"/>
      <c r="Q26" s="190">
        <f>+R26</f>
        <v>17000</v>
      </c>
      <c r="R26" s="190">
        <v>17000</v>
      </c>
      <c r="S26" s="190">
        <f>+T26</f>
        <v>12422</v>
      </c>
      <c r="T26" s="190">
        <v>12422</v>
      </c>
      <c r="U26" s="190">
        <f>+V26</f>
        <v>17000</v>
      </c>
      <c r="V26" s="190">
        <v>17000</v>
      </c>
      <c r="W26" s="190">
        <f t="shared" si="8"/>
        <v>22000</v>
      </c>
      <c r="X26" s="190">
        <v>22000</v>
      </c>
      <c r="Y26" s="190"/>
      <c r="Z26" s="190"/>
      <c r="AA26" s="18"/>
      <c r="AB26" s="4"/>
      <c r="AC26" s="4"/>
      <c r="AD26" s="4"/>
    </row>
    <row r="27" spans="1:30" ht="52.5" customHeight="1">
      <c r="A27" s="192" t="s">
        <v>269</v>
      </c>
      <c r="B27" s="188" t="s">
        <v>288</v>
      </c>
      <c r="C27" s="17"/>
      <c r="D27" s="17"/>
      <c r="E27" s="17"/>
      <c r="F27" s="195" t="s">
        <v>297</v>
      </c>
      <c r="G27" s="190">
        <v>80000</v>
      </c>
      <c r="H27" s="190">
        <v>80000</v>
      </c>
      <c r="I27" s="190">
        <v>72000</v>
      </c>
      <c r="J27" s="190">
        <v>72000</v>
      </c>
      <c r="K27" s="18"/>
      <c r="L27" s="18"/>
      <c r="M27" s="190">
        <f>+N27</f>
        <v>25000</v>
      </c>
      <c r="N27" s="190">
        <v>25000</v>
      </c>
      <c r="O27" s="190"/>
      <c r="P27" s="190"/>
      <c r="Q27" s="190">
        <f>+R27</f>
        <v>25000</v>
      </c>
      <c r="R27" s="190">
        <v>25000</v>
      </c>
      <c r="S27" s="190">
        <f>+T27</f>
        <v>24290</v>
      </c>
      <c r="T27" s="190">
        <v>24290</v>
      </c>
      <c r="U27" s="190">
        <f>+V27</f>
        <v>25000</v>
      </c>
      <c r="V27" s="190">
        <v>25000</v>
      </c>
      <c r="W27" s="190">
        <f t="shared" si="8"/>
        <v>18000</v>
      </c>
      <c r="X27" s="190">
        <v>18000</v>
      </c>
      <c r="Y27" s="190"/>
      <c r="Z27" s="190"/>
      <c r="AA27" s="18"/>
      <c r="AB27" s="4"/>
      <c r="AC27" s="4"/>
      <c r="AD27" s="4"/>
    </row>
    <row r="28" spans="1:30" s="251" customFormat="1" ht="52.5" customHeight="1">
      <c r="A28" s="192" t="s">
        <v>270</v>
      </c>
      <c r="B28" s="248" t="s">
        <v>289</v>
      </c>
      <c r="C28" s="195"/>
      <c r="D28" s="195"/>
      <c r="E28" s="195"/>
      <c r="F28" s="195" t="s">
        <v>298</v>
      </c>
      <c r="G28" s="225">
        <v>90000</v>
      </c>
      <c r="H28" s="225">
        <v>90000</v>
      </c>
      <c r="I28" s="225">
        <v>40000</v>
      </c>
      <c r="J28" s="225">
        <v>40000</v>
      </c>
      <c r="K28" s="249"/>
      <c r="L28" s="249"/>
      <c r="M28" s="225">
        <f>+N28</f>
        <v>9000</v>
      </c>
      <c r="N28" s="225">
        <v>9000</v>
      </c>
      <c r="O28" s="225"/>
      <c r="P28" s="225"/>
      <c r="Q28" s="225">
        <f>+R28</f>
        <v>9000</v>
      </c>
      <c r="R28" s="225">
        <v>9000</v>
      </c>
      <c r="S28" s="225">
        <f>+T28</f>
        <v>2710</v>
      </c>
      <c r="T28" s="225">
        <v>2710</v>
      </c>
      <c r="U28" s="225">
        <f>+V28</f>
        <v>9000</v>
      </c>
      <c r="V28" s="225">
        <v>9000</v>
      </c>
      <c r="W28" s="225">
        <f t="shared" si="8"/>
        <v>5000</v>
      </c>
      <c r="X28" s="225">
        <v>5000</v>
      </c>
      <c r="Y28" s="225"/>
      <c r="Z28" s="225"/>
      <c r="AA28" s="250"/>
    </row>
    <row r="29" spans="1:30" ht="63" customHeight="1">
      <c r="A29" s="192" t="s">
        <v>271</v>
      </c>
      <c r="B29" s="189" t="s">
        <v>290</v>
      </c>
      <c r="C29" s="17"/>
      <c r="D29" s="17"/>
      <c r="E29" s="17"/>
      <c r="F29" s="195" t="s">
        <v>299</v>
      </c>
      <c r="G29" s="190">
        <v>80000</v>
      </c>
      <c r="H29" s="190">
        <v>77300</v>
      </c>
      <c r="I29" s="190">
        <v>20000</v>
      </c>
      <c r="J29" s="190">
        <v>20000</v>
      </c>
      <c r="K29" s="18"/>
      <c r="L29" s="18"/>
      <c r="M29" s="190">
        <f>+N29</f>
        <v>6000</v>
      </c>
      <c r="N29" s="190">
        <v>6000</v>
      </c>
      <c r="O29" s="190"/>
      <c r="P29" s="190"/>
      <c r="Q29" s="190">
        <f>+R29</f>
        <v>6000</v>
      </c>
      <c r="R29" s="190">
        <v>6000</v>
      </c>
      <c r="S29" s="190">
        <f>+T29</f>
        <v>6000</v>
      </c>
      <c r="T29" s="190">
        <v>6000</v>
      </c>
      <c r="U29" s="190">
        <f>+V29</f>
        <v>6000</v>
      </c>
      <c r="V29" s="190">
        <v>6000</v>
      </c>
      <c r="W29" s="190">
        <f t="shared" si="8"/>
        <v>12000</v>
      </c>
      <c r="X29" s="190">
        <v>12000</v>
      </c>
      <c r="Y29" s="190"/>
      <c r="Z29" s="190"/>
      <c r="AA29" s="18"/>
      <c r="AB29" s="4"/>
      <c r="AC29" s="4"/>
      <c r="AD29" s="4"/>
    </row>
    <row r="30" spans="1:30" ht="52.5" customHeight="1">
      <c r="A30" s="192" t="s">
        <v>272</v>
      </c>
      <c r="B30" s="189" t="s">
        <v>291</v>
      </c>
      <c r="C30" s="17"/>
      <c r="D30" s="17"/>
      <c r="E30" s="17"/>
      <c r="F30" s="198" t="s">
        <v>300</v>
      </c>
      <c r="G30" s="190">
        <v>165000</v>
      </c>
      <c r="H30" s="190">
        <v>50000</v>
      </c>
      <c r="I30" s="190">
        <v>50000</v>
      </c>
      <c r="J30" s="190">
        <v>50000</v>
      </c>
      <c r="K30" s="18"/>
      <c r="L30" s="18"/>
      <c r="M30" s="190">
        <f>+N30</f>
        <v>5000</v>
      </c>
      <c r="N30" s="190">
        <v>5000</v>
      </c>
      <c r="O30" s="190"/>
      <c r="P30" s="190"/>
      <c r="Q30" s="190">
        <f>+R30</f>
        <v>5000</v>
      </c>
      <c r="R30" s="190">
        <v>5000</v>
      </c>
      <c r="S30" s="190">
        <f>+T30</f>
        <v>3520</v>
      </c>
      <c r="T30" s="190">
        <v>3520</v>
      </c>
      <c r="U30" s="190">
        <f>+V30</f>
        <v>5000</v>
      </c>
      <c r="V30" s="190">
        <v>5000</v>
      </c>
      <c r="W30" s="190">
        <f t="shared" si="8"/>
        <v>15000</v>
      </c>
      <c r="X30" s="190">
        <v>15000</v>
      </c>
      <c r="Y30" s="190"/>
      <c r="Z30" s="190"/>
      <c r="AA30" s="200"/>
      <c r="AB30" s="4"/>
      <c r="AC30" s="4"/>
      <c r="AD30" s="4"/>
    </row>
    <row r="31" spans="1:30" ht="45" customHeight="1">
      <c r="A31" s="203" t="s">
        <v>17</v>
      </c>
      <c r="B31" s="204" t="s">
        <v>305</v>
      </c>
      <c r="C31" s="17"/>
      <c r="D31" s="17"/>
      <c r="E31" s="17"/>
      <c r="F31" s="217"/>
      <c r="G31" s="218">
        <f>G32+G45+G47</f>
        <v>2266968.6</v>
      </c>
      <c r="H31" s="218">
        <f>H32+H45+H47</f>
        <v>360348.3</v>
      </c>
      <c r="I31" s="218">
        <f>I32+I45+I47</f>
        <v>1045372.7</v>
      </c>
      <c r="J31" s="218">
        <f>J32+J45+J47</f>
        <v>171369</v>
      </c>
      <c r="K31" s="218">
        <f>K32+K45+K47</f>
        <v>73995</v>
      </c>
      <c r="L31" s="18"/>
      <c r="M31" s="218">
        <f t="shared" ref="M31:Z31" si="9">M32+M45+M47</f>
        <v>722235.5</v>
      </c>
      <c r="N31" s="218">
        <f t="shared" si="9"/>
        <v>96826.5</v>
      </c>
      <c r="O31" s="218">
        <f t="shared" si="9"/>
        <v>38417.5</v>
      </c>
      <c r="P31" s="218">
        <f t="shared" si="9"/>
        <v>0</v>
      </c>
      <c r="Q31" s="218">
        <f t="shared" si="9"/>
        <v>236613.5</v>
      </c>
      <c r="R31" s="218">
        <f t="shared" si="9"/>
        <v>42538.5</v>
      </c>
      <c r="S31" s="218">
        <f t="shared" si="9"/>
        <v>69909.5</v>
      </c>
      <c r="T31" s="218">
        <f t="shared" si="9"/>
        <v>35765.5</v>
      </c>
      <c r="U31" s="218">
        <f t="shared" si="9"/>
        <v>324909.5</v>
      </c>
      <c r="V31" s="218">
        <f t="shared" si="9"/>
        <v>56766.5</v>
      </c>
      <c r="W31" s="218">
        <f t="shared" si="9"/>
        <v>51077</v>
      </c>
      <c r="X31" s="218">
        <f>X32+X45+X47</f>
        <v>46877</v>
      </c>
      <c r="Y31" s="218">
        <f t="shared" si="9"/>
        <v>35577</v>
      </c>
      <c r="Z31" s="218">
        <f t="shared" si="9"/>
        <v>0</v>
      </c>
      <c r="AA31" s="18"/>
      <c r="AB31" s="4"/>
      <c r="AC31" s="4"/>
      <c r="AD31" s="4"/>
    </row>
    <row r="32" spans="1:30" ht="42.75" customHeight="1">
      <c r="A32" s="205" t="s">
        <v>13</v>
      </c>
      <c r="B32" s="206" t="s">
        <v>306</v>
      </c>
      <c r="C32" s="17"/>
      <c r="D32" s="17"/>
      <c r="E32" s="17"/>
      <c r="F32" s="196"/>
      <c r="G32" s="199">
        <f t="shared" ref="G32:K32" si="10">G33+G42+G44</f>
        <v>1534315</v>
      </c>
      <c r="H32" s="199">
        <f t="shared" si="10"/>
        <v>263591.5</v>
      </c>
      <c r="I32" s="199">
        <f t="shared" si="10"/>
        <v>389735.2</v>
      </c>
      <c r="J32" s="199">
        <f t="shared" si="10"/>
        <v>116234</v>
      </c>
      <c r="K32" s="199">
        <f t="shared" si="10"/>
        <v>73995</v>
      </c>
      <c r="L32" s="18"/>
      <c r="M32" s="199">
        <f t="shared" ref="M32:O32" si="11">M33+M42+M44</f>
        <v>232596.5</v>
      </c>
      <c r="N32" s="199">
        <f t="shared" si="11"/>
        <v>59356.5</v>
      </c>
      <c r="O32" s="199">
        <f t="shared" si="11"/>
        <v>38417.5</v>
      </c>
      <c r="P32" s="199">
        <f t="shared" ref="P32:Z32" si="12">P33+P42+P44</f>
        <v>0</v>
      </c>
      <c r="Q32" s="199">
        <f t="shared" si="12"/>
        <v>42109.5</v>
      </c>
      <c r="R32" s="199">
        <f t="shared" si="12"/>
        <v>41417.5</v>
      </c>
      <c r="S32" s="199">
        <f t="shared" si="12"/>
        <v>34674.5</v>
      </c>
      <c r="T32" s="199">
        <f t="shared" si="12"/>
        <v>34674.5</v>
      </c>
      <c r="U32" s="199">
        <f t="shared" si="12"/>
        <v>38417.5</v>
      </c>
      <c r="V32" s="199">
        <f t="shared" si="12"/>
        <v>38417.5</v>
      </c>
      <c r="W32" s="199">
        <f t="shared" si="12"/>
        <v>42877</v>
      </c>
      <c r="X32" s="199">
        <f t="shared" si="12"/>
        <v>42877</v>
      </c>
      <c r="Y32" s="199">
        <f t="shared" si="12"/>
        <v>35577</v>
      </c>
      <c r="Z32" s="199">
        <f t="shared" si="12"/>
        <v>0</v>
      </c>
      <c r="AA32" s="18"/>
      <c r="AB32" s="4"/>
      <c r="AC32" s="4"/>
      <c r="AD32" s="4"/>
    </row>
    <row r="33" spans="1:30" ht="45.75" customHeight="1">
      <c r="A33" s="207" t="s">
        <v>36</v>
      </c>
      <c r="B33" s="208" t="s">
        <v>307</v>
      </c>
      <c r="C33" s="17"/>
      <c r="D33" s="17"/>
      <c r="E33" s="17"/>
      <c r="F33" s="217"/>
      <c r="G33" s="218">
        <f>SUM(G34:G41)</f>
        <v>1087082</v>
      </c>
      <c r="H33" s="218">
        <f t="shared" ref="H33:K33" si="13">SUM(H34:H41)</f>
        <v>201709.5</v>
      </c>
      <c r="I33" s="218">
        <f t="shared" si="13"/>
        <v>100153</v>
      </c>
      <c r="J33" s="218">
        <f t="shared" si="13"/>
        <v>73995</v>
      </c>
      <c r="K33" s="218">
        <f t="shared" si="13"/>
        <v>73995</v>
      </c>
      <c r="L33" s="18"/>
      <c r="M33" s="218">
        <f t="shared" ref="M33:O33" si="14">SUM(M34:M41)</f>
        <v>38417.5</v>
      </c>
      <c r="N33" s="218">
        <f t="shared" si="14"/>
        <v>38417.5</v>
      </c>
      <c r="O33" s="218">
        <f t="shared" si="14"/>
        <v>38417.5</v>
      </c>
      <c r="P33" s="218">
        <f t="shared" ref="P33:Z33" si="15">SUM(P34:P41)</f>
        <v>0</v>
      </c>
      <c r="Q33" s="218">
        <f t="shared" si="15"/>
        <v>38417.5</v>
      </c>
      <c r="R33" s="218">
        <f t="shared" si="15"/>
        <v>38417.5</v>
      </c>
      <c r="S33" s="218">
        <f t="shared" si="15"/>
        <v>33474.5</v>
      </c>
      <c r="T33" s="218">
        <f t="shared" si="15"/>
        <v>33474.5</v>
      </c>
      <c r="U33" s="218">
        <f t="shared" si="15"/>
        <v>38417.5</v>
      </c>
      <c r="V33" s="218">
        <f t="shared" si="15"/>
        <v>38417.5</v>
      </c>
      <c r="W33" s="218">
        <f t="shared" si="15"/>
        <v>35577</v>
      </c>
      <c r="X33" s="218">
        <f t="shared" si="15"/>
        <v>35577</v>
      </c>
      <c r="Y33" s="218">
        <f t="shared" si="15"/>
        <v>35577</v>
      </c>
      <c r="Z33" s="218">
        <f t="shared" si="15"/>
        <v>0</v>
      </c>
      <c r="AA33" s="18"/>
      <c r="AB33" s="4"/>
      <c r="AC33" s="4"/>
      <c r="AD33" s="4"/>
    </row>
    <row r="34" spans="1:30" ht="52.5" customHeight="1">
      <c r="A34" s="193"/>
      <c r="B34" s="209" t="s">
        <v>308</v>
      </c>
      <c r="C34" s="17"/>
      <c r="D34" s="17"/>
      <c r="E34" s="17"/>
      <c r="F34" s="219" t="s">
        <v>322</v>
      </c>
      <c r="G34" s="197">
        <v>70600</v>
      </c>
      <c r="H34" s="197">
        <v>20425</v>
      </c>
      <c r="I34" s="197">
        <f>J34</f>
        <v>6627</v>
      </c>
      <c r="J34" s="197">
        <v>6627</v>
      </c>
      <c r="K34" s="197">
        <f>J34</f>
        <v>6627</v>
      </c>
      <c r="L34" s="18"/>
      <c r="M34" s="197">
        <f>N34</f>
        <v>3313.5</v>
      </c>
      <c r="N34" s="197">
        <f>K34/2</f>
        <v>3313.5</v>
      </c>
      <c r="O34" s="197">
        <f>+N34</f>
        <v>3313.5</v>
      </c>
      <c r="P34" s="18"/>
      <c r="Q34" s="197">
        <f>R34</f>
        <v>3313.5</v>
      </c>
      <c r="R34" s="197">
        <f>O34</f>
        <v>3313.5</v>
      </c>
      <c r="S34" s="197">
        <f>+T34</f>
        <v>3313.5</v>
      </c>
      <c r="T34" s="197">
        <f>+R34</f>
        <v>3313.5</v>
      </c>
      <c r="U34" s="197">
        <f>+V34</f>
        <v>3313.5</v>
      </c>
      <c r="V34" s="197">
        <f>+N34</f>
        <v>3313.5</v>
      </c>
      <c r="W34" s="197">
        <v>3313</v>
      </c>
      <c r="X34" s="197">
        <v>3313</v>
      </c>
      <c r="Y34" s="197">
        <v>3313</v>
      </c>
      <c r="Z34" s="18"/>
      <c r="AA34" s="18"/>
      <c r="AB34" s="4"/>
      <c r="AC34" s="4"/>
      <c r="AD34" s="4"/>
    </row>
    <row r="35" spans="1:30" ht="59.25" customHeight="1">
      <c r="A35" s="193"/>
      <c r="B35" s="209" t="s">
        <v>309</v>
      </c>
      <c r="C35" s="17"/>
      <c r="D35" s="17"/>
      <c r="E35" s="17"/>
      <c r="F35" s="219" t="s">
        <v>323</v>
      </c>
      <c r="G35" s="197">
        <v>46300</v>
      </c>
      <c r="H35" s="197">
        <v>16302</v>
      </c>
      <c r="I35" s="197">
        <f t="shared" ref="I35:I40" si="16">J35</f>
        <v>8741</v>
      </c>
      <c r="J35" s="197">
        <v>8741</v>
      </c>
      <c r="K35" s="197">
        <f t="shared" ref="K35:K40" si="17">J35</f>
        <v>8741</v>
      </c>
      <c r="L35" s="18"/>
      <c r="M35" s="197">
        <f t="shared" ref="M35:M40" si="18">N35</f>
        <v>4371</v>
      </c>
      <c r="N35" s="197">
        <v>4371</v>
      </c>
      <c r="O35" s="197">
        <f t="shared" ref="O35:O41" si="19">+N35</f>
        <v>4371</v>
      </c>
      <c r="P35" s="18"/>
      <c r="Q35" s="197">
        <f t="shared" ref="Q35:Q41" si="20">R35</f>
        <v>4371</v>
      </c>
      <c r="R35" s="197">
        <f t="shared" ref="R35:R41" si="21">O35</f>
        <v>4371</v>
      </c>
      <c r="S35" s="197">
        <f t="shared" ref="S35:S41" si="22">+T35</f>
        <v>4371</v>
      </c>
      <c r="T35" s="197">
        <f t="shared" ref="T35:T41" si="23">+R35</f>
        <v>4371</v>
      </c>
      <c r="U35" s="18">
        <f>+V35</f>
        <v>4371</v>
      </c>
      <c r="V35" s="197">
        <f t="shared" ref="V35:V41" si="24">+N35</f>
        <v>4371</v>
      </c>
      <c r="W35" s="197">
        <v>4370</v>
      </c>
      <c r="X35" s="197">
        <v>4370</v>
      </c>
      <c r="Y35" s="197">
        <v>4370</v>
      </c>
      <c r="Z35" s="18"/>
      <c r="AA35" s="247"/>
      <c r="AB35" s="4"/>
      <c r="AC35" s="4"/>
      <c r="AD35" s="4"/>
    </row>
    <row r="36" spans="1:30" ht="53.25" customHeight="1">
      <c r="A36" s="193"/>
      <c r="B36" s="209" t="s">
        <v>310</v>
      </c>
      <c r="C36" s="17"/>
      <c r="D36" s="17"/>
      <c r="E36" s="17"/>
      <c r="F36" s="219" t="s">
        <v>324</v>
      </c>
      <c r="G36" s="197">
        <v>51155</v>
      </c>
      <c r="H36" s="197">
        <v>23255</v>
      </c>
      <c r="I36" s="197">
        <f t="shared" si="16"/>
        <v>7000</v>
      </c>
      <c r="J36" s="197">
        <v>7000</v>
      </c>
      <c r="K36" s="197">
        <f t="shared" si="17"/>
        <v>7000</v>
      </c>
      <c r="L36" s="18"/>
      <c r="M36" s="197">
        <f t="shared" si="18"/>
        <v>3500</v>
      </c>
      <c r="N36" s="197">
        <v>3500</v>
      </c>
      <c r="O36" s="197">
        <f t="shared" si="19"/>
        <v>3500</v>
      </c>
      <c r="P36" s="18"/>
      <c r="Q36" s="197">
        <f t="shared" si="20"/>
        <v>3500</v>
      </c>
      <c r="R36" s="197">
        <f t="shared" si="21"/>
        <v>3500</v>
      </c>
      <c r="S36" s="197">
        <f t="shared" si="22"/>
        <v>3500</v>
      </c>
      <c r="T36" s="197">
        <f t="shared" si="23"/>
        <v>3500</v>
      </c>
      <c r="U36" s="18">
        <f t="shared" ref="U36:U41" si="25">+V36</f>
        <v>3500</v>
      </c>
      <c r="V36" s="197">
        <f t="shared" si="24"/>
        <v>3500</v>
      </c>
      <c r="W36" s="197">
        <v>3500</v>
      </c>
      <c r="X36" s="197">
        <v>3500</v>
      </c>
      <c r="Y36" s="197">
        <v>3500</v>
      </c>
      <c r="Z36" s="18"/>
      <c r="AA36" s="247"/>
      <c r="AB36" s="4"/>
      <c r="AC36" s="4"/>
      <c r="AD36" s="4"/>
    </row>
    <row r="37" spans="1:30" ht="52.5" customHeight="1">
      <c r="A37" s="193"/>
      <c r="B37" s="209" t="s">
        <v>311</v>
      </c>
      <c r="C37" s="17"/>
      <c r="D37" s="17"/>
      <c r="E37" s="17"/>
      <c r="F37" s="219" t="s">
        <v>325</v>
      </c>
      <c r="G37" s="197">
        <v>39107</v>
      </c>
      <c r="H37" s="197">
        <v>19036</v>
      </c>
      <c r="I37" s="197">
        <f t="shared" si="16"/>
        <v>8858</v>
      </c>
      <c r="J37" s="197">
        <v>8858</v>
      </c>
      <c r="K37" s="197">
        <f t="shared" si="17"/>
        <v>8858</v>
      </c>
      <c r="L37" s="18"/>
      <c r="M37" s="197">
        <f t="shared" si="18"/>
        <v>4429</v>
      </c>
      <c r="N37" s="197">
        <v>4429</v>
      </c>
      <c r="O37" s="197">
        <f t="shared" si="19"/>
        <v>4429</v>
      </c>
      <c r="P37" s="18"/>
      <c r="Q37" s="197">
        <f t="shared" si="20"/>
        <v>4429</v>
      </c>
      <c r="R37" s="197">
        <f t="shared" si="21"/>
        <v>4429</v>
      </c>
      <c r="S37" s="197">
        <f t="shared" si="22"/>
        <v>4429</v>
      </c>
      <c r="T37" s="197">
        <f t="shared" si="23"/>
        <v>4429</v>
      </c>
      <c r="U37" s="18">
        <f t="shared" si="25"/>
        <v>4429</v>
      </c>
      <c r="V37" s="197">
        <f t="shared" si="24"/>
        <v>4429</v>
      </c>
      <c r="W37" s="197">
        <v>4429</v>
      </c>
      <c r="X37" s="197">
        <v>4429</v>
      </c>
      <c r="Y37" s="197">
        <v>4429</v>
      </c>
      <c r="Z37" s="18"/>
      <c r="AA37" s="247"/>
      <c r="AB37" s="4"/>
      <c r="AC37" s="4"/>
      <c r="AD37" s="4"/>
    </row>
    <row r="38" spans="1:30" ht="52.5" customHeight="1">
      <c r="A38" s="193"/>
      <c r="B38" s="209" t="s">
        <v>312</v>
      </c>
      <c r="C38" s="17"/>
      <c r="D38" s="17"/>
      <c r="E38" s="17"/>
      <c r="F38" s="219" t="s">
        <v>326</v>
      </c>
      <c r="G38" s="197">
        <v>13610</v>
      </c>
      <c r="H38" s="197">
        <v>4686</v>
      </c>
      <c r="I38" s="197">
        <f t="shared" si="16"/>
        <v>2300</v>
      </c>
      <c r="J38" s="197">
        <v>2300</v>
      </c>
      <c r="K38" s="197">
        <f t="shared" si="17"/>
        <v>2300</v>
      </c>
      <c r="L38" s="18"/>
      <c r="M38" s="197">
        <f t="shared" si="18"/>
        <v>1150</v>
      </c>
      <c r="N38" s="197">
        <v>1150</v>
      </c>
      <c r="O38" s="197">
        <f t="shared" si="19"/>
        <v>1150</v>
      </c>
      <c r="P38" s="18"/>
      <c r="Q38" s="197">
        <f t="shared" si="20"/>
        <v>1150</v>
      </c>
      <c r="R38" s="197">
        <f t="shared" si="21"/>
        <v>1150</v>
      </c>
      <c r="S38" s="197">
        <f t="shared" si="22"/>
        <v>1150</v>
      </c>
      <c r="T38" s="197">
        <f t="shared" si="23"/>
        <v>1150</v>
      </c>
      <c r="U38" s="18">
        <f t="shared" si="25"/>
        <v>1150</v>
      </c>
      <c r="V38" s="197">
        <f t="shared" si="24"/>
        <v>1150</v>
      </c>
      <c r="W38" s="197">
        <v>1150</v>
      </c>
      <c r="X38" s="197">
        <v>1150</v>
      </c>
      <c r="Y38" s="197">
        <v>1150</v>
      </c>
      <c r="Z38" s="18"/>
      <c r="AA38" s="247"/>
      <c r="AB38" s="4"/>
      <c r="AC38" s="4"/>
      <c r="AD38" s="4"/>
    </row>
    <row r="39" spans="1:30" ht="52.5" customHeight="1">
      <c r="A39" s="192"/>
      <c r="B39" s="210" t="s">
        <v>313</v>
      </c>
      <c r="C39" s="17"/>
      <c r="D39" s="17"/>
      <c r="E39" s="17"/>
      <c r="F39" s="220" t="s">
        <v>327</v>
      </c>
      <c r="G39" s="190">
        <v>495155</v>
      </c>
      <c r="H39" s="190">
        <v>40527</v>
      </c>
      <c r="I39" s="190">
        <f t="shared" si="16"/>
        <v>12778</v>
      </c>
      <c r="J39" s="190">
        <v>12778</v>
      </c>
      <c r="K39" s="190">
        <f t="shared" si="17"/>
        <v>12778</v>
      </c>
      <c r="L39" s="18"/>
      <c r="M39" s="190">
        <f t="shared" si="18"/>
        <v>6389</v>
      </c>
      <c r="N39" s="190">
        <v>6389</v>
      </c>
      <c r="O39" s="190">
        <f t="shared" si="19"/>
        <v>6389</v>
      </c>
      <c r="P39" s="18"/>
      <c r="Q39" s="190">
        <f t="shared" si="20"/>
        <v>6389</v>
      </c>
      <c r="R39" s="190">
        <f t="shared" si="21"/>
        <v>6389</v>
      </c>
      <c r="S39" s="190">
        <f t="shared" si="22"/>
        <v>1446</v>
      </c>
      <c r="T39" s="190">
        <v>1446</v>
      </c>
      <c r="U39" s="18">
        <f t="shared" si="25"/>
        <v>6389</v>
      </c>
      <c r="V39" s="197">
        <f t="shared" si="24"/>
        <v>6389</v>
      </c>
      <c r="W39" s="225">
        <v>6389</v>
      </c>
      <c r="X39" s="225">
        <v>6389</v>
      </c>
      <c r="Y39" s="225">
        <v>6389</v>
      </c>
      <c r="Z39" s="18"/>
      <c r="AA39" s="247"/>
      <c r="AB39" s="4"/>
      <c r="AC39" s="4"/>
      <c r="AD39" s="4"/>
    </row>
    <row r="40" spans="1:30" ht="52.5" customHeight="1">
      <c r="A40" s="192"/>
      <c r="B40" s="210" t="s">
        <v>310</v>
      </c>
      <c r="C40" s="17"/>
      <c r="D40" s="17"/>
      <c r="E40" s="17"/>
      <c r="F40" s="220" t="s">
        <v>328</v>
      </c>
      <c r="G40" s="190">
        <v>51155</v>
      </c>
      <c r="H40" s="190">
        <v>20929.5</v>
      </c>
      <c r="I40" s="190">
        <f t="shared" si="16"/>
        <v>8000</v>
      </c>
      <c r="J40" s="190">
        <v>8000</v>
      </c>
      <c r="K40" s="190">
        <f t="shared" si="17"/>
        <v>8000</v>
      </c>
      <c r="L40" s="18"/>
      <c r="M40" s="190">
        <f t="shared" si="18"/>
        <v>4000</v>
      </c>
      <c r="N40" s="190">
        <v>4000</v>
      </c>
      <c r="O40" s="190">
        <f t="shared" si="19"/>
        <v>4000</v>
      </c>
      <c r="P40" s="18"/>
      <c r="Q40" s="190">
        <f t="shared" si="20"/>
        <v>4000</v>
      </c>
      <c r="R40" s="190">
        <f t="shared" si="21"/>
        <v>4000</v>
      </c>
      <c r="S40" s="190">
        <f t="shared" si="22"/>
        <v>4000</v>
      </c>
      <c r="T40" s="190">
        <f t="shared" si="23"/>
        <v>4000</v>
      </c>
      <c r="U40" s="18">
        <f t="shared" si="25"/>
        <v>4000</v>
      </c>
      <c r="V40" s="197">
        <f t="shared" si="24"/>
        <v>4000</v>
      </c>
      <c r="W40" s="225">
        <v>4000</v>
      </c>
      <c r="X40" s="225">
        <v>4000</v>
      </c>
      <c r="Y40" s="225">
        <v>4000</v>
      </c>
      <c r="Z40" s="18"/>
      <c r="AA40" s="247"/>
      <c r="AB40" s="4"/>
      <c r="AC40" s="4"/>
      <c r="AD40" s="4"/>
    </row>
    <row r="41" spans="1:30" ht="52.5" customHeight="1">
      <c r="A41" s="192"/>
      <c r="B41" s="210" t="s">
        <v>314</v>
      </c>
      <c r="C41" s="17"/>
      <c r="D41" s="17"/>
      <c r="E41" s="17"/>
      <c r="F41" s="221" t="s">
        <v>329</v>
      </c>
      <c r="G41" s="222">
        <v>320000</v>
      </c>
      <c r="H41" s="190">
        <v>56549</v>
      </c>
      <c r="I41" s="190">
        <v>45849</v>
      </c>
      <c r="J41" s="190">
        <v>19691</v>
      </c>
      <c r="K41" s="190">
        <v>19691</v>
      </c>
      <c r="L41" s="18"/>
      <c r="M41" s="190">
        <f>N41</f>
        <v>11265</v>
      </c>
      <c r="N41" s="190">
        <v>11265</v>
      </c>
      <c r="O41" s="190">
        <f t="shared" si="19"/>
        <v>11265</v>
      </c>
      <c r="P41" s="18"/>
      <c r="Q41" s="190">
        <f t="shared" si="20"/>
        <v>11265</v>
      </c>
      <c r="R41" s="190">
        <f t="shared" si="21"/>
        <v>11265</v>
      </c>
      <c r="S41" s="190">
        <f t="shared" si="22"/>
        <v>11265</v>
      </c>
      <c r="T41" s="190">
        <f t="shared" si="23"/>
        <v>11265</v>
      </c>
      <c r="U41" s="18">
        <f t="shared" si="25"/>
        <v>11265</v>
      </c>
      <c r="V41" s="197">
        <f t="shared" si="24"/>
        <v>11265</v>
      </c>
      <c r="W41" s="225">
        <v>8426</v>
      </c>
      <c r="X41" s="225">
        <v>8426</v>
      </c>
      <c r="Y41" s="225">
        <v>8426</v>
      </c>
      <c r="Z41" s="18"/>
      <c r="AA41" s="247"/>
      <c r="AB41" s="4"/>
      <c r="AC41" s="4"/>
      <c r="AD41" s="4"/>
    </row>
    <row r="42" spans="1:30" ht="52.5" customHeight="1">
      <c r="A42" s="192" t="s">
        <v>23</v>
      </c>
      <c r="B42" s="211" t="s">
        <v>315</v>
      </c>
      <c r="C42" s="17"/>
      <c r="D42" s="17"/>
      <c r="E42" s="17"/>
      <c r="F42" s="220"/>
      <c r="G42" s="190">
        <f t="shared" ref="G42:K42" si="26">G43</f>
        <v>172898</v>
      </c>
      <c r="H42" s="190">
        <f t="shared" si="26"/>
        <v>26692</v>
      </c>
      <c r="I42" s="190">
        <f t="shared" si="26"/>
        <v>143000.20000000001</v>
      </c>
      <c r="J42" s="190">
        <f t="shared" si="26"/>
        <v>21349</v>
      </c>
      <c r="K42" s="190">
        <f t="shared" si="26"/>
        <v>0</v>
      </c>
      <c r="L42" s="18"/>
      <c r="M42" s="190">
        <f t="shared" ref="M42:N42" si="27">M43</f>
        <v>58589</v>
      </c>
      <c r="N42" s="190">
        <f t="shared" si="27"/>
        <v>10349</v>
      </c>
      <c r="O42" s="18"/>
      <c r="P42" s="18"/>
      <c r="Q42" s="18"/>
      <c r="R42" s="18"/>
      <c r="S42" s="18"/>
      <c r="T42" s="18"/>
      <c r="U42" s="18"/>
      <c r="V42" s="18"/>
      <c r="W42" s="190"/>
      <c r="X42" s="190"/>
      <c r="Y42" s="190"/>
      <c r="Z42" s="18"/>
      <c r="AA42" s="18"/>
      <c r="AB42" s="4"/>
      <c r="AC42" s="4"/>
      <c r="AD42" s="4"/>
    </row>
    <row r="43" spans="1:30" ht="60.75" customHeight="1">
      <c r="A43" s="192"/>
      <c r="B43" s="212" t="s">
        <v>316</v>
      </c>
      <c r="C43" s="17"/>
      <c r="D43" s="17"/>
      <c r="E43" s="17"/>
      <c r="F43" s="223" t="s">
        <v>330</v>
      </c>
      <c r="G43" s="224">
        <v>172898</v>
      </c>
      <c r="H43" s="225">
        <v>26692</v>
      </c>
      <c r="I43" s="197">
        <v>143000.20000000001</v>
      </c>
      <c r="J43" s="197">
        <v>21349</v>
      </c>
      <c r="K43" s="225"/>
      <c r="L43" s="18"/>
      <c r="M43" s="197">
        <v>58589</v>
      </c>
      <c r="N43" s="197">
        <v>10349</v>
      </c>
      <c r="O43" s="18"/>
      <c r="P43" s="18"/>
      <c r="Q43" s="18"/>
      <c r="R43" s="18"/>
      <c r="S43" s="18"/>
      <c r="T43" s="18"/>
      <c r="U43" s="18"/>
      <c r="V43" s="18"/>
      <c r="W43" s="228"/>
      <c r="X43" s="197"/>
      <c r="Y43" s="197"/>
      <c r="Z43" s="18"/>
      <c r="AA43" s="18"/>
      <c r="AB43" s="4"/>
      <c r="AC43" s="4"/>
      <c r="AD43" s="4"/>
    </row>
    <row r="44" spans="1:30" ht="52.5" customHeight="1">
      <c r="A44" s="192" t="s">
        <v>268</v>
      </c>
      <c r="B44" s="213" t="s">
        <v>317</v>
      </c>
      <c r="C44" s="17"/>
      <c r="D44" s="17"/>
      <c r="E44" s="17"/>
      <c r="F44" s="226" t="s">
        <v>331</v>
      </c>
      <c r="G44" s="227">
        <v>274335</v>
      </c>
      <c r="H44" s="225">
        <v>35190</v>
      </c>
      <c r="I44" s="225">
        <v>146582</v>
      </c>
      <c r="J44" s="225">
        <v>20890</v>
      </c>
      <c r="K44" s="225"/>
      <c r="L44" s="18"/>
      <c r="M44" s="225">
        <v>135590</v>
      </c>
      <c r="N44" s="225">
        <v>10590</v>
      </c>
      <c r="O44" s="18"/>
      <c r="P44" s="18"/>
      <c r="Q44" s="190">
        <f>+R44+692</f>
        <v>3692</v>
      </c>
      <c r="R44" s="190">
        <v>3000</v>
      </c>
      <c r="S44" s="190">
        <f>+T44</f>
        <v>1200</v>
      </c>
      <c r="T44" s="190">
        <v>1200</v>
      </c>
      <c r="U44" s="18"/>
      <c r="V44" s="18"/>
      <c r="W44" s="229">
        <v>7300</v>
      </c>
      <c r="X44" s="225">
        <v>7300</v>
      </c>
      <c r="Y44" s="225"/>
      <c r="Z44" s="18"/>
      <c r="AA44" s="109" t="s">
        <v>896</v>
      </c>
      <c r="AB44" s="4"/>
      <c r="AC44" s="4"/>
      <c r="AD44" s="4"/>
    </row>
    <row r="45" spans="1:30" ht="42" customHeight="1">
      <c r="A45" s="214" t="s">
        <v>15</v>
      </c>
      <c r="B45" s="215" t="s">
        <v>318</v>
      </c>
      <c r="C45" s="17"/>
      <c r="D45" s="17"/>
      <c r="E45" s="17"/>
      <c r="F45" s="219"/>
      <c r="G45" s="199">
        <f>G46</f>
        <v>252826.6</v>
      </c>
      <c r="H45" s="199">
        <f t="shared" ref="H45:K45" si="28">H46</f>
        <v>19121</v>
      </c>
      <c r="I45" s="199">
        <f t="shared" si="28"/>
        <v>230702</v>
      </c>
      <c r="J45" s="199">
        <f t="shared" si="28"/>
        <v>19121</v>
      </c>
      <c r="K45" s="199">
        <f t="shared" si="28"/>
        <v>0</v>
      </c>
      <c r="L45" s="18"/>
      <c r="M45" s="199">
        <f t="shared" ref="M45:Z45" si="29">M46</f>
        <v>203147</v>
      </c>
      <c r="N45" s="199">
        <f t="shared" si="29"/>
        <v>19121</v>
      </c>
      <c r="O45" s="199">
        <f t="shared" si="29"/>
        <v>0</v>
      </c>
      <c r="P45" s="199">
        <f t="shared" si="29"/>
        <v>0</v>
      </c>
      <c r="Q45" s="199">
        <f t="shared" si="29"/>
        <v>43147</v>
      </c>
      <c r="R45" s="199">
        <f t="shared" si="29"/>
        <v>1121</v>
      </c>
      <c r="S45" s="199">
        <f t="shared" si="29"/>
        <v>35235</v>
      </c>
      <c r="T45" s="199">
        <f t="shared" si="29"/>
        <v>1091</v>
      </c>
      <c r="U45" s="199">
        <f t="shared" si="29"/>
        <v>0</v>
      </c>
      <c r="V45" s="199">
        <f t="shared" si="29"/>
        <v>0</v>
      </c>
      <c r="W45" s="199">
        <f t="shared" si="29"/>
        <v>0</v>
      </c>
      <c r="X45" s="199">
        <f t="shared" si="29"/>
        <v>0</v>
      </c>
      <c r="Y45" s="199">
        <f t="shared" si="29"/>
        <v>0</v>
      </c>
      <c r="Z45" s="199">
        <f t="shared" si="29"/>
        <v>0</v>
      </c>
      <c r="AA45" s="18"/>
      <c r="AB45" s="4"/>
      <c r="AC45" s="4"/>
      <c r="AD45" s="4"/>
    </row>
    <row r="46" spans="1:30" ht="52.5" customHeight="1">
      <c r="A46" s="192"/>
      <c r="B46" s="213" t="s">
        <v>319</v>
      </c>
      <c r="C46" s="17"/>
      <c r="D46" s="17"/>
      <c r="E46" s="17"/>
      <c r="F46" s="221" t="s">
        <v>332</v>
      </c>
      <c r="G46" s="222">
        <v>252826.6</v>
      </c>
      <c r="H46" s="190">
        <v>19121</v>
      </c>
      <c r="I46" s="190">
        <v>230702</v>
      </c>
      <c r="J46" s="190">
        <v>19121</v>
      </c>
      <c r="K46" s="190"/>
      <c r="L46" s="18"/>
      <c r="M46" s="190">
        <v>203147</v>
      </c>
      <c r="N46" s="190">
        <v>19121</v>
      </c>
      <c r="O46" s="18"/>
      <c r="P46" s="18"/>
      <c r="Q46" s="190">
        <f>+R46+42026</f>
        <v>43147</v>
      </c>
      <c r="R46" s="190">
        <v>1121</v>
      </c>
      <c r="S46" s="190">
        <f>+T46+34144</f>
        <v>35235</v>
      </c>
      <c r="T46" s="190">
        <v>1091</v>
      </c>
      <c r="U46" s="18"/>
      <c r="V46" s="18"/>
      <c r="W46" s="190"/>
      <c r="X46" s="190"/>
      <c r="Y46" s="190"/>
      <c r="Z46" s="18"/>
      <c r="AA46" s="18"/>
      <c r="AB46" s="4"/>
      <c r="AC46" s="4"/>
      <c r="AD46" s="4"/>
    </row>
    <row r="47" spans="1:30" ht="52.5" customHeight="1">
      <c r="A47" s="205" t="s">
        <v>223</v>
      </c>
      <c r="B47" s="215" t="s">
        <v>320</v>
      </c>
      <c r="C47" s="17"/>
      <c r="D47" s="17"/>
      <c r="E47" s="17"/>
      <c r="F47" s="219"/>
      <c r="G47" s="199">
        <f>G48</f>
        <v>479827</v>
      </c>
      <c r="H47" s="199">
        <f t="shared" ref="H47:K47" si="30">H48</f>
        <v>77635.8</v>
      </c>
      <c r="I47" s="199">
        <f t="shared" si="30"/>
        <v>424935.50000000006</v>
      </c>
      <c r="J47" s="199">
        <f t="shared" si="30"/>
        <v>36014</v>
      </c>
      <c r="K47" s="199">
        <f t="shared" si="30"/>
        <v>0</v>
      </c>
      <c r="L47" s="18"/>
      <c r="M47" s="199">
        <f t="shared" ref="M47:V47" si="31">M48</f>
        <v>286492</v>
      </c>
      <c r="N47" s="199">
        <f t="shared" si="31"/>
        <v>18349</v>
      </c>
      <c r="O47" s="199">
        <f t="shared" si="31"/>
        <v>0</v>
      </c>
      <c r="P47" s="199">
        <f t="shared" si="31"/>
        <v>0</v>
      </c>
      <c r="Q47" s="199">
        <f t="shared" si="31"/>
        <v>151357</v>
      </c>
      <c r="R47" s="199">
        <f t="shared" si="31"/>
        <v>0</v>
      </c>
      <c r="S47" s="199">
        <f t="shared" si="31"/>
        <v>0</v>
      </c>
      <c r="T47" s="199">
        <f t="shared" si="31"/>
        <v>0</v>
      </c>
      <c r="U47" s="199">
        <f t="shared" si="31"/>
        <v>286492</v>
      </c>
      <c r="V47" s="199">
        <f t="shared" si="31"/>
        <v>18349</v>
      </c>
      <c r="W47" s="199">
        <f t="shared" ref="W47:Y47" si="32">W48</f>
        <v>8200</v>
      </c>
      <c r="X47" s="199">
        <f t="shared" si="32"/>
        <v>4000</v>
      </c>
      <c r="Y47" s="199">
        <f t="shared" si="32"/>
        <v>0</v>
      </c>
      <c r="Z47" s="18"/>
      <c r="AA47" s="18"/>
      <c r="AB47" s="4"/>
      <c r="AC47" s="4"/>
      <c r="AD47" s="4"/>
    </row>
    <row r="48" spans="1:30" s="1" customFormat="1" ht="59.25" customHeight="1">
      <c r="A48" s="192"/>
      <c r="B48" s="216" t="s">
        <v>321</v>
      </c>
      <c r="C48" s="34"/>
      <c r="D48" s="34"/>
      <c r="E48" s="34"/>
      <c r="F48" s="226" t="s">
        <v>333</v>
      </c>
      <c r="G48" s="227">
        <v>479827</v>
      </c>
      <c r="H48" s="225">
        <v>77635.8</v>
      </c>
      <c r="I48" s="225">
        <v>424935.50000000006</v>
      </c>
      <c r="J48" s="225">
        <v>36014</v>
      </c>
      <c r="K48" s="225"/>
      <c r="L48" s="35"/>
      <c r="M48" s="225">
        <v>286492</v>
      </c>
      <c r="N48" s="225">
        <v>18349</v>
      </c>
      <c r="O48" s="35"/>
      <c r="P48" s="35"/>
      <c r="Q48" s="225">
        <v>151357</v>
      </c>
      <c r="R48" s="35"/>
      <c r="S48" s="35"/>
      <c r="T48" s="35"/>
      <c r="U48" s="225">
        <f>+M48</f>
        <v>286492</v>
      </c>
      <c r="V48" s="225">
        <f>+N48</f>
        <v>18349</v>
      </c>
      <c r="W48" s="225">
        <f>X48+4200</f>
        <v>8200</v>
      </c>
      <c r="X48" s="225">
        <v>4000</v>
      </c>
      <c r="Y48" s="225"/>
      <c r="Z48" s="35"/>
      <c r="AA48" s="35"/>
    </row>
    <row r="49" spans="1:27" s="1" customFormat="1" ht="45" customHeight="1">
      <c r="A49" s="203" t="s">
        <v>120</v>
      </c>
      <c r="B49" s="204" t="s">
        <v>334</v>
      </c>
      <c r="C49" s="34"/>
      <c r="D49" s="34"/>
      <c r="E49" s="34"/>
      <c r="F49" s="217"/>
      <c r="G49" s="218">
        <f>G50</f>
        <v>1434435</v>
      </c>
      <c r="H49" s="218">
        <f t="shared" ref="H49:J49" si="33">H50</f>
        <v>872196</v>
      </c>
      <c r="I49" s="218">
        <f t="shared" si="33"/>
        <v>41069</v>
      </c>
      <c r="J49" s="218">
        <f t="shared" si="33"/>
        <v>41069</v>
      </c>
      <c r="K49" s="35"/>
      <c r="L49" s="35"/>
      <c r="M49" s="218">
        <f t="shared" ref="M49:Z49" si="34">M50</f>
        <v>28326</v>
      </c>
      <c r="N49" s="218">
        <f t="shared" si="34"/>
        <v>28326</v>
      </c>
      <c r="O49" s="218">
        <f t="shared" si="34"/>
        <v>0</v>
      </c>
      <c r="P49" s="218">
        <f t="shared" si="34"/>
        <v>0</v>
      </c>
      <c r="Q49" s="218">
        <f t="shared" si="34"/>
        <v>3326</v>
      </c>
      <c r="R49" s="218">
        <f t="shared" si="34"/>
        <v>3326</v>
      </c>
      <c r="S49" s="218">
        <f t="shared" si="34"/>
        <v>0</v>
      </c>
      <c r="T49" s="218">
        <f t="shared" si="34"/>
        <v>0</v>
      </c>
      <c r="U49" s="218">
        <f t="shared" si="34"/>
        <v>28326</v>
      </c>
      <c r="V49" s="218">
        <f t="shared" si="34"/>
        <v>28326</v>
      </c>
      <c r="W49" s="218">
        <f t="shared" si="34"/>
        <v>12743</v>
      </c>
      <c r="X49" s="218">
        <f t="shared" si="34"/>
        <v>12743</v>
      </c>
      <c r="Y49" s="218">
        <f t="shared" si="34"/>
        <v>0</v>
      </c>
      <c r="Z49" s="218">
        <f t="shared" si="34"/>
        <v>0</v>
      </c>
      <c r="AA49" s="35"/>
    </row>
    <row r="50" spans="1:27" s="1" customFormat="1" ht="46.5" customHeight="1">
      <c r="A50" s="205" t="s">
        <v>223</v>
      </c>
      <c r="B50" s="215" t="s">
        <v>320</v>
      </c>
      <c r="C50" s="34"/>
      <c r="D50" s="34"/>
      <c r="E50" s="34"/>
      <c r="F50" s="234"/>
      <c r="G50" s="199">
        <f>+G51+G52</f>
        <v>1434435</v>
      </c>
      <c r="H50" s="199">
        <f t="shared" ref="H50:Z50" si="35">+H51+H52</f>
        <v>872196</v>
      </c>
      <c r="I50" s="199">
        <f t="shared" si="35"/>
        <v>41069</v>
      </c>
      <c r="J50" s="199">
        <f t="shared" si="35"/>
        <v>41069</v>
      </c>
      <c r="K50" s="199">
        <f t="shared" si="35"/>
        <v>0</v>
      </c>
      <c r="L50" s="199">
        <f t="shared" si="35"/>
        <v>0</v>
      </c>
      <c r="M50" s="199">
        <f t="shared" si="35"/>
        <v>28326</v>
      </c>
      <c r="N50" s="199">
        <f t="shared" si="35"/>
        <v>28326</v>
      </c>
      <c r="O50" s="199">
        <f t="shared" si="35"/>
        <v>0</v>
      </c>
      <c r="P50" s="199">
        <f t="shared" si="35"/>
        <v>0</v>
      </c>
      <c r="Q50" s="199">
        <f t="shared" si="35"/>
        <v>3326</v>
      </c>
      <c r="R50" s="199">
        <f t="shared" si="35"/>
        <v>3326</v>
      </c>
      <c r="S50" s="199">
        <f t="shared" si="35"/>
        <v>0</v>
      </c>
      <c r="T50" s="199">
        <f t="shared" si="35"/>
        <v>0</v>
      </c>
      <c r="U50" s="199">
        <f t="shared" si="35"/>
        <v>28326</v>
      </c>
      <c r="V50" s="199">
        <f t="shared" si="35"/>
        <v>28326</v>
      </c>
      <c r="W50" s="199">
        <f t="shared" si="35"/>
        <v>12743</v>
      </c>
      <c r="X50" s="199">
        <f t="shared" si="35"/>
        <v>12743</v>
      </c>
      <c r="Y50" s="199">
        <f t="shared" si="35"/>
        <v>0</v>
      </c>
      <c r="Z50" s="199">
        <f t="shared" si="35"/>
        <v>0</v>
      </c>
      <c r="AA50" s="35"/>
    </row>
    <row r="51" spans="1:27" s="1" customFormat="1" ht="129" customHeight="1">
      <c r="A51" s="192" t="s">
        <v>36</v>
      </c>
      <c r="B51" s="211" t="s">
        <v>335</v>
      </c>
      <c r="C51" s="34"/>
      <c r="D51" s="34"/>
      <c r="E51" s="34"/>
      <c r="F51" s="235" t="s">
        <v>355</v>
      </c>
      <c r="G51" s="190">
        <v>1418568</v>
      </c>
      <c r="H51" s="190">
        <v>866196</v>
      </c>
      <c r="I51" s="190">
        <f>J51</f>
        <v>37069</v>
      </c>
      <c r="J51" s="190">
        <v>37069</v>
      </c>
      <c r="K51" s="35"/>
      <c r="L51" s="35"/>
      <c r="M51" s="190">
        <f>N51</f>
        <v>26326</v>
      </c>
      <c r="N51" s="190">
        <f>23000+3326</f>
        <v>26326</v>
      </c>
      <c r="O51" s="35"/>
      <c r="P51" s="35"/>
      <c r="Q51" s="225">
        <f>+R51</f>
        <v>3326</v>
      </c>
      <c r="R51" s="225">
        <v>3326</v>
      </c>
      <c r="S51" s="35"/>
      <c r="T51" s="35"/>
      <c r="U51" s="225">
        <v>26326</v>
      </c>
      <c r="V51" s="225">
        <v>26326</v>
      </c>
      <c r="W51" s="190">
        <f>X51</f>
        <v>10743</v>
      </c>
      <c r="X51" s="190">
        <v>10743</v>
      </c>
      <c r="Y51" s="190"/>
      <c r="Z51" s="35"/>
      <c r="AA51" s="35"/>
    </row>
    <row r="52" spans="1:27" s="1" customFormat="1" ht="50.25" customHeight="1">
      <c r="A52" s="192" t="s">
        <v>23</v>
      </c>
      <c r="B52" s="189" t="s">
        <v>336</v>
      </c>
      <c r="C52" s="34"/>
      <c r="D52" s="34"/>
      <c r="E52" s="34"/>
      <c r="F52" s="236" t="s">
        <v>356</v>
      </c>
      <c r="G52" s="190">
        <v>15867</v>
      </c>
      <c r="H52" s="190">
        <v>6000</v>
      </c>
      <c r="I52" s="190">
        <f t="shared" ref="I52:I53" si="36">J52</f>
        <v>4000</v>
      </c>
      <c r="J52" s="190">
        <v>4000</v>
      </c>
      <c r="K52" s="35"/>
      <c r="L52" s="35"/>
      <c r="M52" s="190">
        <f>N52</f>
        <v>2000</v>
      </c>
      <c r="N52" s="190">
        <v>2000</v>
      </c>
      <c r="O52" s="35"/>
      <c r="P52" s="35"/>
      <c r="Q52" s="35"/>
      <c r="R52" s="35"/>
      <c r="S52" s="35"/>
      <c r="T52" s="35"/>
      <c r="U52" s="225">
        <f>+V52</f>
        <v>2000</v>
      </c>
      <c r="V52" s="225">
        <v>2000</v>
      </c>
      <c r="W52" s="190">
        <f>X52</f>
        <v>2000</v>
      </c>
      <c r="X52" s="190">
        <v>2000</v>
      </c>
      <c r="Y52" s="190"/>
      <c r="Z52" s="35"/>
      <c r="AA52" s="35"/>
    </row>
    <row r="53" spans="1:27" s="1" customFormat="1" ht="55.5" hidden="1" customHeight="1">
      <c r="A53" s="192" t="s">
        <v>268</v>
      </c>
      <c r="B53" s="211" t="s">
        <v>337</v>
      </c>
      <c r="C53" s="34"/>
      <c r="D53" s="34"/>
      <c r="E53" s="34"/>
      <c r="F53" s="221" t="s">
        <v>357</v>
      </c>
      <c r="G53" s="190">
        <v>692147</v>
      </c>
      <c r="H53" s="190">
        <v>83670</v>
      </c>
      <c r="I53" s="190">
        <f t="shared" si="36"/>
        <v>1000</v>
      </c>
      <c r="J53" s="190">
        <v>1000</v>
      </c>
      <c r="K53" s="35"/>
      <c r="L53" s="35"/>
      <c r="M53" s="190"/>
      <c r="N53" s="190"/>
      <c r="O53" s="35"/>
      <c r="P53" s="35"/>
      <c r="Q53" s="35"/>
      <c r="R53" s="35"/>
      <c r="S53" s="35"/>
      <c r="T53" s="35"/>
      <c r="U53" s="35"/>
      <c r="V53" s="35"/>
      <c r="W53" s="190"/>
      <c r="X53" s="190"/>
      <c r="Y53" s="190"/>
      <c r="Z53" s="35"/>
      <c r="AA53" s="35"/>
    </row>
    <row r="54" spans="1:27" s="1" customFormat="1" ht="60.75" customHeight="1">
      <c r="A54" s="203" t="s">
        <v>122</v>
      </c>
      <c r="B54" s="204" t="s">
        <v>338</v>
      </c>
      <c r="C54" s="34"/>
      <c r="D54" s="34"/>
      <c r="E54" s="34"/>
      <c r="F54" s="217"/>
      <c r="G54" s="218">
        <f>G56</f>
        <v>179176</v>
      </c>
      <c r="H54" s="218">
        <f t="shared" ref="H54:L54" si="37">H56</f>
        <v>161258.4</v>
      </c>
      <c r="I54" s="218">
        <f t="shared" si="37"/>
        <v>76704</v>
      </c>
      <c r="J54" s="218">
        <f t="shared" si="37"/>
        <v>76704</v>
      </c>
      <c r="K54" s="218">
        <f t="shared" si="37"/>
        <v>20000</v>
      </c>
      <c r="L54" s="218">
        <f t="shared" si="37"/>
        <v>0</v>
      </c>
      <c r="M54" s="218">
        <f t="shared" ref="M54:Z54" si="38">M56</f>
        <v>32374</v>
      </c>
      <c r="N54" s="218">
        <f t="shared" si="38"/>
        <v>32374</v>
      </c>
      <c r="O54" s="218">
        <f t="shared" si="38"/>
        <v>0</v>
      </c>
      <c r="P54" s="218">
        <f t="shared" si="38"/>
        <v>0</v>
      </c>
      <c r="Q54" s="218">
        <f t="shared" si="38"/>
        <v>11518</v>
      </c>
      <c r="R54" s="218">
        <f t="shared" si="38"/>
        <v>11518</v>
      </c>
      <c r="S54" s="218">
        <f t="shared" si="38"/>
        <v>11050</v>
      </c>
      <c r="T54" s="218">
        <f t="shared" si="38"/>
        <v>11050</v>
      </c>
      <c r="U54" s="218">
        <f t="shared" si="38"/>
        <v>64691</v>
      </c>
      <c r="V54" s="218">
        <f t="shared" si="38"/>
        <v>32977</v>
      </c>
      <c r="W54" s="218">
        <f t="shared" si="38"/>
        <v>27044</v>
      </c>
      <c r="X54" s="218">
        <f t="shared" si="38"/>
        <v>27044</v>
      </c>
      <c r="Y54" s="218">
        <f t="shared" si="38"/>
        <v>5482</v>
      </c>
      <c r="Z54" s="218">
        <f t="shared" si="38"/>
        <v>0</v>
      </c>
      <c r="AA54" s="35"/>
    </row>
    <row r="55" spans="1:27" s="1" customFormat="1" ht="44.25" customHeight="1">
      <c r="A55" s="203"/>
      <c r="B55" s="230" t="s">
        <v>339</v>
      </c>
      <c r="C55" s="34"/>
      <c r="D55" s="34"/>
      <c r="E55" s="34"/>
      <c r="F55" s="217"/>
      <c r="G55" s="218"/>
      <c r="H55" s="218"/>
      <c r="I55" s="218"/>
      <c r="J55" s="218"/>
      <c r="K55" s="218"/>
      <c r="L55" s="218"/>
      <c r="M55" s="218"/>
      <c r="N55" s="218"/>
      <c r="O55" s="218"/>
      <c r="P55" s="218"/>
      <c r="Q55" s="218"/>
      <c r="R55" s="218"/>
      <c r="S55" s="218"/>
      <c r="T55" s="218"/>
      <c r="U55" s="218"/>
      <c r="V55" s="218"/>
      <c r="W55" s="218"/>
      <c r="X55" s="218"/>
      <c r="Y55" s="218"/>
      <c r="Z55" s="218"/>
      <c r="AA55" s="35"/>
    </row>
    <row r="56" spans="1:27" s="1" customFormat="1" ht="39">
      <c r="A56" s="214" t="s">
        <v>13</v>
      </c>
      <c r="B56" s="215" t="s">
        <v>246</v>
      </c>
      <c r="C56" s="34"/>
      <c r="D56" s="34"/>
      <c r="E56" s="34"/>
      <c r="F56" s="234"/>
      <c r="G56" s="199">
        <f t="shared" ref="G56:J56" si="39">SUM(G58:G62)</f>
        <v>179176</v>
      </c>
      <c r="H56" s="199">
        <f t="shared" si="39"/>
        <v>161258.4</v>
      </c>
      <c r="I56" s="199">
        <f t="shared" si="39"/>
        <v>76704</v>
      </c>
      <c r="J56" s="199">
        <f t="shared" si="39"/>
        <v>76704</v>
      </c>
      <c r="K56" s="199">
        <f t="shared" ref="K56:L56" si="40">SUM(K58:K62)</f>
        <v>20000</v>
      </c>
      <c r="L56" s="199">
        <f t="shared" si="40"/>
        <v>0</v>
      </c>
      <c r="M56" s="199">
        <f t="shared" ref="M56:N56" si="41">SUM(M58:M62)</f>
        <v>32374</v>
      </c>
      <c r="N56" s="199">
        <f t="shared" si="41"/>
        <v>32374</v>
      </c>
      <c r="O56" s="199">
        <f t="shared" ref="O56:Z56" si="42">SUM(O58:O62)</f>
        <v>0</v>
      </c>
      <c r="P56" s="199">
        <f t="shared" si="42"/>
        <v>0</v>
      </c>
      <c r="Q56" s="199">
        <f t="shared" si="42"/>
        <v>11518</v>
      </c>
      <c r="R56" s="199">
        <f t="shared" si="42"/>
        <v>11518</v>
      </c>
      <c r="S56" s="199">
        <f t="shared" si="42"/>
        <v>11050</v>
      </c>
      <c r="T56" s="199">
        <f t="shared" si="42"/>
        <v>11050</v>
      </c>
      <c r="U56" s="199">
        <f t="shared" si="42"/>
        <v>64691</v>
      </c>
      <c r="V56" s="199">
        <f t="shared" si="42"/>
        <v>32977</v>
      </c>
      <c r="W56" s="199">
        <f t="shared" si="42"/>
        <v>27044</v>
      </c>
      <c r="X56" s="199">
        <f t="shared" si="42"/>
        <v>27044</v>
      </c>
      <c r="Y56" s="199">
        <f t="shared" si="42"/>
        <v>5482</v>
      </c>
      <c r="Z56" s="199">
        <f t="shared" si="42"/>
        <v>0</v>
      </c>
      <c r="AA56" s="35"/>
    </row>
    <row r="57" spans="1:27" s="1" customFormat="1" ht="30" customHeight="1">
      <c r="A57" s="23"/>
      <c r="B57" s="28" t="s">
        <v>221</v>
      </c>
      <c r="C57" s="34"/>
      <c r="D57" s="34"/>
      <c r="E57" s="34"/>
      <c r="F57" s="25"/>
      <c r="G57" s="190"/>
      <c r="H57" s="190"/>
      <c r="I57" s="190"/>
      <c r="J57" s="190"/>
      <c r="K57" s="35"/>
      <c r="L57" s="35"/>
      <c r="M57" s="190"/>
      <c r="N57" s="190"/>
      <c r="O57" s="35"/>
      <c r="P57" s="35"/>
      <c r="Q57" s="35"/>
      <c r="R57" s="35"/>
      <c r="S57" s="35"/>
      <c r="T57" s="35"/>
      <c r="U57" s="35"/>
      <c r="V57" s="35"/>
      <c r="W57" s="190"/>
      <c r="X57" s="190"/>
      <c r="Y57" s="190"/>
      <c r="Z57" s="35"/>
      <c r="AA57" s="35"/>
    </row>
    <row r="58" spans="1:27" s="1" customFormat="1" ht="85.5" hidden="1" customHeight="1">
      <c r="A58" s="192" t="s">
        <v>36</v>
      </c>
      <c r="B58" s="189" t="s">
        <v>340</v>
      </c>
      <c r="C58" s="17" t="s">
        <v>368</v>
      </c>
      <c r="D58" s="34"/>
      <c r="E58" s="34"/>
      <c r="F58" s="237" t="s">
        <v>358</v>
      </c>
      <c r="G58" s="190">
        <v>52000</v>
      </c>
      <c r="H58" s="190">
        <v>46800</v>
      </c>
      <c r="I58" s="190">
        <v>3455</v>
      </c>
      <c r="J58" s="190">
        <v>3455</v>
      </c>
      <c r="K58" s="190">
        <f>+J58</f>
        <v>3455</v>
      </c>
      <c r="L58" s="190"/>
      <c r="M58" s="190">
        <v>937</v>
      </c>
      <c r="N58" s="190">
        <v>937</v>
      </c>
      <c r="O58" s="35"/>
      <c r="P58" s="35"/>
      <c r="Q58" s="190">
        <f>+R58</f>
        <v>2518</v>
      </c>
      <c r="R58" s="190">
        <v>2518</v>
      </c>
      <c r="S58" s="190">
        <f>+T58</f>
        <v>2518</v>
      </c>
      <c r="T58" s="190">
        <f>+R58</f>
        <v>2518</v>
      </c>
      <c r="U58" s="190">
        <f>V58</f>
        <v>3455</v>
      </c>
      <c r="V58" s="190">
        <f>+N58+R58</f>
        <v>3455</v>
      </c>
      <c r="W58" s="190"/>
      <c r="X58" s="190"/>
      <c r="Y58" s="190"/>
      <c r="Z58" s="35"/>
      <c r="AA58" s="35"/>
    </row>
    <row r="59" spans="1:27" s="1" customFormat="1" ht="87" customHeight="1">
      <c r="A59" s="192" t="s">
        <v>36</v>
      </c>
      <c r="B59" s="189" t="s">
        <v>341</v>
      </c>
      <c r="C59" s="17" t="s">
        <v>368</v>
      </c>
      <c r="D59" s="34"/>
      <c r="E59" s="34"/>
      <c r="F59" s="237" t="s">
        <v>359</v>
      </c>
      <c r="G59" s="190">
        <v>40000</v>
      </c>
      <c r="H59" s="190">
        <v>36000</v>
      </c>
      <c r="I59" s="190">
        <v>12855</v>
      </c>
      <c r="J59" s="190">
        <v>12855</v>
      </c>
      <c r="K59" s="190">
        <v>6545</v>
      </c>
      <c r="L59" s="190"/>
      <c r="M59" s="190">
        <v>12855</v>
      </c>
      <c r="N59" s="190">
        <v>12855</v>
      </c>
      <c r="O59" s="35"/>
      <c r="P59" s="35"/>
      <c r="Q59" s="190"/>
      <c r="R59" s="190"/>
      <c r="S59" s="190"/>
      <c r="T59" s="190"/>
      <c r="U59" s="190">
        <v>37654</v>
      </c>
      <c r="V59" s="190">
        <f>6063+4877</f>
        <v>10940</v>
      </c>
      <c r="W59" s="190">
        <f>X59</f>
        <v>482</v>
      </c>
      <c r="X59" s="190">
        <v>482</v>
      </c>
      <c r="Y59" s="190">
        <f>X59</f>
        <v>482</v>
      </c>
      <c r="Z59" s="35"/>
      <c r="AA59" s="460" t="s">
        <v>924</v>
      </c>
    </row>
    <row r="60" spans="1:27" s="1" customFormat="1" ht="52.5" customHeight="1">
      <c r="A60" s="192" t="s">
        <v>23</v>
      </c>
      <c r="B60" s="189" t="s">
        <v>342</v>
      </c>
      <c r="C60" s="17" t="s">
        <v>369</v>
      </c>
      <c r="D60" s="34"/>
      <c r="E60" s="34"/>
      <c r="F60" s="237" t="s">
        <v>360</v>
      </c>
      <c r="G60" s="190">
        <v>39992</v>
      </c>
      <c r="H60" s="190">
        <v>35992.800000000003</v>
      </c>
      <c r="I60" s="190">
        <v>27894</v>
      </c>
      <c r="J60" s="190">
        <v>27894</v>
      </c>
      <c r="K60" s="190">
        <v>5000</v>
      </c>
      <c r="L60" s="190"/>
      <c r="M60" s="190">
        <f>N60</f>
        <v>14582</v>
      </c>
      <c r="N60" s="190">
        <f>9582+5000</f>
        <v>14582</v>
      </c>
      <c r="O60" s="35"/>
      <c r="P60" s="35"/>
      <c r="Q60" s="190">
        <f>+R60</f>
        <v>5000</v>
      </c>
      <c r="R60" s="190">
        <v>5000</v>
      </c>
      <c r="S60" s="190">
        <f>+T60</f>
        <v>4532</v>
      </c>
      <c r="T60" s="190">
        <v>4532</v>
      </c>
      <c r="U60" s="190">
        <v>19582</v>
      </c>
      <c r="V60" s="190">
        <f>9582+5000</f>
        <v>14582</v>
      </c>
      <c r="W60" s="190">
        <f>+X60</f>
        <v>13312</v>
      </c>
      <c r="X60" s="190">
        <v>13312</v>
      </c>
      <c r="Y60" s="190">
        <v>5000</v>
      </c>
      <c r="Z60" s="190"/>
      <c r="AA60" s="35"/>
    </row>
    <row r="61" spans="1:27" s="1" customFormat="1" ht="52.5" customHeight="1">
      <c r="A61" s="214" t="s">
        <v>223</v>
      </c>
      <c r="B61" s="215" t="s">
        <v>240</v>
      </c>
      <c r="C61" s="17"/>
      <c r="D61" s="34"/>
      <c r="E61" s="34"/>
      <c r="F61" s="237"/>
      <c r="G61" s="190"/>
      <c r="H61" s="190"/>
      <c r="I61" s="190"/>
      <c r="J61" s="190"/>
      <c r="K61" s="190"/>
      <c r="L61" s="190"/>
      <c r="M61" s="190"/>
      <c r="N61" s="190"/>
      <c r="O61" s="35"/>
      <c r="P61" s="35"/>
      <c r="Q61" s="190"/>
      <c r="R61" s="190"/>
      <c r="S61" s="190"/>
      <c r="T61" s="190"/>
      <c r="U61" s="190"/>
      <c r="V61" s="190"/>
      <c r="W61" s="190"/>
      <c r="X61" s="190"/>
      <c r="Y61" s="190"/>
      <c r="Z61" s="190"/>
      <c r="AA61" s="35"/>
    </row>
    <row r="62" spans="1:27" s="1" customFormat="1" ht="75">
      <c r="A62" s="192" t="s">
        <v>268</v>
      </c>
      <c r="B62" s="189" t="s">
        <v>343</v>
      </c>
      <c r="C62" s="17" t="s">
        <v>370</v>
      </c>
      <c r="D62" s="34"/>
      <c r="E62" s="34"/>
      <c r="F62" s="237" t="s">
        <v>361</v>
      </c>
      <c r="G62" s="190">
        <v>47184</v>
      </c>
      <c r="H62" s="190">
        <v>42465.599999999999</v>
      </c>
      <c r="I62" s="190">
        <v>32500</v>
      </c>
      <c r="J62" s="190">
        <v>32500</v>
      </c>
      <c r="K62" s="190">
        <v>5000</v>
      </c>
      <c r="L62" s="190"/>
      <c r="M62" s="190">
        <f>N62</f>
        <v>4000</v>
      </c>
      <c r="N62" s="190">
        <v>4000</v>
      </c>
      <c r="O62" s="35"/>
      <c r="P62" s="35"/>
      <c r="Q62" s="190">
        <f>+R62</f>
        <v>4000</v>
      </c>
      <c r="R62" s="190">
        <v>4000</v>
      </c>
      <c r="S62" s="190">
        <f>+T62</f>
        <v>4000</v>
      </c>
      <c r="T62" s="190">
        <v>4000</v>
      </c>
      <c r="U62" s="190">
        <f>+V62</f>
        <v>4000</v>
      </c>
      <c r="V62" s="190">
        <v>4000</v>
      </c>
      <c r="W62" s="190">
        <f>X62</f>
        <v>13250</v>
      </c>
      <c r="X62" s="190">
        <v>13250</v>
      </c>
      <c r="Y62" s="190"/>
      <c r="Z62" s="35"/>
      <c r="AA62" s="35"/>
    </row>
    <row r="63" spans="1:27" s="1" customFormat="1" ht="48" customHeight="1">
      <c r="A63" s="203" t="s">
        <v>123</v>
      </c>
      <c r="B63" s="231" t="s">
        <v>150</v>
      </c>
      <c r="C63" s="34"/>
      <c r="D63" s="34"/>
      <c r="E63" s="34"/>
      <c r="F63" s="217"/>
      <c r="G63" s="218">
        <f>G64</f>
        <v>841000</v>
      </c>
      <c r="H63" s="218">
        <f t="shared" ref="H63:J63" si="43">H64</f>
        <v>714850</v>
      </c>
      <c r="I63" s="218">
        <f t="shared" si="43"/>
        <v>168159</v>
      </c>
      <c r="J63" s="218">
        <f t="shared" si="43"/>
        <v>118159</v>
      </c>
      <c r="K63" s="35"/>
      <c r="L63" s="35"/>
      <c r="M63" s="218">
        <f t="shared" ref="M63:V63" si="44">M64</f>
        <v>78000</v>
      </c>
      <c r="N63" s="218">
        <f t="shared" si="44"/>
        <v>49000</v>
      </c>
      <c r="O63" s="218">
        <f t="shared" si="44"/>
        <v>0</v>
      </c>
      <c r="P63" s="218">
        <f t="shared" si="44"/>
        <v>0</v>
      </c>
      <c r="Q63" s="218">
        <f t="shared" si="44"/>
        <v>23000</v>
      </c>
      <c r="R63" s="218">
        <f t="shared" si="44"/>
        <v>14000</v>
      </c>
      <c r="S63" s="218">
        <f t="shared" si="44"/>
        <v>7330</v>
      </c>
      <c r="T63" s="218">
        <f t="shared" si="44"/>
        <v>7196</v>
      </c>
      <c r="U63" s="218">
        <f t="shared" si="44"/>
        <v>78000</v>
      </c>
      <c r="V63" s="218">
        <f t="shared" si="44"/>
        <v>49000</v>
      </c>
      <c r="W63" s="218">
        <f t="shared" ref="W63:X63" si="45">W64</f>
        <v>27580</v>
      </c>
      <c r="X63" s="218">
        <f t="shared" si="45"/>
        <v>18580</v>
      </c>
      <c r="Y63" s="218"/>
      <c r="Z63" s="35"/>
      <c r="AA63" s="35"/>
    </row>
    <row r="64" spans="1:27" s="1" customFormat="1" ht="37.5">
      <c r="A64" s="23" t="s">
        <v>223</v>
      </c>
      <c r="B64" s="24" t="s">
        <v>320</v>
      </c>
      <c r="C64" s="34"/>
      <c r="D64" s="34"/>
      <c r="E64" s="34"/>
      <c r="F64" s="25"/>
      <c r="G64" s="197">
        <f>G66</f>
        <v>841000</v>
      </c>
      <c r="H64" s="197">
        <f t="shared" ref="H64:J64" si="46">H66</f>
        <v>714850</v>
      </c>
      <c r="I64" s="197">
        <f t="shared" si="46"/>
        <v>168159</v>
      </c>
      <c r="J64" s="197">
        <f t="shared" si="46"/>
        <v>118159</v>
      </c>
      <c r="K64" s="35"/>
      <c r="L64" s="35"/>
      <c r="M64" s="197">
        <f t="shared" ref="M64:N64" si="47">M66</f>
        <v>78000</v>
      </c>
      <c r="N64" s="197">
        <f t="shared" si="47"/>
        <v>49000</v>
      </c>
      <c r="O64" s="197">
        <f t="shared" ref="O64:V64" si="48">O66</f>
        <v>0</v>
      </c>
      <c r="P64" s="197">
        <f t="shared" si="48"/>
        <v>0</v>
      </c>
      <c r="Q64" s="197">
        <f t="shared" si="48"/>
        <v>23000</v>
      </c>
      <c r="R64" s="197">
        <f t="shared" si="48"/>
        <v>14000</v>
      </c>
      <c r="S64" s="197">
        <f t="shared" si="48"/>
        <v>7330</v>
      </c>
      <c r="T64" s="197">
        <f t="shared" si="48"/>
        <v>7196</v>
      </c>
      <c r="U64" s="197">
        <f t="shared" si="48"/>
        <v>78000</v>
      </c>
      <c r="V64" s="197">
        <f t="shared" si="48"/>
        <v>49000</v>
      </c>
      <c r="W64" s="197">
        <f t="shared" ref="W64:X64" si="49">W66</f>
        <v>27580</v>
      </c>
      <c r="X64" s="197">
        <f t="shared" si="49"/>
        <v>18580</v>
      </c>
      <c r="Y64" s="197"/>
      <c r="Z64" s="35"/>
      <c r="AA64" s="35"/>
    </row>
    <row r="65" spans="1:27" s="1" customFormat="1" ht="30" customHeight="1">
      <c r="A65" s="23"/>
      <c r="B65" s="28" t="s">
        <v>221</v>
      </c>
      <c r="C65" s="34"/>
      <c r="D65" s="34"/>
      <c r="E65" s="34"/>
      <c r="F65" s="25"/>
      <c r="G65" s="190"/>
      <c r="H65" s="190"/>
      <c r="I65" s="190"/>
      <c r="J65" s="190"/>
      <c r="K65" s="35"/>
      <c r="L65" s="35"/>
      <c r="M65" s="190"/>
      <c r="N65" s="190"/>
      <c r="O65" s="35"/>
      <c r="P65" s="35"/>
      <c r="Q65" s="35"/>
      <c r="R65" s="35"/>
      <c r="S65" s="35"/>
      <c r="T65" s="35"/>
      <c r="U65" s="35"/>
      <c r="V65" s="35"/>
      <c r="W65" s="190"/>
      <c r="X65" s="190"/>
      <c r="Y65" s="190"/>
      <c r="Z65" s="35"/>
      <c r="AA65" s="35"/>
    </row>
    <row r="66" spans="1:27" s="1" customFormat="1" ht="48" customHeight="1">
      <c r="A66" s="192" t="s">
        <v>36</v>
      </c>
      <c r="B66" s="210" t="s">
        <v>344</v>
      </c>
      <c r="C66" s="34"/>
      <c r="D66" s="34"/>
      <c r="E66" s="34"/>
      <c r="F66" s="195" t="s">
        <v>362</v>
      </c>
      <c r="G66" s="190">
        <v>841000</v>
      </c>
      <c r="H66" s="190">
        <v>714850</v>
      </c>
      <c r="I66" s="190">
        <f>J66+50000</f>
        <v>168159</v>
      </c>
      <c r="J66" s="190">
        <v>118159</v>
      </c>
      <c r="K66" s="35"/>
      <c r="L66" s="35"/>
      <c r="M66" s="190">
        <f>N66+20000+9000</f>
        <v>78000</v>
      </c>
      <c r="N66" s="190">
        <f>35000+14000</f>
        <v>49000</v>
      </c>
      <c r="O66" s="35"/>
      <c r="P66" s="35"/>
      <c r="Q66" s="190">
        <f>+R66+9000</f>
        <v>23000</v>
      </c>
      <c r="R66" s="190">
        <v>14000</v>
      </c>
      <c r="S66" s="190">
        <f>T66+134</f>
        <v>7330</v>
      </c>
      <c r="T66" s="190">
        <v>7196</v>
      </c>
      <c r="U66" s="190">
        <f>+V66+20000+9000</f>
        <v>78000</v>
      </c>
      <c r="V66" s="190">
        <v>49000</v>
      </c>
      <c r="W66" s="190">
        <f>X66+9000</f>
        <v>27580</v>
      </c>
      <c r="X66" s="190">
        <v>18580</v>
      </c>
      <c r="Y66" s="190"/>
      <c r="Z66" s="35"/>
      <c r="AA66" s="35"/>
    </row>
    <row r="67" spans="1:27" s="1" customFormat="1" ht="45" customHeight="1">
      <c r="A67" s="203" t="s">
        <v>125</v>
      </c>
      <c r="B67" s="232" t="s">
        <v>345</v>
      </c>
      <c r="C67" s="34"/>
      <c r="D67" s="34"/>
      <c r="E67" s="34"/>
      <c r="F67" s="217"/>
      <c r="G67" s="218">
        <f>G68</f>
        <v>111000</v>
      </c>
      <c r="H67" s="218">
        <f t="shared" ref="H67:J67" si="50">H68</f>
        <v>99900</v>
      </c>
      <c r="I67" s="218">
        <f t="shared" si="50"/>
        <v>87580</v>
      </c>
      <c r="J67" s="218">
        <f t="shared" si="50"/>
        <v>77590</v>
      </c>
      <c r="K67" s="35"/>
      <c r="L67" s="35"/>
      <c r="M67" s="218">
        <f t="shared" ref="M67:X67" si="51">M68</f>
        <v>62430</v>
      </c>
      <c r="N67" s="218">
        <f t="shared" si="51"/>
        <v>62430</v>
      </c>
      <c r="O67" s="218">
        <f t="shared" si="51"/>
        <v>0</v>
      </c>
      <c r="P67" s="218">
        <f t="shared" si="51"/>
        <v>0</v>
      </c>
      <c r="Q67" s="218">
        <f t="shared" si="51"/>
        <v>11000</v>
      </c>
      <c r="R67" s="218">
        <f t="shared" si="51"/>
        <v>9000</v>
      </c>
      <c r="S67" s="218">
        <f t="shared" si="51"/>
        <v>0</v>
      </c>
      <c r="T67" s="218">
        <f t="shared" si="51"/>
        <v>0</v>
      </c>
      <c r="U67" s="218">
        <f t="shared" si="51"/>
        <v>62430</v>
      </c>
      <c r="V67" s="218">
        <f t="shared" si="51"/>
        <v>62430</v>
      </c>
      <c r="W67" s="218">
        <f t="shared" si="51"/>
        <v>0</v>
      </c>
      <c r="X67" s="218">
        <f t="shared" si="51"/>
        <v>0</v>
      </c>
      <c r="Y67" s="218"/>
      <c r="Z67" s="218"/>
      <c r="AA67" s="35"/>
    </row>
    <row r="68" spans="1:27" s="1" customFormat="1" ht="44.25" customHeight="1">
      <c r="A68" s="214" t="s">
        <v>223</v>
      </c>
      <c r="B68" s="215" t="s">
        <v>320</v>
      </c>
      <c r="C68" s="34"/>
      <c r="D68" s="34"/>
      <c r="E68" s="34"/>
      <c r="F68" s="234"/>
      <c r="G68" s="199">
        <f t="shared" ref="G68:J68" si="52">G70</f>
        <v>111000</v>
      </c>
      <c r="H68" s="199">
        <f t="shared" si="52"/>
        <v>99900</v>
      </c>
      <c r="I68" s="199">
        <f t="shared" si="52"/>
        <v>87580</v>
      </c>
      <c r="J68" s="199">
        <f t="shared" si="52"/>
        <v>77590</v>
      </c>
      <c r="K68" s="35"/>
      <c r="L68" s="35"/>
      <c r="M68" s="199">
        <f>M70</f>
        <v>62430</v>
      </c>
      <c r="N68" s="199">
        <f>N70</f>
        <v>62430</v>
      </c>
      <c r="O68" s="199">
        <f t="shared" ref="O68:X68" si="53">O70</f>
        <v>0</v>
      </c>
      <c r="P68" s="199">
        <f t="shared" si="53"/>
        <v>0</v>
      </c>
      <c r="Q68" s="199">
        <f t="shared" si="53"/>
        <v>11000</v>
      </c>
      <c r="R68" s="199">
        <f t="shared" si="53"/>
        <v>9000</v>
      </c>
      <c r="S68" s="199">
        <f t="shared" si="53"/>
        <v>0</v>
      </c>
      <c r="T68" s="199">
        <f t="shared" si="53"/>
        <v>0</v>
      </c>
      <c r="U68" s="199">
        <f t="shared" si="53"/>
        <v>62430</v>
      </c>
      <c r="V68" s="199">
        <f t="shared" si="53"/>
        <v>62430</v>
      </c>
      <c r="W68" s="199">
        <f t="shared" si="53"/>
        <v>0</v>
      </c>
      <c r="X68" s="199">
        <f t="shared" si="53"/>
        <v>0</v>
      </c>
      <c r="Y68" s="199"/>
      <c r="Z68" s="199"/>
      <c r="AA68" s="35"/>
    </row>
    <row r="69" spans="1:27" s="1" customFormat="1" ht="30" customHeight="1">
      <c r="A69" s="23"/>
      <c r="B69" s="28" t="s">
        <v>221</v>
      </c>
      <c r="C69" s="34"/>
      <c r="D69" s="34"/>
      <c r="E69" s="34"/>
      <c r="F69" s="25"/>
      <c r="G69" s="190"/>
      <c r="H69" s="190"/>
      <c r="I69" s="190"/>
      <c r="J69" s="190"/>
      <c r="K69" s="35"/>
      <c r="L69" s="35"/>
      <c r="M69" s="190"/>
      <c r="N69" s="190"/>
      <c r="O69" s="35"/>
      <c r="P69" s="35"/>
      <c r="Q69" s="35"/>
      <c r="R69" s="35"/>
      <c r="S69" s="35"/>
      <c r="T69" s="35"/>
      <c r="U69" s="35"/>
      <c r="V69" s="35"/>
      <c r="W69" s="190"/>
      <c r="X69" s="190"/>
      <c r="Y69" s="190"/>
      <c r="Z69" s="35"/>
      <c r="AA69" s="35"/>
    </row>
    <row r="70" spans="1:27" s="1" customFormat="1" ht="47.25" customHeight="1">
      <c r="A70" s="192" t="s">
        <v>36</v>
      </c>
      <c r="B70" s="211" t="s">
        <v>346</v>
      </c>
      <c r="C70" s="34"/>
      <c r="D70" s="34"/>
      <c r="E70" s="34"/>
      <c r="F70" s="195" t="s">
        <v>363</v>
      </c>
      <c r="G70" s="190">
        <v>111000</v>
      </c>
      <c r="H70" s="190">
        <v>99900</v>
      </c>
      <c r="I70" s="190">
        <f>J70+9990</f>
        <v>87580</v>
      </c>
      <c r="J70" s="190">
        <v>77590</v>
      </c>
      <c r="K70" s="35"/>
      <c r="L70" s="35"/>
      <c r="M70" s="190">
        <f>N70</f>
        <v>62430</v>
      </c>
      <c r="N70" s="190">
        <f>53430+9000</f>
        <v>62430</v>
      </c>
      <c r="O70" s="35"/>
      <c r="P70" s="35"/>
      <c r="Q70" s="190">
        <f>+R70+2000</f>
        <v>11000</v>
      </c>
      <c r="R70" s="190">
        <v>9000</v>
      </c>
      <c r="S70" s="190"/>
      <c r="T70" s="190"/>
      <c r="U70" s="190">
        <f>+V70</f>
        <v>62430</v>
      </c>
      <c r="V70" s="190">
        <f>+N70</f>
        <v>62430</v>
      </c>
      <c r="W70" s="190">
        <f>X70</f>
        <v>0</v>
      </c>
      <c r="X70" s="190">
        <f>T70</f>
        <v>0</v>
      </c>
      <c r="Y70" s="190"/>
      <c r="Z70" s="35"/>
      <c r="AA70" s="17" t="s">
        <v>373</v>
      </c>
    </row>
    <row r="71" spans="1:27" s="1" customFormat="1" ht="42.75" customHeight="1">
      <c r="A71" s="23" t="s">
        <v>126</v>
      </c>
      <c r="B71" s="202" t="s">
        <v>347</v>
      </c>
      <c r="C71" s="34"/>
      <c r="D71" s="34"/>
      <c r="E71" s="34"/>
      <c r="F71" s="25"/>
      <c r="G71" s="201">
        <f>G72</f>
        <v>210000</v>
      </c>
      <c r="H71" s="201">
        <f t="shared" ref="H71:J71" si="54">H72</f>
        <v>210000</v>
      </c>
      <c r="I71" s="201">
        <f t="shared" si="54"/>
        <v>46695</v>
      </c>
      <c r="J71" s="201">
        <f t="shared" si="54"/>
        <v>46695</v>
      </c>
      <c r="K71" s="35"/>
      <c r="L71" s="35"/>
      <c r="M71" s="201">
        <f t="shared" ref="M71:X71" si="55">M72</f>
        <v>8000</v>
      </c>
      <c r="N71" s="201">
        <f t="shared" si="55"/>
        <v>8000</v>
      </c>
      <c r="O71" s="201">
        <f t="shared" si="55"/>
        <v>0</v>
      </c>
      <c r="P71" s="201">
        <f t="shared" si="55"/>
        <v>0</v>
      </c>
      <c r="Q71" s="201">
        <f t="shared" si="55"/>
        <v>8000</v>
      </c>
      <c r="R71" s="201">
        <f t="shared" si="55"/>
        <v>8000</v>
      </c>
      <c r="S71" s="201">
        <f t="shared" si="55"/>
        <v>0</v>
      </c>
      <c r="T71" s="201">
        <f t="shared" si="55"/>
        <v>0</v>
      </c>
      <c r="U71" s="201">
        <f t="shared" si="55"/>
        <v>8000</v>
      </c>
      <c r="V71" s="201">
        <f t="shared" si="55"/>
        <v>8000</v>
      </c>
      <c r="W71" s="201">
        <f t="shared" si="55"/>
        <v>0</v>
      </c>
      <c r="X71" s="201">
        <f t="shared" si="55"/>
        <v>0</v>
      </c>
      <c r="Y71" s="190"/>
      <c r="Z71" s="35"/>
      <c r="AA71" s="35"/>
    </row>
    <row r="72" spans="1:27" s="1" customFormat="1" ht="30" customHeight="1">
      <c r="A72" s="27" t="s">
        <v>225</v>
      </c>
      <c r="B72" s="28" t="s">
        <v>348</v>
      </c>
      <c r="C72" s="34"/>
      <c r="D72" s="34"/>
      <c r="E72" s="34"/>
      <c r="F72" s="29"/>
      <c r="G72" s="191">
        <f>G74</f>
        <v>210000</v>
      </c>
      <c r="H72" s="191">
        <f t="shared" ref="H72:J72" si="56">H74</f>
        <v>210000</v>
      </c>
      <c r="I72" s="191">
        <f t="shared" si="56"/>
        <v>46695</v>
      </c>
      <c r="J72" s="191">
        <f t="shared" si="56"/>
        <v>46695</v>
      </c>
      <c r="K72" s="35"/>
      <c r="L72" s="35"/>
      <c r="M72" s="191">
        <f t="shared" ref="M72:N72" si="57">M74</f>
        <v>8000</v>
      </c>
      <c r="N72" s="191">
        <f t="shared" si="57"/>
        <v>8000</v>
      </c>
      <c r="O72" s="191">
        <f t="shared" ref="O72:X72" si="58">O74</f>
        <v>0</v>
      </c>
      <c r="P72" s="191">
        <f t="shared" si="58"/>
        <v>0</v>
      </c>
      <c r="Q72" s="191">
        <f t="shared" si="58"/>
        <v>8000</v>
      </c>
      <c r="R72" s="191">
        <f t="shared" si="58"/>
        <v>8000</v>
      </c>
      <c r="S72" s="191">
        <f t="shared" si="58"/>
        <v>0</v>
      </c>
      <c r="T72" s="191">
        <f t="shared" si="58"/>
        <v>0</v>
      </c>
      <c r="U72" s="191">
        <f t="shared" si="58"/>
        <v>8000</v>
      </c>
      <c r="V72" s="191">
        <f t="shared" si="58"/>
        <v>8000</v>
      </c>
      <c r="W72" s="191">
        <f t="shared" si="58"/>
        <v>0</v>
      </c>
      <c r="X72" s="191">
        <f t="shared" si="58"/>
        <v>0</v>
      </c>
      <c r="Y72" s="245"/>
      <c r="Z72" s="35"/>
      <c r="AA72" s="35"/>
    </row>
    <row r="73" spans="1:27" s="1" customFormat="1" ht="30" customHeight="1">
      <c r="A73" s="23"/>
      <c r="B73" s="28" t="s">
        <v>221</v>
      </c>
      <c r="C73" s="34"/>
      <c r="D73" s="34"/>
      <c r="E73" s="34"/>
      <c r="F73" s="25"/>
      <c r="G73" s="190"/>
      <c r="H73" s="190"/>
      <c r="I73" s="190"/>
      <c r="J73" s="190"/>
      <c r="K73" s="35"/>
      <c r="L73" s="35"/>
      <c r="M73" s="190"/>
      <c r="N73" s="190"/>
      <c r="O73" s="35"/>
      <c r="P73" s="35"/>
      <c r="Q73" s="35"/>
      <c r="R73" s="35"/>
      <c r="S73" s="35"/>
      <c r="T73" s="35"/>
      <c r="U73" s="35"/>
      <c r="V73" s="35"/>
      <c r="W73" s="190"/>
      <c r="X73" s="190"/>
      <c r="Y73" s="190"/>
      <c r="Z73" s="35"/>
      <c r="AA73" s="35"/>
    </row>
    <row r="74" spans="1:27" s="1" customFormat="1" ht="45.75" customHeight="1">
      <c r="A74" s="192" t="s">
        <v>36</v>
      </c>
      <c r="B74" s="189" t="s">
        <v>349</v>
      </c>
      <c r="C74" s="34"/>
      <c r="D74" s="34"/>
      <c r="E74" s="34"/>
      <c r="F74" s="238" t="s">
        <v>364</v>
      </c>
      <c r="G74" s="190">
        <v>210000</v>
      </c>
      <c r="H74" s="190">
        <v>210000</v>
      </c>
      <c r="I74" s="190">
        <f>J74</f>
        <v>46695</v>
      </c>
      <c r="J74" s="190">
        <v>46695</v>
      </c>
      <c r="K74" s="35"/>
      <c r="L74" s="35"/>
      <c r="M74" s="190">
        <f>N74</f>
        <v>8000</v>
      </c>
      <c r="N74" s="190">
        <v>8000</v>
      </c>
      <c r="O74" s="35"/>
      <c r="P74" s="35"/>
      <c r="Q74" s="190">
        <f>+R74</f>
        <v>8000</v>
      </c>
      <c r="R74" s="190">
        <v>8000</v>
      </c>
      <c r="S74" s="190"/>
      <c r="T74" s="190"/>
      <c r="U74" s="190">
        <f>+V74</f>
        <v>8000</v>
      </c>
      <c r="V74" s="190">
        <v>8000</v>
      </c>
      <c r="W74" s="190">
        <f>+X74</f>
        <v>0</v>
      </c>
      <c r="X74" s="190">
        <v>0</v>
      </c>
      <c r="Y74" s="190"/>
      <c r="Z74" s="35"/>
      <c r="AA74" s="17" t="s">
        <v>373</v>
      </c>
    </row>
    <row r="75" spans="1:27" s="1" customFormat="1" ht="47.25" customHeight="1">
      <c r="A75" s="23" t="s">
        <v>127</v>
      </c>
      <c r="B75" s="202" t="s">
        <v>350</v>
      </c>
      <c r="C75" s="34"/>
      <c r="D75" s="34"/>
      <c r="E75" s="34"/>
      <c r="F75" s="25"/>
      <c r="G75" s="201">
        <f>G76</f>
        <v>125000</v>
      </c>
      <c r="H75" s="201">
        <f t="shared" ref="H75:J75" si="59">H76</f>
        <v>125000</v>
      </c>
      <c r="I75" s="201">
        <f t="shared" si="59"/>
        <v>125000</v>
      </c>
      <c r="J75" s="201">
        <f t="shared" si="59"/>
        <v>82138</v>
      </c>
      <c r="K75" s="35"/>
      <c r="L75" s="35"/>
      <c r="M75" s="201">
        <f t="shared" ref="M75:X75" si="60">M76</f>
        <v>42550</v>
      </c>
      <c r="N75" s="201">
        <f t="shared" si="60"/>
        <v>42550</v>
      </c>
      <c r="O75" s="201">
        <f t="shared" si="60"/>
        <v>0</v>
      </c>
      <c r="P75" s="201">
        <f t="shared" si="60"/>
        <v>0</v>
      </c>
      <c r="Q75" s="201">
        <f t="shared" si="60"/>
        <v>10000</v>
      </c>
      <c r="R75" s="201">
        <f t="shared" si="60"/>
        <v>10000</v>
      </c>
      <c r="S75" s="201">
        <f t="shared" si="60"/>
        <v>3435</v>
      </c>
      <c r="T75" s="201">
        <f t="shared" si="60"/>
        <v>3435</v>
      </c>
      <c r="U75" s="201">
        <f t="shared" si="60"/>
        <v>42550</v>
      </c>
      <c r="V75" s="201">
        <f t="shared" si="60"/>
        <v>42550</v>
      </c>
      <c r="W75" s="201">
        <f t="shared" si="60"/>
        <v>19486</v>
      </c>
      <c r="X75" s="201">
        <f t="shared" si="60"/>
        <v>19486</v>
      </c>
      <c r="Y75" s="190"/>
      <c r="Z75" s="35"/>
      <c r="AA75" s="35"/>
    </row>
    <row r="76" spans="1:27" s="1" customFormat="1" ht="39">
      <c r="A76" s="214" t="s">
        <v>223</v>
      </c>
      <c r="B76" s="215" t="s">
        <v>320</v>
      </c>
      <c r="C76" s="34"/>
      <c r="D76" s="34"/>
      <c r="E76" s="34"/>
      <c r="F76" s="234"/>
      <c r="G76" s="199">
        <f>G78</f>
        <v>125000</v>
      </c>
      <c r="H76" s="199">
        <f t="shared" ref="H76:J76" si="61">H78</f>
        <v>125000</v>
      </c>
      <c r="I76" s="199">
        <f t="shared" si="61"/>
        <v>125000</v>
      </c>
      <c r="J76" s="199">
        <f t="shared" si="61"/>
        <v>82138</v>
      </c>
      <c r="K76" s="35"/>
      <c r="L76" s="35"/>
      <c r="M76" s="199">
        <f t="shared" ref="M76:N76" si="62">M78</f>
        <v>42550</v>
      </c>
      <c r="N76" s="199">
        <f t="shared" si="62"/>
        <v>42550</v>
      </c>
      <c r="O76" s="199">
        <f t="shared" ref="O76:X76" si="63">O78</f>
        <v>0</v>
      </c>
      <c r="P76" s="199">
        <f t="shared" si="63"/>
        <v>0</v>
      </c>
      <c r="Q76" s="199">
        <f t="shared" si="63"/>
        <v>10000</v>
      </c>
      <c r="R76" s="199">
        <f t="shared" si="63"/>
        <v>10000</v>
      </c>
      <c r="S76" s="199">
        <f t="shared" si="63"/>
        <v>3435</v>
      </c>
      <c r="T76" s="199">
        <f t="shared" si="63"/>
        <v>3435</v>
      </c>
      <c r="U76" s="199">
        <f t="shared" si="63"/>
        <v>42550</v>
      </c>
      <c r="V76" s="199">
        <f t="shared" si="63"/>
        <v>42550</v>
      </c>
      <c r="W76" s="199">
        <f t="shared" si="63"/>
        <v>19486</v>
      </c>
      <c r="X76" s="199">
        <f t="shared" si="63"/>
        <v>19486</v>
      </c>
      <c r="Y76" s="197"/>
      <c r="Z76" s="35"/>
      <c r="AA76" s="35"/>
    </row>
    <row r="77" spans="1:27" s="1" customFormat="1" ht="30" customHeight="1">
      <c r="A77" s="23"/>
      <c r="B77" s="28" t="s">
        <v>221</v>
      </c>
      <c r="C77" s="34"/>
      <c r="D77" s="34"/>
      <c r="E77" s="34"/>
      <c r="F77" s="25"/>
      <c r="G77" s="190"/>
      <c r="H77" s="190"/>
      <c r="I77" s="190"/>
      <c r="J77" s="190"/>
      <c r="K77" s="35"/>
      <c r="L77" s="35"/>
      <c r="M77" s="190"/>
      <c r="N77" s="190"/>
      <c r="O77" s="35"/>
      <c r="P77" s="35"/>
      <c r="Q77" s="35"/>
      <c r="R77" s="35"/>
      <c r="S77" s="35"/>
      <c r="T77" s="35"/>
      <c r="U77" s="35"/>
      <c r="V77" s="35"/>
      <c r="W77" s="190"/>
      <c r="X77" s="190"/>
      <c r="Y77" s="190"/>
      <c r="Z77" s="35"/>
      <c r="AA77" s="35"/>
    </row>
    <row r="78" spans="1:27" s="1" customFormat="1" ht="49.5" customHeight="1">
      <c r="A78" s="192" t="s">
        <v>36</v>
      </c>
      <c r="B78" s="189" t="s">
        <v>351</v>
      </c>
      <c r="C78" s="34"/>
      <c r="D78" s="34"/>
      <c r="E78" s="34"/>
      <c r="F78" s="239" t="s">
        <v>365</v>
      </c>
      <c r="G78" s="240">
        <v>125000</v>
      </c>
      <c r="H78" s="240">
        <v>125000</v>
      </c>
      <c r="I78" s="190">
        <v>125000</v>
      </c>
      <c r="J78" s="190">
        <v>82138</v>
      </c>
      <c r="K78" s="35"/>
      <c r="L78" s="35"/>
      <c r="M78" s="190">
        <f>N78</f>
        <v>42550</v>
      </c>
      <c r="N78" s="190">
        <f>32550+10000</f>
        <v>42550</v>
      </c>
      <c r="O78" s="35"/>
      <c r="P78" s="35"/>
      <c r="Q78" s="190">
        <f>+R78</f>
        <v>10000</v>
      </c>
      <c r="R78" s="190">
        <v>10000</v>
      </c>
      <c r="S78" s="190">
        <f>+T78</f>
        <v>3435</v>
      </c>
      <c r="T78" s="190">
        <v>3435</v>
      </c>
      <c r="U78" s="190">
        <f>+V78</f>
        <v>42550</v>
      </c>
      <c r="V78" s="190">
        <f>10000+22550+10000</f>
        <v>42550</v>
      </c>
      <c r="W78" s="190">
        <f>X78</f>
        <v>19486</v>
      </c>
      <c r="X78" s="190">
        <v>19486</v>
      </c>
      <c r="Y78" s="190"/>
      <c r="Z78" s="35"/>
      <c r="AA78" s="35"/>
    </row>
    <row r="79" spans="1:27" s="1" customFormat="1" ht="40.5" hidden="1" customHeight="1">
      <c r="A79" s="23" t="s">
        <v>128</v>
      </c>
      <c r="B79" s="233" t="s">
        <v>352</v>
      </c>
      <c r="C79" s="34"/>
      <c r="D79" s="34"/>
      <c r="E79" s="34"/>
      <c r="F79" s="25"/>
      <c r="G79" s="201">
        <f>G80+G81</f>
        <v>208338</v>
      </c>
      <c r="H79" s="201">
        <f t="shared" ref="H79:J79" si="64">H80+H81</f>
        <v>208338</v>
      </c>
      <c r="I79" s="201">
        <f t="shared" si="64"/>
        <v>110685</v>
      </c>
      <c r="J79" s="201">
        <f t="shared" si="64"/>
        <v>110685</v>
      </c>
      <c r="K79" s="35"/>
      <c r="L79" s="35"/>
      <c r="M79" s="201"/>
      <c r="N79" s="201"/>
      <c r="O79" s="35"/>
      <c r="P79" s="35"/>
      <c r="Q79" s="35"/>
      <c r="R79" s="35"/>
      <c r="S79" s="35"/>
      <c r="T79" s="35"/>
      <c r="U79" s="35"/>
      <c r="V79" s="35"/>
      <c r="W79" s="201"/>
      <c r="X79" s="201"/>
      <c r="Y79" s="201"/>
      <c r="Z79" s="35"/>
      <c r="AA79" s="35"/>
    </row>
    <row r="80" spans="1:27" s="1" customFormat="1" ht="44.25" hidden="1" customHeight="1">
      <c r="A80" s="192" t="s">
        <v>36</v>
      </c>
      <c r="B80" s="189" t="s">
        <v>353</v>
      </c>
      <c r="C80" s="34"/>
      <c r="D80" s="34"/>
      <c r="E80" s="34"/>
      <c r="F80" s="241" t="s">
        <v>366</v>
      </c>
      <c r="G80" s="242">
        <v>179338</v>
      </c>
      <c r="H80" s="242">
        <v>179338</v>
      </c>
      <c r="I80" s="190">
        <f>J80</f>
        <v>105766</v>
      </c>
      <c r="J80" s="190">
        <v>105766</v>
      </c>
      <c r="K80" s="35"/>
      <c r="L80" s="35"/>
      <c r="M80" s="190"/>
      <c r="N80" s="190"/>
      <c r="O80" s="35"/>
      <c r="P80" s="35"/>
      <c r="Q80" s="35"/>
      <c r="R80" s="35"/>
      <c r="S80" s="35"/>
      <c r="T80" s="35"/>
      <c r="U80" s="35"/>
      <c r="V80" s="35"/>
      <c r="W80" s="190"/>
      <c r="X80" s="190"/>
      <c r="Y80" s="190"/>
      <c r="Z80" s="35"/>
      <c r="AA80" s="35"/>
    </row>
    <row r="81" spans="1:30" s="1" customFormat="1" ht="68.25" hidden="1" customHeight="1">
      <c r="A81" s="192" t="s">
        <v>23</v>
      </c>
      <c r="B81" s="189" t="s">
        <v>354</v>
      </c>
      <c r="C81" s="34"/>
      <c r="D81" s="34"/>
      <c r="E81" s="34"/>
      <c r="F81" s="241" t="s">
        <v>367</v>
      </c>
      <c r="G81" s="242">
        <v>29000</v>
      </c>
      <c r="H81" s="242">
        <v>29000</v>
      </c>
      <c r="I81" s="190">
        <f>J81</f>
        <v>4919</v>
      </c>
      <c r="J81" s="190">
        <v>4919</v>
      </c>
      <c r="K81" s="35"/>
      <c r="L81" s="35"/>
      <c r="M81" s="190"/>
      <c r="N81" s="190"/>
      <c r="O81" s="35"/>
      <c r="P81" s="35"/>
      <c r="Q81" s="35"/>
      <c r="R81" s="35"/>
      <c r="S81" s="35"/>
      <c r="T81" s="35"/>
      <c r="U81" s="35"/>
      <c r="V81" s="35"/>
      <c r="W81" s="190"/>
      <c r="X81" s="190"/>
      <c r="Y81" s="190"/>
      <c r="Z81" s="35"/>
      <c r="AA81" s="35"/>
    </row>
    <row r="82" spans="1:30" s="1" customFormat="1" ht="29.25" customHeight="1">
      <c r="A82" s="132"/>
      <c r="B82" s="133" t="s">
        <v>26</v>
      </c>
      <c r="C82" s="34"/>
      <c r="D82" s="34"/>
      <c r="E82" s="34"/>
      <c r="F82" s="34"/>
      <c r="G82" s="35"/>
      <c r="H82" s="35"/>
      <c r="I82" s="35"/>
      <c r="J82" s="35"/>
      <c r="K82" s="35"/>
      <c r="L82" s="35"/>
      <c r="M82" s="35"/>
      <c r="N82" s="35"/>
      <c r="O82" s="35"/>
      <c r="P82" s="35"/>
      <c r="Q82" s="35"/>
      <c r="R82" s="35"/>
      <c r="S82" s="35"/>
      <c r="T82" s="35"/>
      <c r="U82" s="35"/>
      <c r="V82" s="35"/>
      <c r="W82" s="35"/>
      <c r="X82" s="35"/>
      <c r="Y82" s="35"/>
      <c r="Z82" s="35"/>
      <c r="AA82" s="35"/>
    </row>
    <row r="83" spans="1:30">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row>
    <row r="247" spans="1:30">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row>
    <row r="248" spans="1:30">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row>
    <row r="249" spans="1:30">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row>
    <row r="250" spans="1:3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row>
    <row r="251" spans="1:30">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row>
    <row r="252" spans="1:30">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sheetData>
  <mergeCells count="47">
    <mergeCell ref="A5:AD5"/>
    <mergeCell ref="A1:AD1"/>
    <mergeCell ref="A3:AD3"/>
    <mergeCell ref="A2:AD2"/>
    <mergeCell ref="A4:AD4"/>
    <mergeCell ref="G9:G10"/>
    <mergeCell ref="H9:H10"/>
    <mergeCell ref="G8:H8"/>
    <mergeCell ref="F8:F10"/>
    <mergeCell ref="F6:H7"/>
    <mergeCell ref="A6:A10"/>
    <mergeCell ref="B6:B10"/>
    <mergeCell ref="C6:C10"/>
    <mergeCell ref="D6:D10"/>
    <mergeCell ref="E6:E10"/>
    <mergeCell ref="W6:Z7"/>
    <mergeCell ref="Q7:R8"/>
    <mergeCell ref="S7:T8"/>
    <mergeCell ref="Q9:Q10"/>
    <mergeCell ref="R9:R10"/>
    <mergeCell ref="S9:S10"/>
    <mergeCell ref="T9:T10"/>
    <mergeCell ref="U9:U10"/>
    <mergeCell ref="I7:L7"/>
    <mergeCell ref="I6:P6"/>
    <mergeCell ref="M7:P7"/>
    <mergeCell ref="AI9:AJ9"/>
    <mergeCell ref="W8:W10"/>
    <mergeCell ref="X8:Z8"/>
    <mergeCell ref="AG8:AG10"/>
    <mergeCell ref="AH8:AJ8"/>
    <mergeCell ref="AA6:AA10"/>
    <mergeCell ref="AG6:AJ7"/>
    <mergeCell ref="X9:X10"/>
    <mergeCell ref="AH9:AH10"/>
    <mergeCell ref="Y9:Z9"/>
    <mergeCell ref="V9:V10"/>
    <mergeCell ref="Q6:T6"/>
    <mergeCell ref="U6:V8"/>
    <mergeCell ref="I8:I10"/>
    <mergeCell ref="J8:L8"/>
    <mergeCell ref="M8:M10"/>
    <mergeCell ref="N8:P8"/>
    <mergeCell ref="J9:J10"/>
    <mergeCell ref="K9:L9"/>
    <mergeCell ref="N9:N10"/>
    <mergeCell ref="O9:P9"/>
  </mergeCells>
  <printOptions horizontalCentered="1"/>
  <pageMargins left="0.27559055118110198" right="0.23622047244094499" top="0.36" bottom="0.31" header="0.21" footer="0.2"/>
  <pageSetup paperSize="8" scale="50" fitToHeight="0" orientation="landscape" useFirstPageNumber="1" r:id="rId1"/>
  <headerFooter>
    <oddFooter>&amp;R&amp;12&amp;P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N504"/>
  <sheetViews>
    <sheetView view="pageBreakPreview" zoomScale="70" zoomScaleNormal="70" zoomScaleSheetLayoutView="70" workbookViewId="0">
      <selection activeCell="G14" sqref="G14"/>
    </sheetView>
  </sheetViews>
  <sheetFormatPr defaultColWidth="9.125" defaultRowHeight="18.75"/>
  <cols>
    <col min="1" max="1" width="5.125" style="8" customWidth="1"/>
    <col min="2" max="2" width="34.625" style="10" customWidth="1"/>
    <col min="3" max="3" width="10.25" style="11" customWidth="1"/>
    <col min="4" max="4" width="13.625" style="11" customWidth="1"/>
    <col min="5" max="5" width="10.25" style="11" customWidth="1"/>
    <col min="6" max="6" width="18.25" style="11" customWidth="1"/>
    <col min="7" max="7" width="12.375" style="9" customWidth="1"/>
    <col min="8" max="8" width="11.25" style="9" customWidth="1"/>
    <col min="9" max="9" width="12.375" style="9" customWidth="1"/>
    <col min="10" max="10" width="12.25" style="9" customWidth="1"/>
    <col min="11" max="11" width="12.375" style="9" customWidth="1"/>
    <col min="12" max="12" width="12" style="9" customWidth="1"/>
    <col min="13" max="13" width="13.125" style="9" customWidth="1"/>
    <col min="14" max="14" width="12" style="9" customWidth="1"/>
    <col min="15" max="15" width="13" style="9" customWidth="1"/>
    <col min="16" max="16" width="12" style="9" customWidth="1"/>
    <col min="17" max="17" width="13.25" style="9" customWidth="1"/>
    <col min="18" max="18" width="10.625" style="9" customWidth="1"/>
    <col min="19" max="19" width="14.125" style="9" customWidth="1"/>
    <col min="20" max="20" width="13" style="9" customWidth="1"/>
    <col min="21" max="21" width="12.625" style="9" customWidth="1"/>
    <col min="22" max="23" width="12.375" style="9" customWidth="1"/>
    <col min="24" max="24" width="11.25" style="9" customWidth="1"/>
    <col min="25" max="25" width="12.25" style="9" customWidth="1"/>
    <col min="26" max="26" width="12" style="9" customWidth="1"/>
    <col min="27" max="27" width="15" style="9" customWidth="1"/>
    <col min="28" max="28" width="9.375" style="9" hidden="1" customWidth="1"/>
    <col min="29" max="29" width="10.375" style="9" hidden="1" customWidth="1"/>
    <col min="30" max="30" width="9.75" style="9" hidden="1" customWidth="1"/>
    <col min="31" max="31" width="10.25" style="4" bestFit="1" customWidth="1"/>
    <col min="32" max="32" width="10" style="4" bestFit="1" customWidth="1"/>
    <col min="33" max="261" width="9.125" style="4"/>
    <col min="262" max="262" width="5.125" style="4" customWidth="1"/>
    <col min="263" max="263" width="26.375" style="4" customWidth="1"/>
    <col min="264" max="266" width="10.25" style="4" customWidth="1"/>
    <col min="267" max="268" width="12.375" style="4" customWidth="1"/>
    <col min="269" max="269" width="11.25" style="4" customWidth="1"/>
    <col min="270" max="270" width="12.375" style="4" customWidth="1"/>
    <col min="271" max="271" width="11.25" style="4" customWidth="1"/>
    <col min="272" max="272" width="15.125" style="4" customWidth="1"/>
    <col min="273" max="273" width="13.625" style="4" customWidth="1"/>
    <col min="274" max="274" width="12.375" style="4" customWidth="1"/>
    <col min="275" max="275" width="11.25" style="4" customWidth="1"/>
    <col min="276" max="276" width="14.125" style="4" customWidth="1"/>
    <col min="277" max="277" width="10.25" style="4" customWidth="1"/>
    <col min="278" max="278" width="14.125" style="4" customWidth="1"/>
    <col min="279" max="279" width="12" style="4" customWidth="1"/>
    <col min="280" max="280" width="13.25" style="4" customWidth="1"/>
    <col min="281" max="281" width="10.25" style="4" customWidth="1"/>
    <col min="282" max="282" width="12" style="4" customWidth="1"/>
    <col min="283" max="283" width="10.75" style="4" customWidth="1"/>
    <col min="284" max="286" width="0" style="4" hidden="1" customWidth="1"/>
    <col min="287" max="517" width="9.125" style="4"/>
    <col min="518" max="518" width="5.125" style="4" customWidth="1"/>
    <col min="519" max="519" width="26.375" style="4" customWidth="1"/>
    <col min="520" max="522" width="10.25" style="4" customWidth="1"/>
    <col min="523" max="524" width="12.375" style="4" customWidth="1"/>
    <col min="525" max="525" width="11.25" style="4" customWidth="1"/>
    <col min="526" max="526" width="12.375" style="4" customWidth="1"/>
    <col min="527" max="527" width="11.25" style="4" customWidth="1"/>
    <col min="528" max="528" width="15.125" style="4" customWidth="1"/>
    <col min="529" max="529" width="13.625" style="4" customWidth="1"/>
    <col min="530" max="530" width="12.375" style="4" customWidth="1"/>
    <col min="531" max="531" width="11.25" style="4" customWidth="1"/>
    <col min="532" max="532" width="14.125" style="4" customWidth="1"/>
    <col min="533" max="533" width="10.25" style="4" customWidth="1"/>
    <col min="534" max="534" width="14.125" style="4" customWidth="1"/>
    <col min="535" max="535" width="12" style="4" customWidth="1"/>
    <col min="536" max="536" width="13.25" style="4" customWidth="1"/>
    <col min="537" max="537" width="10.25" style="4" customWidth="1"/>
    <col min="538" max="538" width="12" style="4" customWidth="1"/>
    <col min="539" max="539" width="10.75" style="4" customWidth="1"/>
    <col min="540" max="542" width="0" style="4" hidden="1" customWidth="1"/>
    <col min="543" max="773" width="9.125" style="4"/>
    <col min="774" max="774" width="5.125" style="4" customWidth="1"/>
    <col min="775" max="775" width="26.375" style="4" customWidth="1"/>
    <col min="776" max="778" width="10.25" style="4" customWidth="1"/>
    <col min="779" max="780" width="12.375" style="4" customWidth="1"/>
    <col min="781" max="781" width="11.25" style="4" customWidth="1"/>
    <col min="782" max="782" width="12.375" style="4" customWidth="1"/>
    <col min="783" max="783" width="11.25" style="4" customWidth="1"/>
    <col min="784" max="784" width="15.125" style="4" customWidth="1"/>
    <col min="785" max="785" width="13.625" style="4" customWidth="1"/>
    <col min="786" max="786" width="12.375" style="4" customWidth="1"/>
    <col min="787" max="787" width="11.25" style="4" customWidth="1"/>
    <col min="788" max="788" width="14.125" style="4" customWidth="1"/>
    <col min="789" max="789" width="10.25" style="4" customWidth="1"/>
    <col min="790" max="790" width="14.125" style="4" customWidth="1"/>
    <col min="791" max="791" width="12" style="4" customWidth="1"/>
    <col min="792" max="792" width="13.25" style="4" customWidth="1"/>
    <col min="793" max="793" width="10.25" style="4" customWidth="1"/>
    <col min="794" max="794" width="12" style="4" customWidth="1"/>
    <col min="795" max="795" width="10.75" style="4" customWidth="1"/>
    <col min="796" max="798" width="0" style="4" hidden="1" customWidth="1"/>
    <col min="799" max="1029" width="9.125" style="4"/>
    <col min="1030" max="1030" width="5.125" style="4" customWidth="1"/>
    <col min="1031" max="1031" width="26.375" style="4" customWidth="1"/>
    <col min="1032" max="1034" width="10.25" style="4" customWidth="1"/>
    <col min="1035" max="1036" width="12.375" style="4" customWidth="1"/>
    <col min="1037" max="1037" width="11.25" style="4" customWidth="1"/>
    <col min="1038" max="1038" width="12.375" style="4" customWidth="1"/>
    <col min="1039" max="1039" width="11.25" style="4" customWidth="1"/>
    <col min="1040" max="1040" width="15.125" style="4" customWidth="1"/>
    <col min="1041" max="1041" width="13.625" style="4" customWidth="1"/>
    <col min="1042" max="1042" width="12.375" style="4" customWidth="1"/>
    <col min="1043" max="1043" width="11.25" style="4" customWidth="1"/>
    <col min="1044" max="1044" width="14.125" style="4" customWidth="1"/>
    <col min="1045" max="1045" width="10.25" style="4" customWidth="1"/>
    <col min="1046" max="1046" width="14.125" style="4" customWidth="1"/>
    <col min="1047" max="1047" width="12" style="4" customWidth="1"/>
    <col min="1048" max="1048" width="13.25" style="4" customWidth="1"/>
    <col min="1049" max="1049" width="10.25" style="4" customWidth="1"/>
    <col min="1050" max="1050" width="12" style="4" customWidth="1"/>
    <col min="1051" max="1051" width="10.75" style="4" customWidth="1"/>
    <col min="1052" max="1054" width="0" style="4" hidden="1" customWidth="1"/>
    <col min="1055" max="1285" width="9.125" style="4"/>
    <col min="1286" max="1286" width="5.125" style="4" customWidth="1"/>
    <col min="1287" max="1287" width="26.375" style="4" customWidth="1"/>
    <col min="1288" max="1290" width="10.25" style="4" customWidth="1"/>
    <col min="1291" max="1292" width="12.375" style="4" customWidth="1"/>
    <col min="1293" max="1293" width="11.25" style="4" customWidth="1"/>
    <col min="1294" max="1294" width="12.375" style="4" customWidth="1"/>
    <col min="1295" max="1295" width="11.25" style="4" customWidth="1"/>
    <col min="1296" max="1296" width="15.125" style="4" customWidth="1"/>
    <col min="1297" max="1297" width="13.625" style="4" customWidth="1"/>
    <col min="1298" max="1298" width="12.375" style="4" customWidth="1"/>
    <col min="1299" max="1299" width="11.25" style="4" customWidth="1"/>
    <col min="1300" max="1300" width="14.125" style="4" customWidth="1"/>
    <col min="1301" max="1301" width="10.25" style="4" customWidth="1"/>
    <col min="1302" max="1302" width="14.125" style="4" customWidth="1"/>
    <col min="1303" max="1303" width="12" style="4" customWidth="1"/>
    <col min="1304" max="1304" width="13.25" style="4" customWidth="1"/>
    <col min="1305" max="1305" width="10.25" style="4" customWidth="1"/>
    <col min="1306" max="1306" width="12" style="4" customWidth="1"/>
    <col min="1307" max="1307" width="10.75" style="4" customWidth="1"/>
    <col min="1308" max="1310" width="0" style="4" hidden="1" customWidth="1"/>
    <col min="1311" max="1541" width="9.125" style="4"/>
    <col min="1542" max="1542" width="5.125" style="4" customWidth="1"/>
    <col min="1543" max="1543" width="26.375" style="4" customWidth="1"/>
    <col min="1544" max="1546" width="10.25" style="4" customWidth="1"/>
    <col min="1547" max="1548" width="12.375" style="4" customWidth="1"/>
    <col min="1549" max="1549" width="11.25" style="4" customWidth="1"/>
    <col min="1550" max="1550" width="12.375" style="4" customWidth="1"/>
    <col min="1551" max="1551" width="11.25" style="4" customWidth="1"/>
    <col min="1552" max="1552" width="15.125" style="4" customWidth="1"/>
    <col min="1553" max="1553" width="13.625" style="4" customWidth="1"/>
    <col min="1554" max="1554" width="12.375" style="4" customWidth="1"/>
    <col min="1555" max="1555" width="11.25" style="4" customWidth="1"/>
    <col min="1556" max="1556" width="14.125" style="4" customWidth="1"/>
    <col min="1557" max="1557" width="10.25" style="4" customWidth="1"/>
    <col min="1558" max="1558" width="14.125" style="4" customWidth="1"/>
    <col min="1559" max="1559" width="12" style="4" customWidth="1"/>
    <col min="1560" max="1560" width="13.25" style="4" customWidth="1"/>
    <col min="1561" max="1561" width="10.25" style="4" customWidth="1"/>
    <col min="1562" max="1562" width="12" style="4" customWidth="1"/>
    <col min="1563" max="1563" width="10.75" style="4" customWidth="1"/>
    <col min="1564" max="1566" width="0" style="4" hidden="1" customWidth="1"/>
    <col min="1567" max="1797" width="9.125" style="4"/>
    <col min="1798" max="1798" width="5.125" style="4" customWidth="1"/>
    <col min="1799" max="1799" width="26.375" style="4" customWidth="1"/>
    <col min="1800" max="1802" width="10.25" style="4" customWidth="1"/>
    <col min="1803" max="1804" width="12.375" style="4" customWidth="1"/>
    <col min="1805" max="1805" width="11.25" style="4" customWidth="1"/>
    <col min="1806" max="1806" width="12.375" style="4" customWidth="1"/>
    <col min="1807" max="1807" width="11.25" style="4" customWidth="1"/>
    <col min="1808" max="1808" width="15.125" style="4" customWidth="1"/>
    <col min="1809" max="1809" width="13.625" style="4" customWidth="1"/>
    <col min="1810" max="1810" width="12.375" style="4" customWidth="1"/>
    <col min="1811" max="1811" width="11.25" style="4" customWidth="1"/>
    <col min="1812" max="1812" width="14.125" style="4" customWidth="1"/>
    <col min="1813" max="1813" width="10.25" style="4" customWidth="1"/>
    <col min="1814" max="1814" width="14.125" style="4" customWidth="1"/>
    <col min="1815" max="1815" width="12" style="4" customWidth="1"/>
    <col min="1816" max="1816" width="13.25" style="4" customWidth="1"/>
    <col min="1817" max="1817" width="10.25" style="4" customWidth="1"/>
    <col min="1818" max="1818" width="12" style="4" customWidth="1"/>
    <col min="1819" max="1819" width="10.75" style="4" customWidth="1"/>
    <col min="1820" max="1822" width="0" style="4" hidden="1" customWidth="1"/>
    <col min="1823" max="2053" width="9.125" style="4"/>
    <col min="2054" max="2054" width="5.125" style="4" customWidth="1"/>
    <col min="2055" max="2055" width="26.375" style="4" customWidth="1"/>
    <col min="2056" max="2058" width="10.25" style="4" customWidth="1"/>
    <col min="2059" max="2060" width="12.375" style="4" customWidth="1"/>
    <col min="2061" max="2061" width="11.25" style="4" customWidth="1"/>
    <col min="2062" max="2062" width="12.375" style="4" customWidth="1"/>
    <col min="2063" max="2063" width="11.25" style="4" customWidth="1"/>
    <col min="2064" max="2064" width="15.125" style="4" customWidth="1"/>
    <col min="2065" max="2065" width="13.625" style="4" customWidth="1"/>
    <col min="2066" max="2066" width="12.375" style="4" customWidth="1"/>
    <col min="2067" max="2067" width="11.25" style="4" customWidth="1"/>
    <col min="2068" max="2068" width="14.125" style="4" customWidth="1"/>
    <col min="2069" max="2069" width="10.25" style="4" customWidth="1"/>
    <col min="2070" max="2070" width="14.125" style="4" customWidth="1"/>
    <col min="2071" max="2071" width="12" style="4" customWidth="1"/>
    <col min="2072" max="2072" width="13.25" style="4" customWidth="1"/>
    <col min="2073" max="2073" width="10.25" style="4" customWidth="1"/>
    <col min="2074" max="2074" width="12" style="4" customWidth="1"/>
    <col min="2075" max="2075" width="10.75" style="4" customWidth="1"/>
    <col min="2076" max="2078" width="0" style="4" hidden="1" customWidth="1"/>
    <col min="2079" max="2309" width="9.125" style="4"/>
    <col min="2310" max="2310" width="5.125" style="4" customWidth="1"/>
    <col min="2311" max="2311" width="26.375" style="4" customWidth="1"/>
    <col min="2312" max="2314" width="10.25" style="4" customWidth="1"/>
    <col min="2315" max="2316" width="12.375" style="4" customWidth="1"/>
    <col min="2317" max="2317" width="11.25" style="4" customWidth="1"/>
    <col min="2318" max="2318" width="12.375" style="4" customWidth="1"/>
    <col min="2319" max="2319" width="11.25" style="4" customWidth="1"/>
    <col min="2320" max="2320" width="15.125" style="4" customWidth="1"/>
    <col min="2321" max="2321" width="13.625" style="4" customWidth="1"/>
    <col min="2322" max="2322" width="12.375" style="4" customWidth="1"/>
    <col min="2323" max="2323" width="11.25" style="4" customWidth="1"/>
    <col min="2324" max="2324" width="14.125" style="4" customWidth="1"/>
    <col min="2325" max="2325" width="10.25" style="4" customWidth="1"/>
    <col min="2326" max="2326" width="14.125" style="4" customWidth="1"/>
    <col min="2327" max="2327" width="12" style="4" customWidth="1"/>
    <col min="2328" max="2328" width="13.25" style="4" customWidth="1"/>
    <col min="2329" max="2329" width="10.25" style="4" customWidth="1"/>
    <col min="2330" max="2330" width="12" style="4" customWidth="1"/>
    <col min="2331" max="2331" width="10.75" style="4" customWidth="1"/>
    <col min="2332" max="2334" width="0" style="4" hidden="1" customWidth="1"/>
    <col min="2335" max="2565" width="9.125" style="4"/>
    <col min="2566" max="2566" width="5.125" style="4" customWidth="1"/>
    <col min="2567" max="2567" width="26.375" style="4" customWidth="1"/>
    <col min="2568" max="2570" width="10.25" style="4" customWidth="1"/>
    <col min="2571" max="2572" width="12.375" style="4" customWidth="1"/>
    <col min="2573" max="2573" width="11.25" style="4" customWidth="1"/>
    <col min="2574" max="2574" width="12.375" style="4" customWidth="1"/>
    <col min="2575" max="2575" width="11.25" style="4" customWidth="1"/>
    <col min="2576" max="2576" width="15.125" style="4" customWidth="1"/>
    <col min="2577" max="2577" width="13.625" style="4" customWidth="1"/>
    <col min="2578" max="2578" width="12.375" style="4" customWidth="1"/>
    <col min="2579" max="2579" width="11.25" style="4" customWidth="1"/>
    <col min="2580" max="2580" width="14.125" style="4" customWidth="1"/>
    <col min="2581" max="2581" width="10.25" style="4" customWidth="1"/>
    <col min="2582" max="2582" width="14.125" style="4" customWidth="1"/>
    <col min="2583" max="2583" width="12" style="4" customWidth="1"/>
    <col min="2584" max="2584" width="13.25" style="4" customWidth="1"/>
    <col min="2585" max="2585" width="10.25" style="4" customWidth="1"/>
    <col min="2586" max="2586" width="12" style="4" customWidth="1"/>
    <col min="2587" max="2587" width="10.75" style="4" customWidth="1"/>
    <col min="2588" max="2590" width="0" style="4" hidden="1" customWidth="1"/>
    <col min="2591" max="2821" width="9.125" style="4"/>
    <col min="2822" max="2822" width="5.125" style="4" customWidth="1"/>
    <col min="2823" max="2823" width="26.375" style="4" customWidth="1"/>
    <col min="2824" max="2826" width="10.25" style="4" customWidth="1"/>
    <col min="2827" max="2828" width="12.375" style="4" customWidth="1"/>
    <col min="2829" max="2829" width="11.25" style="4" customWidth="1"/>
    <col min="2830" max="2830" width="12.375" style="4" customWidth="1"/>
    <col min="2831" max="2831" width="11.25" style="4" customWidth="1"/>
    <col min="2832" max="2832" width="15.125" style="4" customWidth="1"/>
    <col min="2833" max="2833" width="13.625" style="4" customWidth="1"/>
    <col min="2834" max="2834" width="12.375" style="4" customWidth="1"/>
    <col min="2835" max="2835" width="11.25" style="4" customWidth="1"/>
    <col min="2836" max="2836" width="14.125" style="4" customWidth="1"/>
    <col min="2837" max="2837" width="10.25" style="4" customWidth="1"/>
    <col min="2838" max="2838" width="14.125" style="4" customWidth="1"/>
    <col min="2839" max="2839" width="12" style="4" customWidth="1"/>
    <col min="2840" max="2840" width="13.25" style="4" customWidth="1"/>
    <col min="2841" max="2841" width="10.25" style="4" customWidth="1"/>
    <col min="2842" max="2842" width="12" style="4" customWidth="1"/>
    <col min="2843" max="2843" width="10.75" style="4" customWidth="1"/>
    <col min="2844" max="2846" width="0" style="4" hidden="1" customWidth="1"/>
    <col min="2847" max="3077" width="9.125" style="4"/>
    <col min="3078" max="3078" width="5.125" style="4" customWidth="1"/>
    <col min="3079" max="3079" width="26.375" style="4" customWidth="1"/>
    <col min="3080" max="3082" width="10.25" style="4" customWidth="1"/>
    <col min="3083" max="3084" width="12.375" style="4" customWidth="1"/>
    <col min="3085" max="3085" width="11.25" style="4" customWidth="1"/>
    <col min="3086" max="3086" width="12.375" style="4" customWidth="1"/>
    <col min="3087" max="3087" width="11.25" style="4" customWidth="1"/>
    <col min="3088" max="3088" width="15.125" style="4" customWidth="1"/>
    <col min="3089" max="3089" width="13.625" style="4" customWidth="1"/>
    <col min="3090" max="3090" width="12.375" style="4" customWidth="1"/>
    <col min="3091" max="3091" width="11.25" style="4" customWidth="1"/>
    <col min="3092" max="3092" width="14.125" style="4" customWidth="1"/>
    <col min="3093" max="3093" width="10.25" style="4" customWidth="1"/>
    <col min="3094" max="3094" width="14.125" style="4" customWidth="1"/>
    <col min="3095" max="3095" width="12" style="4" customWidth="1"/>
    <col min="3096" max="3096" width="13.25" style="4" customWidth="1"/>
    <col min="3097" max="3097" width="10.25" style="4" customWidth="1"/>
    <col min="3098" max="3098" width="12" style="4" customWidth="1"/>
    <col min="3099" max="3099" width="10.75" style="4" customWidth="1"/>
    <col min="3100" max="3102" width="0" style="4" hidden="1" customWidth="1"/>
    <col min="3103" max="3333" width="9.125" style="4"/>
    <col min="3334" max="3334" width="5.125" style="4" customWidth="1"/>
    <col min="3335" max="3335" width="26.375" style="4" customWidth="1"/>
    <col min="3336" max="3338" width="10.25" style="4" customWidth="1"/>
    <col min="3339" max="3340" width="12.375" style="4" customWidth="1"/>
    <col min="3341" max="3341" width="11.25" style="4" customWidth="1"/>
    <col min="3342" max="3342" width="12.375" style="4" customWidth="1"/>
    <col min="3343" max="3343" width="11.25" style="4" customWidth="1"/>
    <col min="3344" max="3344" width="15.125" style="4" customWidth="1"/>
    <col min="3345" max="3345" width="13.625" style="4" customWidth="1"/>
    <col min="3346" max="3346" width="12.375" style="4" customWidth="1"/>
    <col min="3347" max="3347" width="11.25" style="4" customWidth="1"/>
    <col min="3348" max="3348" width="14.125" style="4" customWidth="1"/>
    <col min="3349" max="3349" width="10.25" style="4" customWidth="1"/>
    <col min="3350" max="3350" width="14.125" style="4" customWidth="1"/>
    <col min="3351" max="3351" width="12" style="4" customWidth="1"/>
    <col min="3352" max="3352" width="13.25" style="4" customWidth="1"/>
    <col min="3353" max="3353" width="10.25" style="4" customWidth="1"/>
    <col min="3354" max="3354" width="12" style="4" customWidth="1"/>
    <col min="3355" max="3355" width="10.75" style="4" customWidth="1"/>
    <col min="3356" max="3358" width="0" style="4" hidden="1" customWidth="1"/>
    <col min="3359" max="3589" width="9.125" style="4"/>
    <col min="3590" max="3590" width="5.125" style="4" customWidth="1"/>
    <col min="3591" max="3591" width="26.375" style="4" customWidth="1"/>
    <col min="3592" max="3594" width="10.25" style="4" customWidth="1"/>
    <col min="3595" max="3596" width="12.375" style="4" customWidth="1"/>
    <col min="3597" max="3597" width="11.25" style="4" customWidth="1"/>
    <col min="3598" max="3598" width="12.375" style="4" customWidth="1"/>
    <col min="3599" max="3599" width="11.25" style="4" customWidth="1"/>
    <col min="3600" max="3600" width="15.125" style="4" customWidth="1"/>
    <col min="3601" max="3601" width="13.625" style="4" customWidth="1"/>
    <col min="3602" max="3602" width="12.375" style="4" customWidth="1"/>
    <col min="3603" max="3603" width="11.25" style="4" customWidth="1"/>
    <col min="3604" max="3604" width="14.125" style="4" customWidth="1"/>
    <col min="3605" max="3605" width="10.25" style="4" customWidth="1"/>
    <col min="3606" max="3606" width="14.125" style="4" customWidth="1"/>
    <col min="3607" max="3607" width="12" style="4" customWidth="1"/>
    <col min="3608" max="3608" width="13.25" style="4" customWidth="1"/>
    <col min="3609" max="3609" width="10.25" style="4" customWidth="1"/>
    <col min="3610" max="3610" width="12" style="4" customWidth="1"/>
    <col min="3611" max="3611" width="10.75" style="4" customWidth="1"/>
    <col min="3612" max="3614" width="0" style="4" hidden="1" customWidth="1"/>
    <col min="3615" max="3845" width="9.125" style="4"/>
    <col min="3846" max="3846" width="5.125" style="4" customWidth="1"/>
    <col min="3847" max="3847" width="26.375" style="4" customWidth="1"/>
    <col min="3848" max="3850" width="10.25" style="4" customWidth="1"/>
    <col min="3851" max="3852" width="12.375" style="4" customWidth="1"/>
    <col min="3853" max="3853" width="11.25" style="4" customWidth="1"/>
    <col min="3854" max="3854" width="12.375" style="4" customWidth="1"/>
    <col min="3855" max="3855" width="11.25" style="4" customWidth="1"/>
    <col min="3856" max="3856" width="15.125" style="4" customWidth="1"/>
    <col min="3857" max="3857" width="13.625" style="4" customWidth="1"/>
    <col min="3858" max="3858" width="12.375" style="4" customWidth="1"/>
    <col min="3859" max="3859" width="11.25" style="4" customWidth="1"/>
    <col min="3860" max="3860" width="14.125" style="4" customWidth="1"/>
    <col min="3861" max="3861" width="10.25" style="4" customWidth="1"/>
    <col min="3862" max="3862" width="14.125" style="4" customWidth="1"/>
    <col min="3863" max="3863" width="12" style="4" customWidth="1"/>
    <col min="3864" max="3864" width="13.25" style="4" customWidth="1"/>
    <col min="3865" max="3865" width="10.25" style="4" customWidth="1"/>
    <col min="3866" max="3866" width="12" style="4" customWidth="1"/>
    <col min="3867" max="3867" width="10.75" style="4" customWidth="1"/>
    <col min="3868" max="3870" width="0" style="4" hidden="1" customWidth="1"/>
    <col min="3871" max="4101" width="9.125" style="4"/>
    <col min="4102" max="4102" width="5.125" style="4" customWidth="1"/>
    <col min="4103" max="4103" width="26.375" style="4" customWidth="1"/>
    <col min="4104" max="4106" width="10.25" style="4" customWidth="1"/>
    <col min="4107" max="4108" width="12.375" style="4" customWidth="1"/>
    <col min="4109" max="4109" width="11.25" style="4" customWidth="1"/>
    <col min="4110" max="4110" width="12.375" style="4" customWidth="1"/>
    <col min="4111" max="4111" width="11.25" style="4" customWidth="1"/>
    <col min="4112" max="4112" width="15.125" style="4" customWidth="1"/>
    <col min="4113" max="4113" width="13.625" style="4" customWidth="1"/>
    <col min="4114" max="4114" width="12.375" style="4" customWidth="1"/>
    <col min="4115" max="4115" width="11.25" style="4" customWidth="1"/>
    <col min="4116" max="4116" width="14.125" style="4" customWidth="1"/>
    <col min="4117" max="4117" width="10.25" style="4" customWidth="1"/>
    <col min="4118" max="4118" width="14.125" style="4" customWidth="1"/>
    <col min="4119" max="4119" width="12" style="4" customWidth="1"/>
    <col min="4120" max="4120" width="13.25" style="4" customWidth="1"/>
    <col min="4121" max="4121" width="10.25" style="4" customWidth="1"/>
    <col min="4122" max="4122" width="12" style="4" customWidth="1"/>
    <col min="4123" max="4123" width="10.75" style="4" customWidth="1"/>
    <col min="4124" max="4126" width="0" style="4" hidden="1" customWidth="1"/>
    <col min="4127" max="4357" width="9.125" style="4"/>
    <col min="4358" max="4358" width="5.125" style="4" customWidth="1"/>
    <col min="4359" max="4359" width="26.375" style="4" customWidth="1"/>
    <col min="4360" max="4362" width="10.25" style="4" customWidth="1"/>
    <col min="4363" max="4364" width="12.375" style="4" customWidth="1"/>
    <col min="4365" max="4365" width="11.25" style="4" customWidth="1"/>
    <col min="4366" max="4366" width="12.375" style="4" customWidth="1"/>
    <col min="4367" max="4367" width="11.25" style="4" customWidth="1"/>
    <col min="4368" max="4368" width="15.125" style="4" customWidth="1"/>
    <col min="4369" max="4369" width="13.625" style="4" customWidth="1"/>
    <col min="4370" max="4370" width="12.375" style="4" customWidth="1"/>
    <col min="4371" max="4371" width="11.25" style="4" customWidth="1"/>
    <col min="4372" max="4372" width="14.125" style="4" customWidth="1"/>
    <col min="4373" max="4373" width="10.25" style="4" customWidth="1"/>
    <col min="4374" max="4374" width="14.125" style="4" customWidth="1"/>
    <col min="4375" max="4375" width="12" style="4" customWidth="1"/>
    <col min="4376" max="4376" width="13.25" style="4" customWidth="1"/>
    <col min="4377" max="4377" width="10.25" style="4" customWidth="1"/>
    <col min="4378" max="4378" width="12" style="4" customWidth="1"/>
    <col min="4379" max="4379" width="10.75" style="4" customWidth="1"/>
    <col min="4380" max="4382" width="0" style="4" hidden="1" customWidth="1"/>
    <col min="4383" max="4613" width="9.125" style="4"/>
    <col min="4614" max="4614" width="5.125" style="4" customWidth="1"/>
    <col min="4615" max="4615" width="26.375" style="4" customWidth="1"/>
    <col min="4616" max="4618" width="10.25" style="4" customWidth="1"/>
    <col min="4619" max="4620" width="12.375" style="4" customWidth="1"/>
    <col min="4621" max="4621" width="11.25" style="4" customWidth="1"/>
    <col min="4622" max="4622" width="12.375" style="4" customWidth="1"/>
    <col min="4623" max="4623" width="11.25" style="4" customWidth="1"/>
    <col min="4624" max="4624" width="15.125" style="4" customWidth="1"/>
    <col min="4625" max="4625" width="13.625" style="4" customWidth="1"/>
    <col min="4626" max="4626" width="12.375" style="4" customWidth="1"/>
    <col min="4627" max="4627" width="11.25" style="4" customWidth="1"/>
    <col min="4628" max="4628" width="14.125" style="4" customWidth="1"/>
    <col min="4629" max="4629" width="10.25" style="4" customWidth="1"/>
    <col min="4630" max="4630" width="14.125" style="4" customWidth="1"/>
    <col min="4631" max="4631" width="12" style="4" customWidth="1"/>
    <col min="4632" max="4632" width="13.25" style="4" customWidth="1"/>
    <col min="4633" max="4633" width="10.25" style="4" customWidth="1"/>
    <col min="4634" max="4634" width="12" style="4" customWidth="1"/>
    <col min="4635" max="4635" width="10.75" style="4" customWidth="1"/>
    <col min="4636" max="4638" width="0" style="4" hidden="1" customWidth="1"/>
    <col min="4639" max="4869" width="9.125" style="4"/>
    <col min="4870" max="4870" width="5.125" style="4" customWidth="1"/>
    <col min="4871" max="4871" width="26.375" style="4" customWidth="1"/>
    <col min="4872" max="4874" width="10.25" style="4" customWidth="1"/>
    <col min="4875" max="4876" width="12.375" style="4" customWidth="1"/>
    <col min="4877" max="4877" width="11.25" style="4" customWidth="1"/>
    <col min="4878" max="4878" width="12.375" style="4" customWidth="1"/>
    <col min="4879" max="4879" width="11.25" style="4" customWidth="1"/>
    <col min="4880" max="4880" width="15.125" style="4" customWidth="1"/>
    <col min="4881" max="4881" width="13.625" style="4" customWidth="1"/>
    <col min="4882" max="4882" width="12.375" style="4" customWidth="1"/>
    <col min="4883" max="4883" width="11.25" style="4" customWidth="1"/>
    <col min="4884" max="4884" width="14.125" style="4" customWidth="1"/>
    <col min="4885" max="4885" width="10.25" style="4" customWidth="1"/>
    <col min="4886" max="4886" width="14.125" style="4" customWidth="1"/>
    <col min="4887" max="4887" width="12" style="4" customWidth="1"/>
    <col min="4888" max="4888" width="13.25" style="4" customWidth="1"/>
    <col min="4889" max="4889" width="10.25" style="4" customWidth="1"/>
    <col min="4890" max="4890" width="12" style="4" customWidth="1"/>
    <col min="4891" max="4891" width="10.75" style="4" customWidth="1"/>
    <col min="4892" max="4894" width="0" style="4" hidden="1" customWidth="1"/>
    <col min="4895" max="5125" width="9.125" style="4"/>
    <col min="5126" max="5126" width="5.125" style="4" customWidth="1"/>
    <col min="5127" max="5127" width="26.375" style="4" customWidth="1"/>
    <col min="5128" max="5130" width="10.25" style="4" customWidth="1"/>
    <col min="5131" max="5132" width="12.375" style="4" customWidth="1"/>
    <col min="5133" max="5133" width="11.25" style="4" customWidth="1"/>
    <col min="5134" max="5134" width="12.375" style="4" customWidth="1"/>
    <col min="5135" max="5135" width="11.25" style="4" customWidth="1"/>
    <col min="5136" max="5136" width="15.125" style="4" customWidth="1"/>
    <col min="5137" max="5137" width="13.625" style="4" customWidth="1"/>
    <col min="5138" max="5138" width="12.375" style="4" customWidth="1"/>
    <col min="5139" max="5139" width="11.25" style="4" customWidth="1"/>
    <col min="5140" max="5140" width="14.125" style="4" customWidth="1"/>
    <col min="5141" max="5141" width="10.25" style="4" customWidth="1"/>
    <col min="5142" max="5142" width="14.125" style="4" customWidth="1"/>
    <col min="5143" max="5143" width="12" style="4" customWidth="1"/>
    <col min="5144" max="5144" width="13.25" style="4" customWidth="1"/>
    <col min="5145" max="5145" width="10.25" style="4" customWidth="1"/>
    <col min="5146" max="5146" width="12" style="4" customWidth="1"/>
    <col min="5147" max="5147" width="10.75" style="4" customWidth="1"/>
    <col min="5148" max="5150" width="0" style="4" hidden="1" customWidth="1"/>
    <col min="5151" max="5381" width="9.125" style="4"/>
    <col min="5382" max="5382" width="5.125" style="4" customWidth="1"/>
    <col min="5383" max="5383" width="26.375" style="4" customWidth="1"/>
    <col min="5384" max="5386" width="10.25" style="4" customWidth="1"/>
    <col min="5387" max="5388" width="12.375" style="4" customWidth="1"/>
    <col min="5389" max="5389" width="11.25" style="4" customWidth="1"/>
    <col min="5390" max="5390" width="12.375" style="4" customWidth="1"/>
    <col min="5391" max="5391" width="11.25" style="4" customWidth="1"/>
    <col min="5392" max="5392" width="15.125" style="4" customWidth="1"/>
    <col min="5393" max="5393" width="13.625" style="4" customWidth="1"/>
    <col min="5394" max="5394" width="12.375" style="4" customWidth="1"/>
    <col min="5395" max="5395" width="11.25" style="4" customWidth="1"/>
    <col min="5396" max="5396" width="14.125" style="4" customWidth="1"/>
    <col min="5397" max="5397" width="10.25" style="4" customWidth="1"/>
    <col min="5398" max="5398" width="14.125" style="4" customWidth="1"/>
    <col min="5399" max="5399" width="12" style="4" customWidth="1"/>
    <col min="5400" max="5400" width="13.25" style="4" customWidth="1"/>
    <col min="5401" max="5401" width="10.25" style="4" customWidth="1"/>
    <col min="5402" max="5402" width="12" style="4" customWidth="1"/>
    <col min="5403" max="5403" width="10.75" style="4" customWidth="1"/>
    <col min="5404" max="5406" width="0" style="4" hidden="1" customWidth="1"/>
    <col min="5407" max="5637" width="9.125" style="4"/>
    <col min="5638" max="5638" width="5.125" style="4" customWidth="1"/>
    <col min="5639" max="5639" width="26.375" style="4" customWidth="1"/>
    <col min="5640" max="5642" width="10.25" style="4" customWidth="1"/>
    <col min="5643" max="5644" width="12.375" style="4" customWidth="1"/>
    <col min="5645" max="5645" width="11.25" style="4" customWidth="1"/>
    <col min="5646" max="5646" width="12.375" style="4" customWidth="1"/>
    <col min="5647" max="5647" width="11.25" style="4" customWidth="1"/>
    <col min="5648" max="5648" width="15.125" style="4" customWidth="1"/>
    <col min="5649" max="5649" width="13.625" style="4" customWidth="1"/>
    <col min="5650" max="5650" width="12.375" style="4" customWidth="1"/>
    <col min="5651" max="5651" width="11.25" style="4" customWidth="1"/>
    <col min="5652" max="5652" width="14.125" style="4" customWidth="1"/>
    <col min="5653" max="5653" width="10.25" style="4" customWidth="1"/>
    <col min="5654" max="5654" width="14.125" style="4" customWidth="1"/>
    <col min="5655" max="5655" width="12" style="4" customWidth="1"/>
    <col min="5656" max="5656" width="13.25" style="4" customWidth="1"/>
    <col min="5657" max="5657" width="10.25" style="4" customWidth="1"/>
    <col min="5658" max="5658" width="12" style="4" customWidth="1"/>
    <col min="5659" max="5659" width="10.75" style="4" customWidth="1"/>
    <col min="5660" max="5662" width="0" style="4" hidden="1" customWidth="1"/>
    <col min="5663" max="5893" width="9.125" style="4"/>
    <col min="5894" max="5894" width="5.125" style="4" customWidth="1"/>
    <col min="5895" max="5895" width="26.375" style="4" customWidth="1"/>
    <col min="5896" max="5898" width="10.25" style="4" customWidth="1"/>
    <col min="5899" max="5900" width="12.375" style="4" customWidth="1"/>
    <col min="5901" max="5901" width="11.25" style="4" customWidth="1"/>
    <col min="5902" max="5902" width="12.375" style="4" customWidth="1"/>
    <col min="5903" max="5903" width="11.25" style="4" customWidth="1"/>
    <col min="5904" max="5904" width="15.125" style="4" customWidth="1"/>
    <col min="5905" max="5905" width="13.625" style="4" customWidth="1"/>
    <col min="5906" max="5906" width="12.375" style="4" customWidth="1"/>
    <col min="5907" max="5907" width="11.25" style="4" customWidth="1"/>
    <col min="5908" max="5908" width="14.125" style="4" customWidth="1"/>
    <col min="5909" max="5909" width="10.25" style="4" customWidth="1"/>
    <col min="5910" max="5910" width="14.125" style="4" customWidth="1"/>
    <col min="5911" max="5911" width="12" style="4" customWidth="1"/>
    <col min="5912" max="5912" width="13.25" style="4" customWidth="1"/>
    <col min="5913" max="5913" width="10.25" style="4" customWidth="1"/>
    <col min="5914" max="5914" width="12" style="4" customWidth="1"/>
    <col min="5915" max="5915" width="10.75" style="4" customWidth="1"/>
    <col min="5916" max="5918" width="0" style="4" hidden="1" customWidth="1"/>
    <col min="5919" max="6149" width="9.125" style="4"/>
    <col min="6150" max="6150" width="5.125" style="4" customWidth="1"/>
    <col min="6151" max="6151" width="26.375" style="4" customWidth="1"/>
    <col min="6152" max="6154" width="10.25" style="4" customWidth="1"/>
    <col min="6155" max="6156" width="12.375" style="4" customWidth="1"/>
    <col min="6157" max="6157" width="11.25" style="4" customWidth="1"/>
    <col min="6158" max="6158" width="12.375" style="4" customWidth="1"/>
    <col min="6159" max="6159" width="11.25" style="4" customWidth="1"/>
    <col min="6160" max="6160" width="15.125" style="4" customWidth="1"/>
    <col min="6161" max="6161" width="13.625" style="4" customWidth="1"/>
    <col min="6162" max="6162" width="12.375" style="4" customWidth="1"/>
    <col min="6163" max="6163" width="11.25" style="4" customWidth="1"/>
    <col min="6164" max="6164" width="14.125" style="4" customWidth="1"/>
    <col min="6165" max="6165" width="10.25" style="4" customWidth="1"/>
    <col min="6166" max="6166" width="14.125" style="4" customWidth="1"/>
    <col min="6167" max="6167" width="12" style="4" customWidth="1"/>
    <col min="6168" max="6168" width="13.25" style="4" customWidth="1"/>
    <col min="6169" max="6169" width="10.25" style="4" customWidth="1"/>
    <col min="6170" max="6170" width="12" style="4" customWidth="1"/>
    <col min="6171" max="6171" width="10.75" style="4" customWidth="1"/>
    <col min="6172" max="6174" width="0" style="4" hidden="1" customWidth="1"/>
    <col min="6175" max="6405" width="9.125" style="4"/>
    <col min="6406" max="6406" width="5.125" style="4" customWidth="1"/>
    <col min="6407" max="6407" width="26.375" style="4" customWidth="1"/>
    <col min="6408" max="6410" width="10.25" style="4" customWidth="1"/>
    <col min="6411" max="6412" width="12.375" style="4" customWidth="1"/>
    <col min="6413" max="6413" width="11.25" style="4" customWidth="1"/>
    <col min="6414" max="6414" width="12.375" style="4" customWidth="1"/>
    <col min="6415" max="6415" width="11.25" style="4" customWidth="1"/>
    <col min="6416" max="6416" width="15.125" style="4" customWidth="1"/>
    <col min="6417" max="6417" width="13.625" style="4" customWidth="1"/>
    <col min="6418" max="6418" width="12.375" style="4" customWidth="1"/>
    <col min="6419" max="6419" width="11.25" style="4" customWidth="1"/>
    <col min="6420" max="6420" width="14.125" style="4" customWidth="1"/>
    <col min="6421" max="6421" width="10.25" style="4" customWidth="1"/>
    <col min="6422" max="6422" width="14.125" style="4" customWidth="1"/>
    <col min="6423" max="6423" width="12" style="4" customWidth="1"/>
    <col min="6424" max="6424" width="13.25" style="4" customWidth="1"/>
    <col min="6425" max="6425" width="10.25" style="4" customWidth="1"/>
    <col min="6426" max="6426" width="12" style="4" customWidth="1"/>
    <col min="6427" max="6427" width="10.75" style="4" customWidth="1"/>
    <col min="6428" max="6430" width="0" style="4" hidden="1" customWidth="1"/>
    <col min="6431" max="6661" width="9.125" style="4"/>
    <col min="6662" max="6662" width="5.125" style="4" customWidth="1"/>
    <col min="6663" max="6663" width="26.375" style="4" customWidth="1"/>
    <col min="6664" max="6666" width="10.25" style="4" customWidth="1"/>
    <col min="6667" max="6668" width="12.375" style="4" customWidth="1"/>
    <col min="6669" max="6669" width="11.25" style="4" customWidth="1"/>
    <col min="6670" max="6670" width="12.375" style="4" customWidth="1"/>
    <col min="6671" max="6671" width="11.25" style="4" customWidth="1"/>
    <col min="6672" max="6672" width="15.125" style="4" customWidth="1"/>
    <col min="6673" max="6673" width="13.625" style="4" customWidth="1"/>
    <col min="6674" max="6674" width="12.375" style="4" customWidth="1"/>
    <col min="6675" max="6675" width="11.25" style="4" customWidth="1"/>
    <col min="6676" max="6676" width="14.125" style="4" customWidth="1"/>
    <col min="6677" max="6677" width="10.25" style="4" customWidth="1"/>
    <col min="6678" max="6678" width="14.125" style="4" customWidth="1"/>
    <col min="6679" max="6679" width="12" style="4" customWidth="1"/>
    <col min="6680" max="6680" width="13.25" style="4" customWidth="1"/>
    <col min="6681" max="6681" width="10.25" style="4" customWidth="1"/>
    <col min="6682" max="6682" width="12" style="4" customWidth="1"/>
    <col min="6683" max="6683" width="10.75" style="4" customWidth="1"/>
    <col min="6684" max="6686" width="0" style="4" hidden="1" customWidth="1"/>
    <col min="6687" max="6917" width="9.125" style="4"/>
    <col min="6918" max="6918" width="5.125" style="4" customWidth="1"/>
    <col min="6919" max="6919" width="26.375" style="4" customWidth="1"/>
    <col min="6920" max="6922" width="10.25" style="4" customWidth="1"/>
    <col min="6923" max="6924" width="12.375" style="4" customWidth="1"/>
    <col min="6925" max="6925" width="11.25" style="4" customWidth="1"/>
    <col min="6926" max="6926" width="12.375" style="4" customWidth="1"/>
    <col min="6927" max="6927" width="11.25" style="4" customWidth="1"/>
    <col min="6928" max="6928" width="15.125" style="4" customWidth="1"/>
    <col min="6929" max="6929" width="13.625" style="4" customWidth="1"/>
    <col min="6930" max="6930" width="12.375" style="4" customWidth="1"/>
    <col min="6931" max="6931" width="11.25" style="4" customWidth="1"/>
    <col min="6932" max="6932" width="14.125" style="4" customWidth="1"/>
    <col min="6933" max="6933" width="10.25" style="4" customWidth="1"/>
    <col min="6934" max="6934" width="14.125" style="4" customWidth="1"/>
    <col min="6935" max="6935" width="12" style="4" customWidth="1"/>
    <col min="6936" max="6936" width="13.25" style="4" customWidth="1"/>
    <col min="6937" max="6937" width="10.25" style="4" customWidth="1"/>
    <col min="6938" max="6938" width="12" style="4" customWidth="1"/>
    <col min="6939" max="6939" width="10.75" style="4" customWidth="1"/>
    <col min="6940" max="6942" width="0" style="4" hidden="1" customWidth="1"/>
    <col min="6943" max="7173" width="9.125" style="4"/>
    <col min="7174" max="7174" width="5.125" style="4" customWidth="1"/>
    <col min="7175" max="7175" width="26.375" style="4" customWidth="1"/>
    <col min="7176" max="7178" width="10.25" style="4" customWidth="1"/>
    <col min="7179" max="7180" width="12.375" style="4" customWidth="1"/>
    <col min="7181" max="7181" width="11.25" style="4" customWidth="1"/>
    <col min="7182" max="7182" width="12.375" style="4" customWidth="1"/>
    <col min="7183" max="7183" width="11.25" style="4" customWidth="1"/>
    <col min="7184" max="7184" width="15.125" style="4" customWidth="1"/>
    <col min="7185" max="7185" width="13.625" style="4" customWidth="1"/>
    <col min="7186" max="7186" width="12.375" style="4" customWidth="1"/>
    <col min="7187" max="7187" width="11.25" style="4" customWidth="1"/>
    <col min="7188" max="7188" width="14.125" style="4" customWidth="1"/>
    <col min="7189" max="7189" width="10.25" style="4" customWidth="1"/>
    <col min="7190" max="7190" width="14.125" style="4" customWidth="1"/>
    <col min="7191" max="7191" width="12" style="4" customWidth="1"/>
    <col min="7192" max="7192" width="13.25" style="4" customWidth="1"/>
    <col min="7193" max="7193" width="10.25" style="4" customWidth="1"/>
    <col min="7194" max="7194" width="12" style="4" customWidth="1"/>
    <col min="7195" max="7195" width="10.75" style="4" customWidth="1"/>
    <col min="7196" max="7198" width="0" style="4" hidden="1" customWidth="1"/>
    <col min="7199" max="7429" width="9.125" style="4"/>
    <col min="7430" max="7430" width="5.125" style="4" customWidth="1"/>
    <col min="7431" max="7431" width="26.375" style="4" customWidth="1"/>
    <col min="7432" max="7434" width="10.25" style="4" customWidth="1"/>
    <col min="7435" max="7436" width="12.375" style="4" customWidth="1"/>
    <col min="7437" max="7437" width="11.25" style="4" customWidth="1"/>
    <col min="7438" max="7438" width="12.375" style="4" customWidth="1"/>
    <col min="7439" max="7439" width="11.25" style="4" customWidth="1"/>
    <col min="7440" max="7440" width="15.125" style="4" customWidth="1"/>
    <col min="7441" max="7441" width="13.625" style="4" customWidth="1"/>
    <col min="7442" max="7442" width="12.375" style="4" customWidth="1"/>
    <col min="7443" max="7443" width="11.25" style="4" customWidth="1"/>
    <col min="7444" max="7444" width="14.125" style="4" customWidth="1"/>
    <col min="7445" max="7445" width="10.25" style="4" customWidth="1"/>
    <col min="7446" max="7446" width="14.125" style="4" customWidth="1"/>
    <col min="7447" max="7447" width="12" style="4" customWidth="1"/>
    <col min="7448" max="7448" width="13.25" style="4" customWidth="1"/>
    <col min="7449" max="7449" width="10.25" style="4" customWidth="1"/>
    <col min="7450" max="7450" width="12" style="4" customWidth="1"/>
    <col min="7451" max="7451" width="10.75" style="4" customWidth="1"/>
    <col min="7452" max="7454" width="0" style="4" hidden="1" customWidth="1"/>
    <col min="7455" max="7685" width="9.125" style="4"/>
    <col min="7686" max="7686" width="5.125" style="4" customWidth="1"/>
    <col min="7687" max="7687" width="26.375" style="4" customWidth="1"/>
    <col min="7688" max="7690" width="10.25" style="4" customWidth="1"/>
    <col min="7691" max="7692" width="12.375" style="4" customWidth="1"/>
    <col min="7693" max="7693" width="11.25" style="4" customWidth="1"/>
    <col min="7694" max="7694" width="12.375" style="4" customWidth="1"/>
    <col min="7695" max="7695" width="11.25" style="4" customWidth="1"/>
    <col min="7696" max="7696" width="15.125" style="4" customWidth="1"/>
    <col min="7697" max="7697" width="13.625" style="4" customWidth="1"/>
    <col min="7698" max="7698" width="12.375" style="4" customWidth="1"/>
    <col min="7699" max="7699" width="11.25" style="4" customWidth="1"/>
    <col min="7700" max="7700" width="14.125" style="4" customWidth="1"/>
    <col min="7701" max="7701" width="10.25" style="4" customWidth="1"/>
    <col min="7702" max="7702" width="14.125" style="4" customWidth="1"/>
    <col min="7703" max="7703" width="12" style="4" customWidth="1"/>
    <col min="7704" max="7704" width="13.25" style="4" customWidth="1"/>
    <col min="7705" max="7705" width="10.25" style="4" customWidth="1"/>
    <col min="7706" max="7706" width="12" style="4" customWidth="1"/>
    <col min="7707" max="7707" width="10.75" style="4" customWidth="1"/>
    <col min="7708" max="7710" width="0" style="4" hidden="1" customWidth="1"/>
    <col min="7711" max="7941" width="9.125" style="4"/>
    <col min="7942" max="7942" width="5.125" style="4" customWidth="1"/>
    <col min="7943" max="7943" width="26.375" style="4" customWidth="1"/>
    <col min="7944" max="7946" width="10.25" style="4" customWidth="1"/>
    <col min="7947" max="7948" width="12.375" style="4" customWidth="1"/>
    <col min="7949" max="7949" width="11.25" style="4" customWidth="1"/>
    <col min="7950" max="7950" width="12.375" style="4" customWidth="1"/>
    <col min="7951" max="7951" width="11.25" style="4" customWidth="1"/>
    <col min="7952" max="7952" width="15.125" style="4" customWidth="1"/>
    <col min="7953" max="7953" width="13.625" style="4" customWidth="1"/>
    <col min="7954" max="7954" width="12.375" style="4" customWidth="1"/>
    <col min="7955" max="7955" width="11.25" style="4" customWidth="1"/>
    <col min="7956" max="7956" width="14.125" style="4" customWidth="1"/>
    <col min="7957" max="7957" width="10.25" style="4" customWidth="1"/>
    <col min="7958" max="7958" width="14.125" style="4" customWidth="1"/>
    <col min="7959" max="7959" width="12" style="4" customWidth="1"/>
    <col min="7960" max="7960" width="13.25" style="4" customWidth="1"/>
    <col min="7961" max="7961" width="10.25" style="4" customWidth="1"/>
    <col min="7962" max="7962" width="12" style="4" customWidth="1"/>
    <col min="7963" max="7963" width="10.75" style="4" customWidth="1"/>
    <col min="7964" max="7966" width="0" style="4" hidden="1" customWidth="1"/>
    <col min="7967" max="8197" width="9.125" style="4"/>
    <col min="8198" max="8198" width="5.125" style="4" customWidth="1"/>
    <col min="8199" max="8199" width="26.375" style="4" customWidth="1"/>
    <col min="8200" max="8202" width="10.25" style="4" customWidth="1"/>
    <col min="8203" max="8204" width="12.375" style="4" customWidth="1"/>
    <col min="8205" max="8205" width="11.25" style="4" customWidth="1"/>
    <col min="8206" max="8206" width="12.375" style="4" customWidth="1"/>
    <col min="8207" max="8207" width="11.25" style="4" customWidth="1"/>
    <col min="8208" max="8208" width="15.125" style="4" customWidth="1"/>
    <col min="8209" max="8209" width="13.625" style="4" customWidth="1"/>
    <col min="8210" max="8210" width="12.375" style="4" customWidth="1"/>
    <col min="8211" max="8211" width="11.25" style="4" customWidth="1"/>
    <col min="8212" max="8212" width="14.125" style="4" customWidth="1"/>
    <col min="8213" max="8213" width="10.25" style="4" customWidth="1"/>
    <col min="8214" max="8214" width="14.125" style="4" customWidth="1"/>
    <col min="8215" max="8215" width="12" style="4" customWidth="1"/>
    <col min="8216" max="8216" width="13.25" style="4" customWidth="1"/>
    <col min="8217" max="8217" width="10.25" style="4" customWidth="1"/>
    <col min="8218" max="8218" width="12" style="4" customWidth="1"/>
    <col min="8219" max="8219" width="10.75" style="4" customWidth="1"/>
    <col min="8220" max="8222" width="0" style="4" hidden="1" customWidth="1"/>
    <col min="8223" max="8453" width="9.125" style="4"/>
    <col min="8454" max="8454" width="5.125" style="4" customWidth="1"/>
    <col min="8455" max="8455" width="26.375" style="4" customWidth="1"/>
    <col min="8456" max="8458" width="10.25" style="4" customWidth="1"/>
    <col min="8459" max="8460" width="12.375" style="4" customWidth="1"/>
    <col min="8461" max="8461" width="11.25" style="4" customWidth="1"/>
    <col min="8462" max="8462" width="12.375" style="4" customWidth="1"/>
    <col min="8463" max="8463" width="11.25" style="4" customWidth="1"/>
    <col min="8464" max="8464" width="15.125" style="4" customWidth="1"/>
    <col min="8465" max="8465" width="13.625" style="4" customWidth="1"/>
    <col min="8466" max="8466" width="12.375" style="4" customWidth="1"/>
    <col min="8467" max="8467" width="11.25" style="4" customWidth="1"/>
    <col min="8468" max="8468" width="14.125" style="4" customWidth="1"/>
    <col min="8469" max="8469" width="10.25" style="4" customWidth="1"/>
    <col min="8470" max="8470" width="14.125" style="4" customWidth="1"/>
    <col min="8471" max="8471" width="12" style="4" customWidth="1"/>
    <col min="8472" max="8472" width="13.25" style="4" customWidth="1"/>
    <col min="8473" max="8473" width="10.25" style="4" customWidth="1"/>
    <col min="8474" max="8474" width="12" style="4" customWidth="1"/>
    <col min="8475" max="8475" width="10.75" style="4" customWidth="1"/>
    <col min="8476" max="8478" width="0" style="4" hidden="1" customWidth="1"/>
    <col min="8479" max="8709" width="9.125" style="4"/>
    <col min="8710" max="8710" width="5.125" style="4" customWidth="1"/>
    <col min="8711" max="8711" width="26.375" style="4" customWidth="1"/>
    <col min="8712" max="8714" width="10.25" style="4" customWidth="1"/>
    <col min="8715" max="8716" width="12.375" style="4" customWidth="1"/>
    <col min="8717" max="8717" width="11.25" style="4" customWidth="1"/>
    <col min="8718" max="8718" width="12.375" style="4" customWidth="1"/>
    <col min="8719" max="8719" width="11.25" style="4" customWidth="1"/>
    <col min="8720" max="8720" width="15.125" style="4" customWidth="1"/>
    <col min="8721" max="8721" width="13.625" style="4" customWidth="1"/>
    <col min="8722" max="8722" width="12.375" style="4" customWidth="1"/>
    <col min="8723" max="8723" width="11.25" style="4" customWidth="1"/>
    <col min="8724" max="8724" width="14.125" style="4" customWidth="1"/>
    <col min="8725" max="8725" width="10.25" style="4" customWidth="1"/>
    <col min="8726" max="8726" width="14.125" style="4" customWidth="1"/>
    <col min="8727" max="8727" width="12" style="4" customWidth="1"/>
    <col min="8728" max="8728" width="13.25" style="4" customWidth="1"/>
    <col min="8729" max="8729" width="10.25" style="4" customWidth="1"/>
    <col min="8730" max="8730" width="12" style="4" customWidth="1"/>
    <col min="8731" max="8731" width="10.75" style="4" customWidth="1"/>
    <col min="8732" max="8734" width="0" style="4" hidden="1" customWidth="1"/>
    <col min="8735" max="8965" width="9.125" style="4"/>
    <col min="8966" max="8966" width="5.125" style="4" customWidth="1"/>
    <col min="8967" max="8967" width="26.375" style="4" customWidth="1"/>
    <col min="8968" max="8970" width="10.25" style="4" customWidth="1"/>
    <col min="8971" max="8972" width="12.375" style="4" customWidth="1"/>
    <col min="8973" max="8973" width="11.25" style="4" customWidth="1"/>
    <col min="8974" max="8974" width="12.375" style="4" customWidth="1"/>
    <col min="8975" max="8975" width="11.25" style="4" customWidth="1"/>
    <col min="8976" max="8976" width="15.125" style="4" customWidth="1"/>
    <col min="8977" max="8977" width="13.625" style="4" customWidth="1"/>
    <col min="8978" max="8978" width="12.375" style="4" customWidth="1"/>
    <col min="8979" max="8979" width="11.25" style="4" customWidth="1"/>
    <col min="8980" max="8980" width="14.125" style="4" customWidth="1"/>
    <col min="8981" max="8981" width="10.25" style="4" customWidth="1"/>
    <col min="8982" max="8982" width="14.125" style="4" customWidth="1"/>
    <col min="8983" max="8983" width="12" style="4" customWidth="1"/>
    <col min="8984" max="8984" width="13.25" style="4" customWidth="1"/>
    <col min="8985" max="8985" width="10.25" style="4" customWidth="1"/>
    <col min="8986" max="8986" width="12" style="4" customWidth="1"/>
    <col min="8987" max="8987" width="10.75" style="4" customWidth="1"/>
    <col min="8988" max="8990" width="0" style="4" hidden="1" customWidth="1"/>
    <col min="8991" max="9221" width="9.125" style="4"/>
    <col min="9222" max="9222" width="5.125" style="4" customWidth="1"/>
    <col min="9223" max="9223" width="26.375" style="4" customWidth="1"/>
    <col min="9224" max="9226" width="10.25" style="4" customWidth="1"/>
    <col min="9227" max="9228" width="12.375" style="4" customWidth="1"/>
    <col min="9229" max="9229" width="11.25" style="4" customWidth="1"/>
    <col min="9230" max="9230" width="12.375" style="4" customWidth="1"/>
    <col min="9231" max="9231" width="11.25" style="4" customWidth="1"/>
    <col min="9232" max="9232" width="15.125" style="4" customWidth="1"/>
    <col min="9233" max="9233" width="13.625" style="4" customWidth="1"/>
    <col min="9234" max="9234" width="12.375" style="4" customWidth="1"/>
    <col min="9235" max="9235" width="11.25" style="4" customWidth="1"/>
    <col min="9236" max="9236" width="14.125" style="4" customWidth="1"/>
    <col min="9237" max="9237" width="10.25" style="4" customWidth="1"/>
    <col min="9238" max="9238" width="14.125" style="4" customWidth="1"/>
    <col min="9239" max="9239" width="12" style="4" customWidth="1"/>
    <col min="9240" max="9240" width="13.25" style="4" customWidth="1"/>
    <col min="9241" max="9241" width="10.25" style="4" customWidth="1"/>
    <col min="9242" max="9242" width="12" style="4" customWidth="1"/>
    <col min="9243" max="9243" width="10.75" style="4" customWidth="1"/>
    <col min="9244" max="9246" width="0" style="4" hidden="1" customWidth="1"/>
    <col min="9247" max="9477" width="9.125" style="4"/>
    <col min="9478" max="9478" width="5.125" style="4" customWidth="1"/>
    <col min="9479" max="9479" width="26.375" style="4" customWidth="1"/>
    <col min="9480" max="9482" width="10.25" style="4" customWidth="1"/>
    <col min="9483" max="9484" width="12.375" style="4" customWidth="1"/>
    <col min="9485" max="9485" width="11.25" style="4" customWidth="1"/>
    <col min="9486" max="9486" width="12.375" style="4" customWidth="1"/>
    <col min="9487" max="9487" width="11.25" style="4" customWidth="1"/>
    <col min="9488" max="9488" width="15.125" style="4" customWidth="1"/>
    <col min="9489" max="9489" width="13.625" style="4" customWidth="1"/>
    <col min="9490" max="9490" width="12.375" style="4" customWidth="1"/>
    <col min="9491" max="9491" width="11.25" style="4" customWidth="1"/>
    <col min="9492" max="9492" width="14.125" style="4" customWidth="1"/>
    <col min="9493" max="9493" width="10.25" style="4" customWidth="1"/>
    <col min="9494" max="9494" width="14.125" style="4" customWidth="1"/>
    <col min="9495" max="9495" width="12" style="4" customWidth="1"/>
    <col min="9496" max="9496" width="13.25" style="4" customWidth="1"/>
    <col min="9497" max="9497" width="10.25" style="4" customWidth="1"/>
    <col min="9498" max="9498" width="12" style="4" customWidth="1"/>
    <col min="9499" max="9499" width="10.75" style="4" customWidth="1"/>
    <col min="9500" max="9502" width="0" style="4" hidden="1" customWidth="1"/>
    <col min="9503" max="9733" width="9.125" style="4"/>
    <col min="9734" max="9734" width="5.125" style="4" customWidth="1"/>
    <col min="9735" max="9735" width="26.375" style="4" customWidth="1"/>
    <col min="9736" max="9738" width="10.25" style="4" customWidth="1"/>
    <col min="9739" max="9740" width="12.375" style="4" customWidth="1"/>
    <col min="9741" max="9741" width="11.25" style="4" customWidth="1"/>
    <col min="9742" max="9742" width="12.375" style="4" customWidth="1"/>
    <col min="9743" max="9743" width="11.25" style="4" customWidth="1"/>
    <col min="9744" max="9744" width="15.125" style="4" customWidth="1"/>
    <col min="9745" max="9745" width="13.625" style="4" customWidth="1"/>
    <col min="9746" max="9746" width="12.375" style="4" customWidth="1"/>
    <col min="9747" max="9747" width="11.25" style="4" customWidth="1"/>
    <col min="9748" max="9748" width="14.125" style="4" customWidth="1"/>
    <col min="9749" max="9749" width="10.25" style="4" customWidth="1"/>
    <col min="9750" max="9750" width="14.125" style="4" customWidth="1"/>
    <col min="9751" max="9751" width="12" style="4" customWidth="1"/>
    <col min="9752" max="9752" width="13.25" style="4" customWidth="1"/>
    <col min="9753" max="9753" width="10.25" style="4" customWidth="1"/>
    <col min="9754" max="9754" width="12" style="4" customWidth="1"/>
    <col min="9755" max="9755" width="10.75" style="4" customWidth="1"/>
    <col min="9756" max="9758" width="0" style="4" hidden="1" customWidth="1"/>
    <col min="9759" max="9989" width="9.125" style="4"/>
    <col min="9990" max="9990" width="5.125" style="4" customWidth="1"/>
    <col min="9991" max="9991" width="26.375" style="4" customWidth="1"/>
    <col min="9992" max="9994" width="10.25" style="4" customWidth="1"/>
    <col min="9995" max="9996" width="12.375" style="4" customWidth="1"/>
    <col min="9997" max="9997" width="11.25" style="4" customWidth="1"/>
    <col min="9998" max="9998" width="12.375" style="4" customWidth="1"/>
    <col min="9999" max="9999" width="11.25" style="4" customWidth="1"/>
    <col min="10000" max="10000" width="15.125" style="4" customWidth="1"/>
    <col min="10001" max="10001" width="13.625" style="4" customWidth="1"/>
    <col min="10002" max="10002" width="12.375" style="4" customWidth="1"/>
    <col min="10003" max="10003" width="11.25" style="4" customWidth="1"/>
    <col min="10004" max="10004" width="14.125" style="4" customWidth="1"/>
    <col min="10005" max="10005" width="10.25" style="4" customWidth="1"/>
    <col min="10006" max="10006" width="14.125" style="4" customWidth="1"/>
    <col min="10007" max="10007" width="12" style="4" customWidth="1"/>
    <col min="10008" max="10008" width="13.25" style="4" customWidth="1"/>
    <col min="10009" max="10009" width="10.25" style="4" customWidth="1"/>
    <col min="10010" max="10010" width="12" style="4" customWidth="1"/>
    <col min="10011" max="10011" width="10.75" style="4" customWidth="1"/>
    <col min="10012" max="10014" width="0" style="4" hidden="1" customWidth="1"/>
    <col min="10015" max="10245" width="9.125" style="4"/>
    <col min="10246" max="10246" width="5.125" style="4" customWidth="1"/>
    <col min="10247" max="10247" width="26.375" style="4" customWidth="1"/>
    <col min="10248" max="10250" width="10.25" style="4" customWidth="1"/>
    <col min="10251" max="10252" width="12.375" style="4" customWidth="1"/>
    <col min="10253" max="10253" width="11.25" style="4" customWidth="1"/>
    <col min="10254" max="10254" width="12.375" style="4" customWidth="1"/>
    <col min="10255" max="10255" width="11.25" style="4" customWidth="1"/>
    <col min="10256" max="10256" width="15.125" style="4" customWidth="1"/>
    <col min="10257" max="10257" width="13.625" style="4" customWidth="1"/>
    <col min="10258" max="10258" width="12.375" style="4" customWidth="1"/>
    <col min="10259" max="10259" width="11.25" style="4" customWidth="1"/>
    <col min="10260" max="10260" width="14.125" style="4" customWidth="1"/>
    <col min="10261" max="10261" width="10.25" style="4" customWidth="1"/>
    <col min="10262" max="10262" width="14.125" style="4" customWidth="1"/>
    <col min="10263" max="10263" width="12" style="4" customWidth="1"/>
    <col min="10264" max="10264" width="13.25" style="4" customWidth="1"/>
    <col min="10265" max="10265" width="10.25" style="4" customWidth="1"/>
    <col min="10266" max="10266" width="12" style="4" customWidth="1"/>
    <col min="10267" max="10267" width="10.75" style="4" customWidth="1"/>
    <col min="10268" max="10270" width="0" style="4" hidden="1" customWidth="1"/>
    <col min="10271" max="10501" width="9.125" style="4"/>
    <col min="10502" max="10502" width="5.125" style="4" customWidth="1"/>
    <col min="10503" max="10503" width="26.375" style="4" customWidth="1"/>
    <col min="10504" max="10506" width="10.25" style="4" customWidth="1"/>
    <col min="10507" max="10508" width="12.375" style="4" customWidth="1"/>
    <col min="10509" max="10509" width="11.25" style="4" customWidth="1"/>
    <col min="10510" max="10510" width="12.375" style="4" customWidth="1"/>
    <col min="10511" max="10511" width="11.25" style="4" customWidth="1"/>
    <col min="10512" max="10512" width="15.125" style="4" customWidth="1"/>
    <col min="10513" max="10513" width="13.625" style="4" customWidth="1"/>
    <col min="10514" max="10514" width="12.375" style="4" customWidth="1"/>
    <col min="10515" max="10515" width="11.25" style="4" customWidth="1"/>
    <col min="10516" max="10516" width="14.125" style="4" customWidth="1"/>
    <col min="10517" max="10517" width="10.25" style="4" customWidth="1"/>
    <col min="10518" max="10518" width="14.125" style="4" customWidth="1"/>
    <col min="10519" max="10519" width="12" style="4" customWidth="1"/>
    <col min="10520" max="10520" width="13.25" style="4" customWidth="1"/>
    <col min="10521" max="10521" width="10.25" style="4" customWidth="1"/>
    <col min="10522" max="10522" width="12" style="4" customWidth="1"/>
    <col min="10523" max="10523" width="10.75" style="4" customWidth="1"/>
    <col min="10524" max="10526" width="0" style="4" hidden="1" customWidth="1"/>
    <col min="10527" max="10757" width="9.125" style="4"/>
    <col min="10758" max="10758" width="5.125" style="4" customWidth="1"/>
    <col min="10759" max="10759" width="26.375" style="4" customWidth="1"/>
    <col min="10760" max="10762" width="10.25" style="4" customWidth="1"/>
    <col min="10763" max="10764" width="12.375" style="4" customWidth="1"/>
    <col min="10765" max="10765" width="11.25" style="4" customWidth="1"/>
    <col min="10766" max="10766" width="12.375" style="4" customWidth="1"/>
    <col min="10767" max="10767" width="11.25" style="4" customWidth="1"/>
    <col min="10768" max="10768" width="15.125" style="4" customWidth="1"/>
    <col min="10769" max="10769" width="13.625" style="4" customWidth="1"/>
    <col min="10770" max="10770" width="12.375" style="4" customWidth="1"/>
    <col min="10771" max="10771" width="11.25" style="4" customWidth="1"/>
    <col min="10772" max="10772" width="14.125" style="4" customWidth="1"/>
    <col min="10773" max="10773" width="10.25" style="4" customWidth="1"/>
    <col min="10774" max="10774" width="14.125" style="4" customWidth="1"/>
    <col min="10775" max="10775" width="12" style="4" customWidth="1"/>
    <col min="10776" max="10776" width="13.25" style="4" customWidth="1"/>
    <col min="10777" max="10777" width="10.25" style="4" customWidth="1"/>
    <col min="10778" max="10778" width="12" style="4" customWidth="1"/>
    <col min="10779" max="10779" width="10.75" style="4" customWidth="1"/>
    <col min="10780" max="10782" width="0" style="4" hidden="1" customWidth="1"/>
    <col min="10783" max="11013" width="9.125" style="4"/>
    <col min="11014" max="11014" width="5.125" style="4" customWidth="1"/>
    <col min="11015" max="11015" width="26.375" style="4" customWidth="1"/>
    <col min="11016" max="11018" width="10.25" style="4" customWidth="1"/>
    <col min="11019" max="11020" width="12.375" style="4" customWidth="1"/>
    <col min="11021" max="11021" width="11.25" style="4" customWidth="1"/>
    <col min="11022" max="11022" width="12.375" style="4" customWidth="1"/>
    <col min="11023" max="11023" width="11.25" style="4" customWidth="1"/>
    <col min="11024" max="11024" width="15.125" style="4" customWidth="1"/>
    <col min="11025" max="11025" width="13.625" style="4" customWidth="1"/>
    <col min="11026" max="11026" width="12.375" style="4" customWidth="1"/>
    <col min="11027" max="11027" width="11.25" style="4" customWidth="1"/>
    <col min="11028" max="11028" width="14.125" style="4" customWidth="1"/>
    <col min="11029" max="11029" width="10.25" style="4" customWidth="1"/>
    <col min="11030" max="11030" width="14.125" style="4" customWidth="1"/>
    <col min="11031" max="11031" width="12" style="4" customWidth="1"/>
    <col min="11032" max="11032" width="13.25" style="4" customWidth="1"/>
    <col min="11033" max="11033" width="10.25" style="4" customWidth="1"/>
    <col min="11034" max="11034" width="12" style="4" customWidth="1"/>
    <col min="11035" max="11035" width="10.75" style="4" customWidth="1"/>
    <col min="11036" max="11038" width="0" style="4" hidden="1" customWidth="1"/>
    <col min="11039" max="11269" width="9.125" style="4"/>
    <col min="11270" max="11270" width="5.125" style="4" customWidth="1"/>
    <col min="11271" max="11271" width="26.375" style="4" customWidth="1"/>
    <col min="11272" max="11274" width="10.25" style="4" customWidth="1"/>
    <col min="11275" max="11276" width="12.375" style="4" customWidth="1"/>
    <col min="11277" max="11277" width="11.25" style="4" customWidth="1"/>
    <col min="11278" max="11278" width="12.375" style="4" customWidth="1"/>
    <col min="11279" max="11279" width="11.25" style="4" customWidth="1"/>
    <col min="11280" max="11280" width="15.125" style="4" customWidth="1"/>
    <col min="11281" max="11281" width="13.625" style="4" customWidth="1"/>
    <col min="11282" max="11282" width="12.375" style="4" customWidth="1"/>
    <col min="11283" max="11283" width="11.25" style="4" customWidth="1"/>
    <col min="11284" max="11284" width="14.125" style="4" customWidth="1"/>
    <col min="11285" max="11285" width="10.25" style="4" customWidth="1"/>
    <col min="11286" max="11286" width="14.125" style="4" customWidth="1"/>
    <col min="11287" max="11287" width="12" style="4" customWidth="1"/>
    <col min="11288" max="11288" width="13.25" style="4" customWidth="1"/>
    <col min="11289" max="11289" width="10.25" style="4" customWidth="1"/>
    <col min="11290" max="11290" width="12" style="4" customWidth="1"/>
    <col min="11291" max="11291" width="10.75" style="4" customWidth="1"/>
    <col min="11292" max="11294" width="0" style="4" hidden="1" customWidth="1"/>
    <col min="11295" max="11525" width="9.125" style="4"/>
    <col min="11526" max="11526" width="5.125" style="4" customWidth="1"/>
    <col min="11527" max="11527" width="26.375" style="4" customWidth="1"/>
    <col min="11528" max="11530" width="10.25" style="4" customWidth="1"/>
    <col min="11531" max="11532" width="12.375" style="4" customWidth="1"/>
    <col min="11533" max="11533" width="11.25" style="4" customWidth="1"/>
    <col min="11534" max="11534" width="12.375" style="4" customWidth="1"/>
    <col min="11535" max="11535" width="11.25" style="4" customWidth="1"/>
    <col min="11536" max="11536" width="15.125" style="4" customWidth="1"/>
    <col min="11537" max="11537" width="13.625" style="4" customWidth="1"/>
    <col min="11538" max="11538" width="12.375" style="4" customWidth="1"/>
    <col min="11539" max="11539" width="11.25" style="4" customWidth="1"/>
    <col min="11540" max="11540" width="14.125" style="4" customWidth="1"/>
    <col min="11541" max="11541" width="10.25" style="4" customWidth="1"/>
    <col min="11542" max="11542" width="14.125" style="4" customWidth="1"/>
    <col min="11543" max="11543" width="12" style="4" customWidth="1"/>
    <col min="11544" max="11544" width="13.25" style="4" customWidth="1"/>
    <col min="11545" max="11545" width="10.25" style="4" customWidth="1"/>
    <col min="11546" max="11546" width="12" style="4" customWidth="1"/>
    <col min="11547" max="11547" width="10.75" style="4" customWidth="1"/>
    <col min="11548" max="11550" width="0" style="4" hidden="1" customWidth="1"/>
    <col min="11551" max="11781" width="9.125" style="4"/>
    <col min="11782" max="11782" width="5.125" style="4" customWidth="1"/>
    <col min="11783" max="11783" width="26.375" style="4" customWidth="1"/>
    <col min="11784" max="11786" width="10.25" style="4" customWidth="1"/>
    <col min="11787" max="11788" width="12.375" style="4" customWidth="1"/>
    <col min="11789" max="11789" width="11.25" style="4" customWidth="1"/>
    <col min="11790" max="11790" width="12.375" style="4" customWidth="1"/>
    <col min="11791" max="11791" width="11.25" style="4" customWidth="1"/>
    <col min="11792" max="11792" width="15.125" style="4" customWidth="1"/>
    <col min="11793" max="11793" width="13.625" style="4" customWidth="1"/>
    <col min="11794" max="11794" width="12.375" style="4" customWidth="1"/>
    <col min="11795" max="11795" width="11.25" style="4" customWidth="1"/>
    <col min="11796" max="11796" width="14.125" style="4" customWidth="1"/>
    <col min="11797" max="11797" width="10.25" style="4" customWidth="1"/>
    <col min="11798" max="11798" width="14.125" style="4" customWidth="1"/>
    <col min="11799" max="11799" width="12" style="4" customWidth="1"/>
    <col min="11800" max="11800" width="13.25" style="4" customWidth="1"/>
    <col min="11801" max="11801" width="10.25" style="4" customWidth="1"/>
    <col min="11802" max="11802" width="12" style="4" customWidth="1"/>
    <col min="11803" max="11803" width="10.75" style="4" customWidth="1"/>
    <col min="11804" max="11806" width="0" style="4" hidden="1" customWidth="1"/>
    <col min="11807" max="12037" width="9.125" style="4"/>
    <col min="12038" max="12038" width="5.125" style="4" customWidth="1"/>
    <col min="12039" max="12039" width="26.375" style="4" customWidth="1"/>
    <col min="12040" max="12042" width="10.25" style="4" customWidth="1"/>
    <col min="12043" max="12044" width="12.375" style="4" customWidth="1"/>
    <col min="12045" max="12045" width="11.25" style="4" customWidth="1"/>
    <col min="12046" max="12046" width="12.375" style="4" customWidth="1"/>
    <col min="12047" max="12047" width="11.25" style="4" customWidth="1"/>
    <col min="12048" max="12048" width="15.125" style="4" customWidth="1"/>
    <col min="12049" max="12049" width="13.625" style="4" customWidth="1"/>
    <col min="12050" max="12050" width="12.375" style="4" customWidth="1"/>
    <col min="12051" max="12051" width="11.25" style="4" customWidth="1"/>
    <col min="12052" max="12052" width="14.125" style="4" customWidth="1"/>
    <col min="12053" max="12053" width="10.25" style="4" customWidth="1"/>
    <col min="12054" max="12054" width="14.125" style="4" customWidth="1"/>
    <col min="12055" max="12055" width="12" style="4" customWidth="1"/>
    <col min="12056" max="12056" width="13.25" style="4" customWidth="1"/>
    <col min="12057" max="12057" width="10.25" style="4" customWidth="1"/>
    <col min="12058" max="12058" width="12" style="4" customWidth="1"/>
    <col min="12059" max="12059" width="10.75" style="4" customWidth="1"/>
    <col min="12060" max="12062" width="0" style="4" hidden="1" customWidth="1"/>
    <col min="12063" max="12293" width="9.125" style="4"/>
    <col min="12294" max="12294" width="5.125" style="4" customWidth="1"/>
    <col min="12295" max="12295" width="26.375" style="4" customWidth="1"/>
    <col min="12296" max="12298" width="10.25" style="4" customWidth="1"/>
    <col min="12299" max="12300" width="12.375" style="4" customWidth="1"/>
    <col min="12301" max="12301" width="11.25" style="4" customWidth="1"/>
    <col min="12302" max="12302" width="12.375" style="4" customWidth="1"/>
    <col min="12303" max="12303" width="11.25" style="4" customWidth="1"/>
    <col min="12304" max="12304" width="15.125" style="4" customWidth="1"/>
    <col min="12305" max="12305" width="13.625" style="4" customWidth="1"/>
    <col min="12306" max="12306" width="12.375" style="4" customWidth="1"/>
    <col min="12307" max="12307" width="11.25" style="4" customWidth="1"/>
    <col min="12308" max="12308" width="14.125" style="4" customWidth="1"/>
    <col min="12309" max="12309" width="10.25" style="4" customWidth="1"/>
    <col min="12310" max="12310" width="14.125" style="4" customWidth="1"/>
    <col min="12311" max="12311" width="12" style="4" customWidth="1"/>
    <col min="12312" max="12312" width="13.25" style="4" customWidth="1"/>
    <col min="12313" max="12313" width="10.25" style="4" customWidth="1"/>
    <col min="12314" max="12314" width="12" style="4" customWidth="1"/>
    <col min="12315" max="12315" width="10.75" style="4" customWidth="1"/>
    <col min="12316" max="12318" width="0" style="4" hidden="1" customWidth="1"/>
    <col min="12319" max="12549" width="9.125" style="4"/>
    <col min="12550" max="12550" width="5.125" style="4" customWidth="1"/>
    <col min="12551" max="12551" width="26.375" style="4" customWidth="1"/>
    <col min="12552" max="12554" width="10.25" style="4" customWidth="1"/>
    <col min="12555" max="12556" width="12.375" style="4" customWidth="1"/>
    <col min="12557" max="12557" width="11.25" style="4" customWidth="1"/>
    <col min="12558" max="12558" width="12.375" style="4" customWidth="1"/>
    <col min="12559" max="12559" width="11.25" style="4" customWidth="1"/>
    <col min="12560" max="12560" width="15.125" style="4" customWidth="1"/>
    <col min="12561" max="12561" width="13.625" style="4" customWidth="1"/>
    <col min="12562" max="12562" width="12.375" style="4" customWidth="1"/>
    <col min="12563" max="12563" width="11.25" style="4" customWidth="1"/>
    <col min="12564" max="12564" width="14.125" style="4" customWidth="1"/>
    <col min="12565" max="12565" width="10.25" style="4" customWidth="1"/>
    <col min="12566" max="12566" width="14.125" style="4" customWidth="1"/>
    <col min="12567" max="12567" width="12" style="4" customWidth="1"/>
    <col min="12568" max="12568" width="13.25" style="4" customWidth="1"/>
    <col min="12569" max="12569" width="10.25" style="4" customWidth="1"/>
    <col min="12570" max="12570" width="12" style="4" customWidth="1"/>
    <col min="12571" max="12571" width="10.75" style="4" customWidth="1"/>
    <col min="12572" max="12574" width="0" style="4" hidden="1" customWidth="1"/>
    <col min="12575" max="12805" width="9.125" style="4"/>
    <col min="12806" max="12806" width="5.125" style="4" customWidth="1"/>
    <col min="12807" max="12807" width="26.375" style="4" customWidth="1"/>
    <col min="12808" max="12810" width="10.25" style="4" customWidth="1"/>
    <col min="12811" max="12812" width="12.375" style="4" customWidth="1"/>
    <col min="12813" max="12813" width="11.25" style="4" customWidth="1"/>
    <col min="12814" max="12814" width="12.375" style="4" customWidth="1"/>
    <col min="12815" max="12815" width="11.25" style="4" customWidth="1"/>
    <col min="12816" max="12816" width="15.125" style="4" customWidth="1"/>
    <col min="12817" max="12817" width="13.625" style="4" customWidth="1"/>
    <col min="12818" max="12818" width="12.375" style="4" customWidth="1"/>
    <col min="12819" max="12819" width="11.25" style="4" customWidth="1"/>
    <col min="12820" max="12820" width="14.125" style="4" customWidth="1"/>
    <col min="12821" max="12821" width="10.25" style="4" customWidth="1"/>
    <col min="12822" max="12822" width="14.125" style="4" customWidth="1"/>
    <col min="12823" max="12823" width="12" style="4" customWidth="1"/>
    <col min="12824" max="12824" width="13.25" style="4" customWidth="1"/>
    <col min="12825" max="12825" width="10.25" style="4" customWidth="1"/>
    <col min="12826" max="12826" width="12" style="4" customWidth="1"/>
    <col min="12827" max="12827" width="10.75" style="4" customWidth="1"/>
    <col min="12828" max="12830" width="0" style="4" hidden="1" customWidth="1"/>
    <col min="12831" max="13061" width="9.125" style="4"/>
    <col min="13062" max="13062" width="5.125" style="4" customWidth="1"/>
    <col min="13063" max="13063" width="26.375" style="4" customWidth="1"/>
    <col min="13064" max="13066" width="10.25" style="4" customWidth="1"/>
    <col min="13067" max="13068" width="12.375" style="4" customWidth="1"/>
    <col min="13069" max="13069" width="11.25" style="4" customWidth="1"/>
    <col min="13070" max="13070" width="12.375" style="4" customWidth="1"/>
    <col min="13071" max="13071" width="11.25" style="4" customWidth="1"/>
    <col min="13072" max="13072" width="15.125" style="4" customWidth="1"/>
    <col min="13073" max="13073" width="13.625" style="4" customWidth="1"/>
    <col min="13074" max="13074" width="12.375" style="4" customWidth="1"/>
    <col min="13075" max="13075" width="11.25" style="4" customWidth="1"/>
    <col min="13076" max="13076" width="14.125" style="4" customWidth="1"/>
    <col min="13077" max="13077" width="10.25" style="4" customWidth="1"/>
    <col min="13078" max="13078" width="14.125" style="4" customWidth="1"/>
    <col min="13079" max="13079" width="12" style="4" customWidth="1"/>
    <col min="13080" max="13080" width="13.25" style="4" customWidth="1"/>
    <col min="13081" max="13081" width="10.25" style="4" customWidth="1"/>
    <col min="13082" max="13082" width="12" style="4" customWidth="1"/>
    <col min="13083" max="13083" width="10.75" style="4" customWidth="1"/>
    <col min="13084" max="13086" width="0" style="4" hidden="1" customWidth="1"/>
    <col min="13087" max="13317" width="9.125" style="4"/>
    <col min="13318" max="13318" width="5.125" style="4" customWidth="1"/>
    <col min="13319" max="13319" width="26.375" style="4" customWidth="1"/>
    <col min="13320" max="13322" width="10.25" style="4" customWidth="1"/>
    <col min="13323" max="13324" width="12.375" style="4" customWidth="1"/>
    <col min="13325" max="13325" width="11.25" style="4" customWidth="1"/>
    <col min="13326" max="13326" width="12.375" style="4" customWidth="1"/>
    <col min="13327" max="13327" width="11.25" style="4" customWidth="1"/>
    <col min="13328" max="13328" width="15.125" style="4" customWidth="1"/>
    <col min="13329" max="13329" width="13.625" style="4" customWidth="1"/>
    <col min="13330" max="13330" width="12.375" style="4" customWidth="1"/>
    <col min="13331" max="13331" width="11.25" style="4" customWidth="1"/>
    <col min="13332" max="13332" width="14.125" style="4" customWidth="1"/>
    <col min="13333" max="13333" width="10.25" style="4" customWidth="1"/>
    <col min="13334" max="13334" width="14.125" style="4" customWidth="1"/>
    <col min="13335" max="13335" width="12" style="4" customWidth="1"/>
    <col min="13336" max="13336" width="13.25" style="4" customWidth="1"/>
    <col min="13337" max="13337" width="10.25" style="4" customWidth="1"/>
    <col min="13338" max="13338" width="12" style="4" customWidth="1"/>
    <col min="13339" max="13339" width="10.75" style="4" customWidth="1"/>
    <col min="13340" max="13342" width="0" style="4" hidden="1" customWidth="1"/>
    <col min="13343" max="13573" width="9.125" style="4"/>
    <col min="13574" max="13574" width="5.125" style="4" customWidth="1"/>
    <col min="13575" max="13575" width="26.375" style="4" customWidth="1"/>
    <col min="13576" max="13578" width="10.25" style="4" customWidth="1"/>
    <col min="13579" max="13580" width="12.375" style="4" customWidth="1"/>
    <col min="13581" max="13581" width="11.25" style="4" customWidth="1"/>
    <col min="13582" max="13582" width="12.375" style="4" customWidth="1"/>
    <col min="13583" max="13583" width="11.25" style="4" customWidth="1"/>
    <col min="13584" max="13584" width="15.125" style="4" customWidth="1"/>
    <col min="13585" max="13585" width="13.625" style="4" customWidth="1"/>
    <col min="13586" max="13586" width="12.375" style="4" customWidth="1"/>
    <col min="13587" max="13587" width="11.25" style="4" customWidth="1"/>
    <col min="13588" max="13588" width="14.125" style="4" customWidth="1"/>
    <col min="13589" max="13589" width="10.25" style="4" customWidth="1"/>
    <col min="13590" max="13590" width="14.125" style="4" customWidth="1"/>
    <col min="13591" max="13591" width="12" style="4" customWidth="1"/>
    <col min="13592" max="13592" width="13.25" style="4" customWidth="1"/>
    <col min="13593" max="13593" width="10.25" style="4" customWidth="1"/>
    <col min="13594" max="13594" width="12" style="4" customWidth="1"/>
    <col min="13595" max="13595" width="10.75" style="4" customWidth="1"/>
    <col min="13596" max="13598" width="0" style="4" hidden="1" customWidth="1"/>
    <col min="13599" max="13829" width="9.125" style="4"/>
    <col min="13830" max="13830" width="5.125" style="4" customWidth="1"/>
    <col min="13831" max="13831" width="26.375" style="4" customWidth="1"/>
    <col min="13832" max="13834" width="10.25" style="4" customWidth="1"/>
    <col min="13835" max="13836" width="12.375" style="4" customWidth="1"/>
    <col min="13837" max="13837" width="11.25" style="4" customWidth="1"/>
    <col min="13838" max="13838" width="12.375" style="4" customWidth="1"/>
    <col min="13839" max="13839" width="11.25" style="4" customWidth="1"/>
    <col min="13840" max="13840" width="15.125" style="4" customWidth="1"/>
    <col min="13841" max="13841" width="13.625" style="4" customWidth="1"/>
    <col min="13842" max="13842" width="12.375" style="4" customWidth="1"/>
    <col min="13843" max="13843" width="11.25" style="4" customWidth="1"/>
    <col min="13844" max="13844" width="14.125" style="4" customWidth="1"/>
    <col min="13845" max="13845" width="10.25" style="4" customWidth="1"/>
    <col min="13846" max="13846" width="14.125" style="4" customWidth="1"/>
    <col min="13847" max="13847" width="12" style="4" customWidth="1"/>
    <col min="13848" max="13848" width="13.25" style="4" customWidth="1"/>
    <col min="13849" max="13849" width="10.25" style="4" customWidth="1"/>
    <col min="13850" max="13850" width="12" style="4" customWidth="1"/>
    <col min="13851" max="13851" width="10.75" style="4" customWidth="1"/>
    <col min="13852" max="13854" width="0" style="4" hidden="1" customWidth="1"/>
    <col min="13855" max="14085" width="9.125" style="4"/>
    <col min="14086" max="14086" width="5.125" style="4" customWidth="1"/>
    <col min="14087" max="14087" width="26.375" style="4" customWidth="1"/>
    <col min="14088" max="14090" width="10.25" style="4" customWidth="1"/>
    <col min="14091" max="14092" width="12.375" style="4" customWidth="1"/>
    <col min="14093" max="14093" width="11.25" style="4" customWidth="1"/>
    <col min="14094" max="14094" width="12.375" style="4" customWidth="1"/>
    <col min="14095" max="14095" width="11.25" style="4" customWidth="1"/>
    <col min="14096" max="14096" width="15.125" style="4" customWidth="1"/>
    <col min="14097" max="14097" width="13.625" style="4" customWidth="1"/>
    <col min="14098" max="14098" width="12.375" style="4" customWidth="1"/>
    <col min="14099" max="14099" width="11.25" style="4" customWidth="1"/>
    <col min="14100" max="14100" width="14.125" style="4" customWidth="1"/>
    <col min="14101" max="14101" width="10.25" style="4" customWidth="1"/>
    <col min="14102" max="14102" width="14.125" style="4" customWidth="1"/>
    <col min="14103" max="14103" width="12" style="4" customWidth="1"/>
    <col min="14104" max="14104" width="13.25" style="4" customWidth="1"/>
    <col min="14105" max="14105" width="10.25" style="4" customWidth="1"/>
    <col min="14106" max="14106" width="12" style="4" customWidth="1"/>
    <col min="14107" max="14107" width="10.75" style="4" customWidth="1"/>
    <col min="14108" max="14110" width="0" style="4" hidden="1" customWidth="1"/>
    <col min="14111" max="14341" width="9.125" style="4"/>
    <col min="14342" max="14342" width="5.125" style="4" customWidth="1"/>
    <col min="14343" max="14343" width="26.375" style="4" customWidth="1"/>
    <col min="14344" max="14346" width="10.25" style="4" customWidth="1"/>
    <col min="14347" max="14348" width="12.375" style="4" customWidth="1"/>
    <col min="14349" max="14349" width="11.25" style="4" customWidth="1"/>
    <col min="14350" max="14350" width="12.375" style="4" customWidth="1"/>
    <col min="14351" max="14351" width="11.25" style="4" customWidth="1"/>
    <col min="14352" max="14352" width="15.125" style="4" customWidth="1"/>
    <col min="14353" max="14353" width="13.625" style="4" customWidth="1"/>
    <col min="14354" max="14354" width="12.375" style="4" customWidth="1"/>
    <col min="14355" max="14355" width="11.25" style="4" customWidth="1"/>
    <col min="14356" max="14356" width="14.125" style="4" customWidth="1"/>
    <col min="14357" max="14357" width="10.25" style="4" customWidth="1"/>
    <col min="14358" max="14358" width="14.125" style="4" customWidth="1"/>
    <col min="14359" max="14359" width="12" style="4" customWidth="1"/>
    <col min="14360" max="14360" width="13.25" style="4" customWidth="1"/>
    <col min="14361" max="14361" width="10.25" style="4" customWidth="1"/>
    <col min="14362" max="14362" width="12" style="4" customWidth="1"/>
    <col min="14363" max="14363" width="10.75" style="4" customWidth="1"/>
    <col min="14364" max="14366" width="0" style="4" hidden="1" customWidth="1"/>
    <col min="14367" max="14597" width="9.125" style="4"/>
    <col min="14598" max="14598" width="5.125" style="4" customWidth="1"/>
    <col min="14599" max="14599" width="26.375" style="4" customWidth="1"/>
    <col min="14600" max="14602" width="10.25" style="4" customWidth="1"/>
    <col min="14603" max="14604" width="12.375" style="4" customWidth="1"/>
    <col min="14605" max="14605" width="11.25" style="4" customWidth="1"/>
    <col min="14606" max="14606" width="12.375" style="4" customWidth="1"/>
    <col min="14607" max="14607" width="11.25" style="4" customWidth="1"/>
    <col min="14608" max="14608" width="15.125" style="4" customWidth="1"/>
    <col min="14609" max="14609" width="13.625" style="4" customWidth="1"/>
    <col min="14610" max="14610" width="12.375" style="4" customWidth="1"/>
    <col min="14611" max="14611" width="11.25" style="4" customWidth="1"/>
    <col min="14612" max="14612" width="14.125" style="4" customWidth="1"/>
    <col min="14613" max="14613" width="10.25" style="4" customWidth="1"/>
    <col min="14614" max="14614" width="14.125" style="4" customWidth="1"/>
    <col min="14615" max="14615" width="12" style="4" customWidth="1"/>
    <col min="14616" max="14616" width="13.25" style="4" customWidth="1"/>
    <col min="14617" max="14617" width="10.25" style="4" customWidth="1"/>
    <col min="14618" max="14618" width="12" style="4" customWidth="1"/>
    <col min="14619" max="14619" width="10.75" style="4" customWidth="1"/>
    <col min="14620" max="14622" width="0" style="4" hidden="1" customWidth="1"/>
    <col min="14623" max="14853" width="9.125" style="4"/>
    <col min="14854" max="14854" width="5.125" style="4" customWidth="1"/>
    <col min="14855" max="14855" width="26.375" style="4" customWidth="1"/>
    <col min="14856" max="14858" width="10.25" style="4" customWidth="1"/>
    <col min="14859" max="14860" width="12.375" style="4" customWidth="1"/>
    <col min="14861" max="14861" width="11.25" style="4" customWidth="1"/>
    <col min="14862" max="14862" width="12.375" style="4" customWidth="1"/>
    <col min="14863" max="14863" width="11.25" style="4" customWidth="1"/>
    <col min="14864" max="14864" width="15.125" style="4" customWidth="1"/>
    <col min="14865" max="14865" width="13.625" style="4" customWidth="1"/>
    <col min="14866" max="14866" width="12.375" style="4" customWidth="1"/>
    <col min="14867" max="14867" width="11.25" style="4" customWidth="1"/>
    <col min="14868" max="14868" width="14.125" style="4" customWidth="1"/>
    <col min="14869" max="14869" width="10.25" style="4" customWidth="1"/>
    <col min="14870" max="14870" width="14.125" style="4" customWidth="1"/>
    <col min="14871" max="14871" width="12" style="4" customWidth="1"/>
    <col min="14872" max="14872" width="13.25" style="4" customWidth="1"/>
    <col min="14873" max="14873" width="10.25" style="4" customWidth="1"/>
    <col min="14874" max="14874" width="12" style="4" customWidth="1"/>
    <col min="14875" max="14875" width="10.75" style="4" customWidth="1"/>
    <col min="14876" max="14878" width="0" style="4" hidden="1" customWidth="1"/>
    <col min="14879" max="15109" width="9.125" style="4"/>
    <col min="15110" max="15110" width="5.125" style="4" customWidth="1"/>
    <col min="15111" max="15111" width="26.375" style="4" customWidth="1"/>
    <col min="15112" max="15114" width="10.25" style="4" customWidth="1"/>
    <col min="15115" max="15116" width="12.375" style="4" customWidth="1"/>
    <col min="15117" max="15117" width="11.25" style="4" customWidth="1"/>
    <col min="15118" max="15118" width="12.375" style="4" customWidth="1"/>
    <col min="15119" max="15119" width="11.25" style="4" customWidth="1"/>
    <col min="15120" max="15120" width="15.125" style="4" customWidth="1"/>
    <col min="15121" max="15121" width="13.625" style="4" customWidth="1"/>
    <col min="15122" max="15122" width="12.375" style="4" customWidth="1"/>
    <col min="15123" max="15123" width="11.25" style="4" customWidth="1"/>
    <col min="15124" max="15124" width="14.125" style="4" customWidth="1"/>
    <col min="15125" max="15125" width="10.25" style="4" customWidth="1"/>
    <col min="15126" max="15126" width="14.125" style="4" customWidth="1"/>
    <col min="15127" max="15127" width="12" style="4" customWidth="1"/>
    <col min="15128" max="15128" width="13.25" style="4" customWidth="1"/>
    <col min="15129" max="15129" width="10.25" style="4" customWidth="1"/>
    <col min="15130" max="15130" width="12" style="4" customWidth="1"/>
    <col min="15131" max="15131" width="10.75" style="4" customWidth="1"/>
    <col min="15132" max="15134" width="0" style="4" hidden="1" customWidth="1"/>
    <col min="15135" max="15365" width="9.125" style="4"/>
    <col min="15366" max="15366" width="5.125" style="4" customWidth="1"/>
    <col min="15367" max="15367" width="26.375" style="4" customWidth="1"/>
    <col min="15368" max="15370" width="10.25" style="4" customWidth="1"/>
    <col min="15371" max="15372" width="12.375" style="4" customWidth="1"/>
    <col min="15373" max="15373" width="11.25" style="4" customWidth="1"/>
    <col min="15374" max="15374" width="12.375" style="4" customWidth="1"/>
    <col min="15375" max="15375" width="11.25" style="4" customWidth="1"/>
    <col min="15376" max="15376" width="15.125" style="4" customWidth="1"/>
    <col min="15377" max="15377" width="13.625" style="4" customWidth="1"/>
    <col min="15378" max="15378" width="12.375" style="4" customWidth="1"/>
    <col min="15379" max="15379" width="11.25" style="4" customWidth="1"/>
    <col min="15380" max="15380" width="14.125" style="4" customWidth="1"/>
    <col min="15381" max="15381" width="10.25" style="4" customWidth="1"/>
    <col min="15382" max="15382" width="14.125" style="4" customWidth="1"/>
    <col min="15383" max="15383" width="12" style="4" customWidth="1"/>
    <col min="15384" max="15384" width="13.25" style="4" customWidth="1"/>
    <col min="15385" max="15385" width="10.25" style="4" customWidth="1"/>
    <col min="15386" max="15386" width="12" style="4" customWidth="1"/>
    <col min="15387" max="15387" width="10.75" style="4" customWidth="1"/>
    <col min="15388" max="15390" width="0" style="4" hidden="1" customWidth="1"/>
    <col min="15391" max="15621" width="9.125" style="4"/>
    <col min="15622" max="15622" width="5.125" style="4" customWidth="1"/>
    <col min="15623" max="15623" width="26.375" style="4" customWidth="1"/>
    <col min="15624" max="15626" width="10.25" style="4" customWidth="1"/>
    <col min="15627" max="15628" width="12.375" style="4" customWidth="1"/>
    <col min="15629" max="15629" width="11.25" style="4" customWidth="1"/>
    <col min="15630" max="15630" width="12.375" style="4" customWidth="1"/>
    <col min="15631" max="15631" width="11.25" style="4" customWidth="1"/>
    <col min="15632" max="15632" width="15.125" style="4" customWidth="1"/>
    <col min="15633" max="15633" width="13.625" style="4" customWidth="1"/>
    <col min="15634" max="15634" width="12.375" style="4" customWidth="1"/>
    <col min="15635" max="15635" width="11.25" style="4" customWidth="1"/>
    <col min="15636" max="15636" width="14.125" style="4" customWidth="1"/>
    <col min="15637" max="15637" width="10.25" style="4" customWidth="1"/>
    <col min="15638" max="15638" width="14.125" style="4" customWidth="1"/>
    <col min="15639" max="15639" width="12" style="4" customWidth="1"/>
    <col min="15640" max="15640" width="13.25" style="4" customWidth="1"/>
    <col min="15641" max="15641" width="10.25" style="4" customWidth="1"/>
    <col min="15642" max="15642" width="12" style="4" customWidth="1"/>
    <col min="15643" max="15643" width="10.75" style="4" customWidth="1"/>
    <col min="15644" max="15646" width="0" style="4" hidden="1" customWidth="1"/>
    <col min="15647" max="15877" width="9.125" style="4"/>
    <col min="15878" max="15878" width="5.125" style="4" customWidth="1"/>
    <col min="15879" max="15879" width="26.375" style="4" customWidth="1"/>
    <col min="15880" max="15882" width="10.25" style="4" customWidth="1"/>
    <col min="15883" max="15884" width="12.375" style="4" customWidth="1"/>
    <col min="15885" max="15885" width="11.25" style="4" customWidth="1"/>
    <col min="15886" max="15886" width="12.375" style="4" customWidth="1"/>
    <col min="15887" max="15887" width="11.25" style="4" customWidth="1"/>
    <col min="15888" max="15888" width="15.125" style="4" customWidth="1"/>
    <col min="15889" max="15889" width="13.625" style="4" customWidth="1"/>
    <col min="15890" max="15890" width="12.375" style="4" customWidth="1"/>
    <col min="15891" max="15891" width="11.25" style="4" customWidth="1"/>
    <col min="15892" max="15892" width="14.125" style="4" customWidth="1"/>
    <col min="15893" max="15893" width="10.25" style="4" customWidth="1"/>
    <col min="15894" max="15894" width="14.125" style="4" customWidth="1"/>
    <col min="15895" max="15895" width="12" style="4" customWidth="1"/>
    <col min="15896" max="15896" width="13.25" style="4" customWidth="1"/>
    <col min="15897" max="15897" width="10.25" style="4" customWidth="1"/>
    <col min="15898" max="15898" width="12" style="4" customWidth="1"/>
    <col min="15899" max="15899" width="10.75" style="4" customWidth="1"/>
    <col min="15900" max="15902" width="0" style="4" hidden="1" customWidth="1"/>
    <col min="15903" max="16133" width="9.125" style="4"/>
    <col min="16134" max="16134" width="5.125" style="4" customWidth="1"/>
    <col min="16135" max="16135" width="26.375" style="4" customWidth="1"/>
    <col min="16136" max="16138" width="10.25" style="4" customWidth="1"/>
    <col min="16139" max="16140" width="12.375" style="4" customWidth="1"/>
    <col min="16141" max="16141" width="11.25" style="4" customWidth="1"/>
    <col min="16142" max="16142" width="12.375" style="4" customWidth="1"/>
    <col min="16143" max="16143" width="11.25" style="4" customWidth="1"/>
    <col min="16144" max="16144" width="15.125" style="4" customWidth="1"/>
    <col min="16145" max="16145" width="13.625" style="4" customWidth="1"/>
    <col min="16146" max="16146" width="12.375" style="4" customWidth="1"/>
    <col min="16147" max="16147" width="11.25" style="4" customWidth="1"/>
    <col min="16148" max="16148" width="14.125" style="4" customWidth="1"/>
    <col min="16149" max="16149" width="10.25" style="4" customWidth="1"/>
    <col min="16150" max="16150" width="14.125" style="4" customWidth="1"/>
    <col min="16151" max="16151" width="12" style="4" customWidth="1"/>
    <col min="16152" max="16152" width="13.25" style="4" customWidth="1"/>
    <col min="16153" max="16153" width="10.25" style="4" customWidth="1"/>
    <col min="16154" max="16154" width="12" style="4" customWidth="1"/>
    <col min="16155" max="16155" width="10.75" style="4" customWidth="1"/>
    <col min="16156" max="16158" width="0" style="4" hidden="1" customWidth="1"/>
    <col min="16159" max="16384" width="9.125" style="4"/>
  </cols>
  <sheetData>
    <row r="1" spans="1:37" s="1" customFormat="1" ht="30.75" customHeight="1">
      <c r="A1" s="631" t="s">
        <v>371</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row>
    <row r="2" spans="1:37" s="1" customFormat="1" ht="27.75" customHeight="1">
      <c r="A2" s="632" t="s">
        <v>735</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row>
    <row r="3" spans="1:37" ht="35.25" customHeight="1">
      <c r="A3" s="633" t="s">
        <v>736</v>
      </c>
      <c r="B3" s="633"/>
      <c r="C3" s="633"/>
      <c r="D3" s="633"/>
      <c r="E3" s="633"/>
      <c r="F3" s="633"/>
      <c r="G3" s="633"/>
      <c r="H3" s="633"/>
      <c r="I3" s="633"/>
      <c r="J3" s="633"/>
      <c r="K3" s="633"/>
      <c r="L3" s="633"/>
      <c r="M3" s="633"/>
      <c r="N3" s="633"/>
      <c r="O3" s="633"/>
      <c r="P3" s="633"/>
      <c r="Q3" s="633"/>
      <c r="R3" s="633"/>
      <c r="S3" s="633"/>
      <c r="T3" s="633"/>
      <c r="U3" s="633"/>
      <c r="V3" s="633"/>
      <c r="W3" s="633"/>
      <c r="X3" s="633"/>
      <c r="Y3" s="633"/>
      <c r="Z3" s="633"/>
      <c r="AA3" s="633"/>
      <c r="AB3" s="633"/>
      <c r="AC3" s="633"/>
      <c r="AD3" s="633"/>
    </row>
    <row r="4" spans="1:37" ht="26.25" customHeight="1">
      <c r="A4" s="634" t="s">
        <v>927</v>
      </c>
      <c r="B4" s="634"/>
      <c r="C4" s="634"/>
      <c r="D4" s="634"/>
      <c r="E4" s="634"/>
      <c r="F4" s="634"/>
      <c r="G4" s="634"/>
      <c r="H4" s="634"/>
      <c r="I4" s="634"/>
      <c r="J4" s="634"/>
      <c r="K4" s="634"/>
      <c r="L4" s="634"/>
      <c r="M4" s="634"/>
      <c r="N4" s="634"/>
      <c r="O4" s="634"/>
      <c r="P4" s="634"/>
      <c r="Q4" s="634"/>
      <c r="R4" s="634"/>
      <c r="S4" s="634"/>
      <c r="T4" s="634"/>
      <c r="U4" s="634"/>
      <c r="V4" s="634"/>
      <c r="W4" s="634"/>
      <c r="X4" s="634"/>
      <c r="Y4" s="634"/>
      <c r="Z4" s="634"/>
      <c r="AA4" s="634"/>
      <c r="AB4" s="634"/>
      <c r="AC4" s="634"/>
      <c r="AD4" s="634"/>
    </row>
    <row r="5" spans="1:37">
      <c r="A5" s="635" t="s">
        <v>25</v>
      </c>
      <c r="B5" s="635"/>
      <c r="C5" s="635"/>
      <c r="D5" s="635"/>
      <c r="E5" s="635"/>
      <c r="F5" s="635"/>
      <c r="G5" s="635"/>
      <c r="H5" s="635"/>
      <c r="I5" s="635"/>
      <c r="J5" s="635"/>
      <c r="K5" s="635"/>
      <c r="L5" s="635"/>
      <c r="M5" s="635"/>
      <c r="N5" s="635"/>
      <c r="O5" s="635"/>
      <c r="P5" s="635"/>
      <c r="Q5" s="635"/>
      <c r="R5" s="635"/>
      <c r="S5" s="635"/>
      <c r="T5" s="635"/>
      <c r="U5" s="635"/>
      <c r="V5" s="635"/>
      <c r="W5" s="635"/>
      <c r="X5" s="635"/>
      <c r="Y5" s="635"/>
      <c r="Z5" s="635"/>
      <c r="AA5" s="635"/>
      <c r="AB5" s="635"/>
      <c r="AC5" s="635"/>
      <c r="AD5" s="635"/>
      <c r="AF5" s="349"/>
      <c r="AG5" s="349"/>
      <c r="AH5" s="349"/>
      <c r="AI5" s="349"/>
      <c r="AJ5" s="349"/>
      <c r="AK5" s="349"/>
    </row>
    <row r="6" spans="1:37" s="430" customFormat="1" ht="20.25" customHeight="1">
      <c r="A6" s="533" t="s">
        <v>1</v>
      </c>
      <c r="B6" s="533" t="s">
        <v>34</v>
      </c>
      <c r="C6" s="533" t="s">
        <v>2</v>
      </c>
      <c r="D6" s="533" t="s">
        <v>3</v>
      </c>
      <c r="E6" s="533" t="s">
        <v>4</v>
      </c>
      <c r="F6" s="569" t="s">
        <v>185</v>
      </c>
      <c r="G6" s="621"/>
      <c r="H6" s="545"/>
      <c r="I6" s="533" t="s">
        <v>249</v>
      </c>
      <c r="J6" s="533"/>
      <c r="K6" s="533"/>
      <c r="L6" s="533"/>
      <c r="M6" s="533"/>
      <c r="N6" s="533"/>
      <c r="O6" s="533"/>
      <c r="P6" s="533"/>
      <c r="Q6" s="561" t="s">
        <v>243</v>
      </c>
      <c r="R6" s="585"/>
      <c r="S6" s="585"/>
      <c r="T6" s="585"/>
      <c r="U6" s="569" t="s">
        <v>247</v>
      </c>
      <c r="V6" s="545"/>
      <c r="W6" s="569" t="s">
        <v>242</v>
      </c>
      <c r="X6" s="621"/>
      <c r="Y6" s="621"/>
      <c r="Z6" s="545"/>
      <c r="AA6" s="533" t="s">
        <v>6</v>
      </c>
      <c r="AG6" s="615"/>
      <c r="AH6" s="615"/>
      <c r="AI6" s="615"/>
      <c r="AJ6" s="615"/>
    </row>
    <row r="7" spans="1:37" s="430" customFormat="1" ht="36.75" customHeight="1">
      <c r="A7" s="533"/>
      <c r="B7" s="533"/>
      <c r="C7" s="533"/>
      <c r="D7" s="533"/>
      <c r="E7" s="533"/>
      <c r="F7" s="620"/>
      <c r="G7" s="622"/>
      <c r="H7" s="547"/>
      <c r="I7" s="533" t="s">
        <v>473</v>
      </c>
      <c r="J7" s="533"/>
      <c r="K7" s="533"/>
      <c r="L7" s="533"/>
      <c r="M7" s="533" t="s">
        <v>474</v>
      </c>
      <c r="N7" s="533"/>
      <c r="O7" s="533"/>
      <c r="P7" s="533"/>
      <c r="Q7" s="569" t="s">
        <v>244</v>
      </c>
      <c r="R7" s="545"/>
      <c r="S7" s="569" t="s">
        <v>245</v>
      </c>
      <c r="T7" s="545"/>
      <c r="U7" s="630"/>
      <c r="V7" s="546"/>
      <c r="W7" s="620"/>
      <c r="X7" s="622"/>
      <c r="Y7" s="622"/>
      <c r="Z7" s="547"/>
      <c r="AA7" s="533"/>
      <c r="AG7" s="615"/>
      <c r="AH7" s="615"/>
      <c r="AI7" s="615"/>
      <c r="AJ7" s="615"/>
    </row>
    <row r="8" spans="1:37" s="430" customFormat="1" ht="28.5" customHeight="1">
      <c r="A8" s="533"/>
      <c r="B8" s="533"/>
      <c r="C8" s="533"/>
      <c r="D8" s="533"/>
      <c r="E8" s="533"/>
      <c r="F8" s="563" t="s">
        <v>109</v>
      </c>
      <c r="G8" s="533" t="s">
        <v>8</v>
      </c>
      <c r="H8" s="533"/>
      <c r="I8" s="533" t="s">
        <v>27</v>
      </c>
      <c r="J8" s="533" t="s">
        <v>90</v>
      </c>
      <c r="K8" s="533"/>
      <c r="L8" s="533"/>
      <c r="M8" s="533" t="s">
        <v>27</v>
      </c>
      <c r="N8" s="533" t="s">
        <v>90</v>
      </c>
      <c r="O8" s="533"/>
      <c r="P8" s="533"/>
      <c r="Q8" s="620"/>
      <c r="R8" s="547"/>
      <c r="S8" s="620"/>
      <c r="T8" s="547"/>
      <c r="U8" s="620"/>
      <c r="V8" s="547"/>
      <c r="W8" s="533" t="s">
        <v>27</v>
      </c>
      <c r="X8" s="533" t="s">
        <v>90</v>
      </c>
      <c r="Y8" s="533"/>
      <c r="Z8" s="533"/>
      <c r="AA8" s="533"/>
      <c r="AG8" s="615"/>
      <c r="AH8" s="615"/>
      <c r="AI8" s="615"/>
      <c r="AJ8" s="615"/>
    </row>
    <row r="9" spans="1:37" s="430" customFormat="1">
      <c r="A9" s="533"/>
      <c r="B9" s="533"/>
      <c r="C9" s="533"/>
      <c r="D9" s="533"/>
      <c r="E9" s="533"/>
      <c r="F9" s="564"/>
      <c r="G9" s="563" t="s">
        <v>27</v>
      </c>
      <c r="H9" s="563" t="s">
        <v>110</v>
      </c>
      <c r="I9" s="533"/>
      <c r="J9" s="533" t="s">
        <v>9</v>
      </c>
      <c r="K9" s="534" t="s">
        <v>31</v>
      </c>
      <c r="L9" s="534"/>
      <c r="M9" s="533"/>
      <c r="N9" s="533" t="s">
        <v>9</v>
      </c>
      <c r="O9" s="534" t="s">
        <v>31</v>
      </c>
      <c r="P9" s="534"/>
      <c r="Q9" s="563" t="s">
        <v>27</v>
      </c>
      <c r="R9" s="563" t="s">
        <v>110</v>
      </c>
      <c r="S9" s="563" t="s">
        <v>27</v>
      </c>
      <c r="T9" s="563" t="s">
        <v>110</v>
      </c>
      <c r="U9" s="563" t="s">
        <v>27</v>
      </c>
      <c r="V9" s="563" t="s">
        <v>110</v>
      </c>
      <c r="W9" s="533"/>
      <c r="X9" s="533" t="s">
        <v>9</v>
      </c>
      <c r="Y9" s="561" t="s">
        <v>31</v>
      </c>
      <c r="Z9" s="628"/>
      <c r="AA9" s="533"/>
      <c r="AG9" s="615"/>
      <c r="AH9" s="615"/>
      <c r="AI9" s="629"/>
      <c r="AJ9" s="629"/>
    </row>
    <row r="10" spans="1:37" s="430" customFormat="1" ht="86.25" customHeight="1">
      <c r="A10" s="533"/>
      <c r="B10" s="533"/>
      <c r="C10" s="533"/>
      <c r="D10" s="533"/>
      <c r="E10" s="533"/>
      <c r="F10" s="565"/>
      <c r="G10" s="565"/>
      <c r="H10" s="565"/>
      <c r="I10" s="533"/>
      <c r="J10" s="533"/>
      <c r="K10" s="429" t="s">
        <v>224</v>
      </c>
      <c r="L10" s="429" t="s">
        <v>256</v>
      </c>
      <c r="M10" s="533"/>
      <c r="N10" s="533"/>
      <c r="O10" s="429" t="s">
        <v>224</v>
      </c>
      <c r="P10" s="429" t="s">
        <v>256</v>
      </c>
      <c r="Q10" s="565"/>
      <c r="R10" s="565"/>
      <c r="S10" s="565"/>
      <c r="T10" s="565"/>
      <c r="U10" s="565"/>
      <c r="V10" s="565"/>
      <c r="W10" s="533"/>
      <c r="X10" s="533"/>
      <c r="Y10" s="432" t="s">
        <v>265</v>
      </c>
      <c r="Z10" s="429" t="s">
        <v>256</v>
      </c>
      <c r="AA10" s="533"/>
      <c r="AG10" s="615"/>
      <c r="AH10" s="615"/>
      <c r="AI10" s="431"/>
      <c r="AJ10" s="431"/>
    </row>
    <row r="11" spans="1:37" s="327" customFormat="1" ht="18" customHeight="1">
      <c r="A11" s="326">
        <v>1</v>
      </c>
      <c r="B11" s="326">
        <v>2</v>
      </c>
      <c r="C11" s="326">
        <v>3</v>
      </c>
      <c r="D11" s="326">
        <v>4</v>
      </c>
      <c r="E11" s="326">
        <v>5</v>
      </c>
      <c r="F11" s="326">
        <v>6</v>
      </c>
      <c r="G11" s="326">
        <v>7</v>
      </c>
      <c r="H11" s="326">
        <v>8</v>
      </c>
      <c r="I11" s="326">
        <v>9</v>
      </c>
      <c r="J11" s="326">
        <v>10</v>
      </c>
      <c r="K11" s="326">
        <v>11</v>
      </c>
      <c r="L11" s="326">
        <v>12</v>
      </c>
      <c r="M11" s="326">
        <v>13</v>
      </c>
      <c r="N11" s="326">
        <v>14</v>
      </c>
      <c r="O11" s="326">
        <v>15</v>
      </c>
      <c r="P11" s="326">
        <v>16</v>
      </c>
      <c r="Q11" s="326">
        <v>17</v>
      </c>
      <c r="R11" s="326">
        <v>18</v>
      </c>
      <c r="S11" s="326">
        <v>19</v>
      </c>
      <c r="T11" s="326">
        <v>20</v>
      </c>
      <c r="U11" s="326">
        <v>21</v>
      </c>
      <c r="V11" s="326">
        <v>22</v>
      </c>
      <c r="W11" s="326">
        <v>23</v>
      </c>
      <c r="X11" s="326">
        <v>24</v>
      </c>
      <c r="Y11" s="326">
        <v>25</v>
      </c>
      <c r="Z11" s="326">
        <v>26</v>
      </c>
      <c r="AA11" s="326">
        <v>27</v>
      </c>
      <c r="AB11" s="326">
        <v>25</v>
      </c>
      <c r="AC11" s="326">
        <v>26</v>
      </c>
      <c r="AD11" s="326">
        <v>27</v>
      </c>
    </row>
    <row r="12" spans="1:37" s="7" customFormat="1" ht="32.25" customHeight="1">
      <c r="A12" s="6"/>
      <c r="B12" s="14" t="s">
        <v>28</v>
      </c>
      <c r="C12" s="6"/>
      <c r="D12" s="6"/>
      <c r="E12" s="6"/>
      <c r="F12" s="6"/>
      <c r="G12" s="328"/>
      <c r="H12" s="328"/>
      <c r="I12" s="246">
        <f>+I13+I25</f>
        <v>2100362.5754919997</v>
      </c>
      <c r="J12" s="246">
        <f t="shared" ref="J12:Z12" si="0">+J13+J25</f>
        <v>1985032.227492</v>
      </c>
      <c r="K12" s="246">
        <f t="shared" si="0"/>
        <v>0</v>
      </c>
      <c r="L12" s="246">
        <f t="shared" si="0"/>
        <v>0</v>
      </c>
      <c r="M12" s="246">
        <f t="shared" si="0"/>
        <v>933977.44099999999</v>
      </c>
      <c r="N12" s="246">
        <f t="shared" si="0"/>
        <v>871693.66</v>
      </c>
      <c r="O12" s="246">
        <f t="shared" si="0"/>
        <v>0</v>
      </c>
      <c r="P12" s="246">
        <f t="shared" si="0"/>
        <v>0</v>
      </c>
      <c r="Q12" s="246">
        <f t="shared" si="0"/>
        <v>428094.5</v>
      </c>
      <c r="R12" s="246">
        <f t="shared" si="0"/>
        <v>419665</v>
      </c>
      <c r="S12" s="246">
        <f t="shared" si="0"/>
        <v>222302.76</v>
      </c>
      <c r="T12" s="246">
        <f t="shared" si="0"/>
        <v>217741.76</v>
      </c>
      <c r="U12" s="246">
        <f t="shared" si="0"/>
        <v>954974.78099999996</v>
      </c>
      <c r="V12" s="246">
        <f t="shared" si="0"/>
        <v>767955</v>
      </c>
      <c r="W12" s="246">
        <f t="shared" si="0"/>
        <v>794427.16920599993</v>
      </c>
      <c r="X12" s="246">
        <f t="shared" si="0"/>
        <v>712772.85640199995</v>
      </c>
      <c r="Y12" s="246">
        <f t="shared" si="0"/>
        <v>40827.156402000001</v>
      </c>
      <c r="Z12" s="246">
        <f t="shared" si="0"/>
        <v>0</v>
      </c>
      <c r="AA12" s="6"/>
      <c r="AB12" s="6"/>
      <c r="AC12" s="6"/>
      <c r="AD12" s="6"/>
    </row>
    <row r="13" spans="1:37" s="2" customFormat="1" ht="44.25" customHeight="1">
      <c r="A13" s="135" t="s">
        <v>10</v>
      </c>
      <c r="B13" s="33" t="s">
        <v>475</v>
      </c>
      <c r="C13" s="25"/>
      <c r="D13" s="25"/>
      <c r="E13" s="25"/>
      <c r="F13" s="25"/>
      <c r="G13" s="26"/>
      <c r="H13" s="26"/>
      <c r="I13" s="246">
        <f t="shared" ref="I13:N13" si="1">SUM(I14:I23)</f>
        <v>936889.05349199998</v>
      </c>
      <c r="J13" s="246">
        <f t="shared" si="1"/>
        <v>863619.47149199992</v>
      </c>
      <c r="K13" s="246">
        <f t="shared" si="1"/>
        <v>0</v>
      </c>
      <c r="L13" s="246">
        <f t="shared" si="1"/>
        <v>0</v>
      </c>
      <c r="M13" s="246">
        <f t="shared" si="1"/>
        <v>324528.28099999996</v>
      </c>
      <c r="N13" s="246">
        <f t="shared" si="1"/>
        <v>266579</v>
      </c>
      <c r="O13" s="26"/>
      <c r="P13" s="26"/>
      <c r="Q13" s="246">
        <f>SUM(Q14:Q23)</f>
        <v>141100</v>
      </c>
      <c r="R13" s="246">
        <f>SUM(R14:R23)</f>
        <v>141100</v>
      </c>
      <c r="S13" s="246">
        <f t="shared" ref="S13:U13" si="2">SUM(S14:S23)</f>
        <v>81554</v>
      </c>
      <c r="T13" s="246">
        <f t="shared" si="2"/>
        <v>81554</v>
      </c>
      <c r="U13" s="246">
        <f t="shared" si="2"/>
        <v>324528.28099999996</v>
      </c>
      <c r="V13" s="246">
        <f>SUM(V14:V23)</f>
        <v>266579</v>
      </c>
      <c r="W13" s="246">
        <f t="shared" ref="W13:Z13" si="3">SUM(W14:W23)</f>
        <v>239650</v>
      </c>
      <c r="X13" s="246">
        <f t="shared" si="3"/>
        <v>239650</v>
      </c>
      <c r="Y13" s="246">
        <f t="shared" si="3"/>
        <v>0</v>
      </c>
      <c r="Z13" s="246">
        <f t="shared" si="3"/>
        <v>0</v>
      </c>
      <c r="AA13" s="26"/>
      <c r="AB13" s="329"/>
      <c r="AC13" s="329"/>
      <c r="AD13" s="329"/>
    </row>
    <row r="14" spans="1:37" s="2" customFormat="1" ht="35.1" customHeight="1">
      <c r="A14" s="6">
        <v>1</v>
      </c>
      <c r="B14" s="100" t="s">
        <v>476</v>
      </c>
      <c r="C14" s="25"/>
      <c r="D14" s="25"/>
      <c r="E14" s="25"/>
      <c r="F14" s="25"/>
      <c r="G14" s="26"/>
      <c r="H14" s="26"/>
      <c r="I14" s="330">
        <v>78008</v>
      </c>
      <c r="J14" s="330">
        <v>75990</v>
      </c>
      <c r="K14" s="26"/>
      <c r="L14" s="26"/>
      <c r="M14" s="330">
        <v>23924</v>
      </c>
      <c r="N14" s="330">
        <v>23924</v>
      </c>
      <c r="O14" s="26"/>
      <c r="P14" s="26"/>
      <c r="Q14" s="330">
        <v>12300</v>
      </c>
      <c r="R14" s="330">
        <v>12300</v>
      </c>
      <c r="S14" s="330">
        <v>8408</v>
      </c>
      <c r="T14" s="330">
        <v>8408</v>
      </c>
      <c r="U14" s="330">
        <v>23924</v>
      </c>
      <c r="V14" s="330">
        <v>23924</v>
      </c>
      <c r="W14" s="330">
        <v>20896</v>
      </c>
      <c r="X14" s="330">
        <v>20896</v>
      </c>
      <c r="Y14" s="26"/>
      <c r="Z14" s="26"/>
      <c r="AA14" s="26"/>
      <c r="AB14" s="329"/>
      <c r="AC14" s="329"/>
      <c r="AD14" s="329"/>
    </row>
    <row r="15" spans="1:37" s="2" customFormat="1" ht="35.1" customHeight="1">
      <c r="A15" s="6">
        <v>2</v>
      </c>
      <c r="B15" s="100" t="s">
        <v>477</v>
      </c>
      <c r="C15" s="25"/>
      <c r="D15" s="25"/>
      <c r="E15" s="25"/>
      <c r="F15" s="25"/>
      <c r="G15" s="26"/>
      <c r="H15" s="26"/>
      <c r="I15" s="330">
        <v>165369.79999999999</v>
      </c>
      <c r="J15" s="330">
        <v>145663.79999999999</v>
      </c>
      <c r="K15" s="26"/>
      <c r="L15" s="26"/>
      <c r="M15" s="330">
        <v>56513</v>
      </c>
      <c r="N15" s="330">
        <v>42803</v>
      </c>
      <c r="O15" s="26"/>
      <c r="P15" s="26"/>
      <c r="Q15" s="330">
        <v>24300</v>
      </c>
      <c r="R15" s="330">
        <v>24300</v>
      </c>
      <c r="S15" s="330">
        <v>16906</v>
      </c>
      <c r="T15" s="330">
        <v>16906</v>
      </c>
      <c r="U15" s="330">
        <v>56513</v>
      </c>
      <c r="V15" s="330">
        <v>42803</v>
      </c>
      <c r="W15" s="330">
        <v>41283</v>
      </c>
      <c r="X15" s="330">
        <v>41283</v>
      </c>
      <c r="Y15" s="26"/>
      <c r="Z15" s="26"/>
      <c r="AA15" s="26"/>
      <c r="AB15" s="329"/>
      <c r="AC15" s="329"/>
      <c r="AD15" s="329"/>
    </row>
    <row r="16" spans="1:37" s="2" customFormat="1" ht="35.1" customHeight="1">
      <c r="A16" s="6">
        <v>3</v>
      </c>
      <c r="B16" s="100" t="s">
        <v>478</v>
      </c>
      <c r="C16" s="25"/>
      <c r="D16" s="25"/>
      <c r="E16" s="25"/>
      <c r="F16" s="25"/>
      <c r="G16" s="26"/>
      <c r="H16" s="26"/>
      <c r="I16" s="330">
        <v>90374</v>
      </c>
      <c r="J16" s="330">
        <v>87067</v>
      </c>
      <c r="K16" s="26"/>
      <c r="L16" s="26"/>
      <c r="M16" s="330">
        <v>32939</v>
      </c>
      <c r="N16" s="330">
        <v>28656</v>
      </c>
      <c r="O16" s="26"/>
      <c r="P16" s="26"/>
      <c r="Q16" s="330">
        <v>13800</v>
      </c>
      <c r="R16" s="330">
        <v>13800</v>
      </c>
      <c r="S16" s="330">
        <v>10020</v>
      </c>
      <c r="T16" s="330">
        <v>10020</v>
      </c>
      <c r="U16" s="330">
        <v>32939</v>
      </c>
      <c r="V16" s="330">
        <v>28656</v>
      </c>
      <c r="W16" s="330">
        <v>23447</v>
      </c>
      <c r="X16" s="330">
        <v>23447</v>
      </c>
      <c r="Y16" s="26"/>
      <c r="Z16" s="26"/>
      <c r="AA16" s="26"/>
      <c r="AB16" s="329"/>
      <c r="AC16" s="329"/>
      <c r="AD16" s="329"/>
    </row>
    <row r="17" spans="1:30" s="2" customFormat="1" ht="35.1" customHeight="1">
      <c r="A17" s="6">
        <v>4</v>
      </c>
      <c r="B17" s="100" t="s">
        <v>479</v>
      </c>
      <c r="C17" s="25"/>
      <c r="D17" s="25"/>
      <c r="E17" s="25"/>
      <c r="F17" s="25"/>
      <c r="G17" s="26"/>
      <c r="H17" s="26"/>
      <c r="I17" s="330">
        <v>148100.97149200001</v>
      </c>
      <c r="J17" s="330">
        <v>143263.290492</v>
      </c>
      <c r="K17" s="26"/>
      <c r="L17" s="26"/>
      <c r="M17" s="330">
        <v>50377</v>
      </c>
      <c r="N17" s="330">
        <v>44348</v>
      </c>
      <c r="O17" s="26"/>
      <c r="P17" s="26"/>
      <c r="Q17" s="330">
        <v>23370</v>
      </c>
      <c r="R17" s="330">
        <v>23370</v>
      </c>
      <c r="S17" s="330">
        <v>7048</v>
      </c>
      <c r="T17" s="330">
        <v>7048</v>
      </c>
      <c r="U17" s="330">
        <v>50377</v>
      </c>
      <c r="V17" s="330">
        <v>44348</v>
      </c>
      <c r="W17" s="330">
        <v>39704</v>
      </c>
      <c r="X17" s="330">
        <v>39704</v>
      </c>
      <c r="Y17" s="26"/>
      <c r="Z17" s="26"/>
      <c r="AA17" s="26"/>
      <c r="AB17" s="329"/>
      <c r="AC17" s="329"/>
      <c r="AD17" s="329"/>
    </row>
    <row r="18" spans="1:30" s="2" customFormat="1" ht="35.1" customHeight="1">
      <c r="A18" s="6">
        <v>5</v>
      </c>
      <c r="B18" s="100" t="s">
        <v>480</v>
      </c>
      <c r="C18" s="25"/>
      <c r="D18" s="25"/>
      <c r="E18" s="25"/>
      <c r="F18" s="25"/>
      <c r="G18" s="26"/>
      <c r="H18" s="26"/>
      <c r="I18" s="330">
        <v>104361</v>
      </c>
      <c r="J18" s="330">
        <v>100330</v>
      </c>
      <c r="K18" s="26"/>
      <c r="L18" s="26"/>
      <c r="M18" s="330">
        <v>32955</v>
      </c>
      <c r="N18" s="330">
        <v>31761</v>
      </c>
      <c r="O18" s="26"/>
      <c r="P18" s="26"/>
      <c r="Q18" s="330">
        <v>16200</v>
      </c>
      <c r="R18" s="330">
        <v>16200</v>
      </c>
      <c r="S18" s="330">
        <v>11283</v>
      </c>
      <c r="T18" s="330">
        <v>11283</v>
      </c>
      <c r="U18" s="330">
        <v>32955</v>
      </c>
      <c r="V18" s="330">
        <v>31761</v>
      </c>
      <c r="W18" s="330">
        <v>27525</v>
      </c>
      <c r="X18" s="330">
        <v>27525</v>
      </c>
      <c r="Y18" s="26"/>
      <c r="Z18" s="26"/>
      <c r="AA18" s="26"/>
      <c r="AB18" s="329"/>
      <c r="AC18" s="329"/>
      <c r="AD18" s="329"/>
    </row>
    <row r="19" spans="1:30" s="2" customFormat="1" ht="35.1" customHeight="1">
      <c r="A19" s="6">
        <v>6</v>
      </c>
      <c r="B19" s="100" t="s">
        <v>481</v>
      </c>
      <c r="C19" s="25"/>
      <c r="D19" s="25"/>
      <c r="E19" s="25"/>
      <c r="F19" s="25"/>
      <c r="G19" s="26"/>
      <c r="H19" s="26"/>
      <c r="I19" s="330">
        <v>92740.100999999995</v>
      </c>
      <c r="J19" s="330">
        <v>83245.380999999994</v>
      </c>
      <c r="K19" s="26"/>
      <c r="L19" s="26"/>
      <c r="M19" s="330">
        <v>34095</v>
      </c>
      <c r="N19" s="330">
        <v>26105</v>
      </c>
      <c r="O19" s="26"/>
      <c r="P19" s="26"/>
      <c r="Q19" s="330">
        <v>13500</v>
      </c>
      <c r="R19" s="330">
        <v>13500</v>
      </c>
      <c r="S19" s="330">
        <v>2461</v>
      </c>
      <c r="T19" s="330">
        <v>2461</v>
      </c>
      <c r="U19" s="330">
        <v>34095</v>
      </c>
      <c r="V19" s="330">
        <v>26105</v>
      </c>
      <c r="W19" s="330">
        <v>22938</v>
      </c>
      <c r="X19" s="330">
        <v>22938</v>
      </c>
      <c r="Y19" s="26"/>
      <c r="Z19" s="26"/>
      <c r="AA19" s="26"/>
      <c r="AB19" s="329"/>
      <c r="AC19" s="329"/>
      <c r="AD19" s="329"/>
    </row>
    <row r="20" spans="1:30" s="2" customFormat="1" ht="35.1" customHeight="1">
      <c r="A20" s="6">
        <v>7</v>
      </c>
      <c r="B20" s="100" t="s">
        <v>482</v>
      </c>
      <c r="C20" s="25"/>
      <c r="D20" s="25"/>
      <c r="E20" s="25"/>
      <c r="F20" s="25"/>
      <c r="G20" s="26"/>
      <c r="H20" s="26"/>
      <c r="I20" s="330">
        <v>111487.181</v>
      </c>
      <c r="J20" s="330">
        <v>93100</v>
      </c>
      <c r="K20" s="26"/>
      <c r="L20" s="26"/>
      <c r="M20" s="330">
        <v>43437.180999999997</v>
      </c>
      <c r="N20" s="330">
        <v>28334</v>
      </c>
      <c r="O20" s="26"/>
      <c r="P20" s="26"/>
      <c r="Q20" s="330">
        <v>15300</v>
      </c>
      <c r="R20" s="330">
        <v>15300</v>
      </c>
      <c r="S20" s="330">
        <v>10018</v>
      </c>
      <c r="T20" s="330">
        <v>10018</v>
      </c>
      <c r="U20" s="330">
        <v>43437.180999999997</v>
      </c>
      <c r="V20" s="330">
        <v>28334</v>
      </c>
      <c r="W20" s="330">
        <v>25992</v>
      </c>
      <c r="X20" s="330">
        <v>25992</v>
      </c>
      <c r="Y20" s="26"/>
      <c r="Z20" s="26"/>
      <c r="AA20" s="26"/>
      <c r="AB20" s="329"/>
      <c r="AC20" s="329"/>
      <c r="AD20" s="329"/>
    </row>
    <row r="21" spans="1:30" s="2" customFormat="1" ht="35.1" customHeight="1">
      <c r="A21" s="6">
        <v>8</v>
      </c>
      <c r="B21" s="100" t="s">
        <v>483</v>
      </c>
      <c r="C21" s="25"/>
      <c r="D21" s="25"/>
      <c r="E21" s="25"/>
      <c r="F21" s="25"/>
      <c r="G21" s="26"/>
      <c r="H21" s="26"/>
      <c r="I21" s="330">
        <v>137017</v>
      </c>
      <c r="J21" s="330">
        <v>128907</v>
      </c>
      <c r="K21" s="26"/>
      <c r="L21" s="26"/>
      <c r="M21" s="330">
        <v>46651</v>
      </c>
      <c r="N21" s="330">
        <v>38741</v>
      </c>
      <c r="O21" s="26"/>
      <c r="P21" s="26"/>
      <c r="Q21" s="330">
        <v>21300</v>
      </c>
      <c r="R21" s="330">
        <v>21300</v>
      </c>
      <c r="S21" s="330">
        <v>14380</v>
      </c>
      <c r="T21" s="330">
        <v>14380</v>
      </c>
      <c r="U21" s="330">
        <v>46651</v>
      </c>
      <c r="V21" s="330">
        <v>38741</v>
      </c>
      <c r="W21" s="330">
        <v>36184</v>
      </c>
      <c r="X21" s="330">
        <v>36184</v>
      </c>
      <c r="Y21" s="26"/>
      <c r="Z21" s="26"/>
      <c r="AA21" s="26"/>
      <c r="AB21" s="329"/>
      <c r="AC21" s="329"/>
      <c r="AD21" s="329"/>
    </row>
    <row r="22" spans="1:30" s="2" customFormat="1" ht="35.1" customHeight="1">
      <c r="A22" s="6">
        <v>9</v>
      </c>
      <c r="B22" s="100" t="s">
        <v>484</v>
      </c>
      <c r="C22" s="25"/>
      <c r="D22" s="25"/>
      <c r="E22" s="25"/>
      <c r="F22" s="25"/>
      <c r="G22" s="26"/>
      <c r="H22" s="26"/>
      <c r="I22" s="330">
        <v>3991</v>
      </c>
      <c r="J22" s="330">
        <v>2355</v>
      </c>
      <c r="K22" s="26"/>
      <c r="L22" s="26"/>
      <c r="M22" s="330">
        <v>1105.0999999999999</v>
      </c>
      <c r="N22" s="330">
        <v>745</v>
      </c>
      <c r="O22" s="26"/>
      <c r="P22" s="26"/>
      <c r="Q22" s="330">
        <v>430</v>
      </c>
      <c r="R22" s="330">
        <v>430</v>
      </c>
      <c r="S22" s="330">
        <v>430</v>
      </c>
      <c r="T22" s="330">
        <v>430</v>
      </c>
      <c r="U22" s="330">
        <v>1105.0999999999999</v>
      </c>
      <c r="V22" s="330">
        <v>745</v>
      </c>
      <c r="W22" s="330">
        <v>661</v>
      </c>
      <c r="X22" s="330">
        <v>661</v>
      </c>
      <c r="Y22" s="26"/>
      <c r="Z22" s="26"/>
      <c r="AA22" s="26"/>
      <c r="AB22" s="329"/>
      <c r="AC22" s="329"/>
      <c r="AD22" s="329"/>
    </row>
    <row r="23" spans="1:30" s="2" customFormat="1" ht="35.1" customHeight="1">
      <c r="A23" s="6">
        <v>10</v>
      </c>
      <c r="B23" s="100" t="s">
        <v>485</v>
      </c>
      <c r="C23" s="25"/>
      <c r="D23" s="25"/>
      <c r="E23" s="25"/>
      <c r="F23" s="25"/>
      <c r="G23" s="26"/>
      <c r="H23" s="26"/>
      <c r="I23" s="330">
        <v>5440</v>
      </c>
      <c r="J23" s="330">
        <v>3698</v>
      </c>
      <c r="K23" s="26"/>
      <c r="L23" s="26"/>
      <c r="M23" s="330">
        <v>2532</v>
      </c>
      <c r="N23" s="330">
        <v>1162</v>
      </c>
      <c r="O23" s="26"/>
      <c r="P23" s="26"/>
      <c r="Q23" s="330">
        <v>600</v>
      </c>
      <c r="R23" s="330">
        <v>600</v>
      </c>
      <c r="S23" s="330">
        <v>600</v>
      </c>
      <c r="T23" s="330">
        <v>600</v>
      </c>
      <c r="U23" s="330">
        <v>2532</v>
      </c>
      <c r="V23" s="330">
        <v>1162</v>
      </c>
      <c r="W23" s="330">
        <v>1020</v>
      </c>
      <c r="X23" s="330">
        <v>1020</v>
      </c>
      <c r="Y23" s="26"/>
      <c r="Z23" s="26"/>
      <c r="AA23" s="26"/>
      <c r="AB23" s="329"/>
      <c r="AC23" s="329"/>
      <c r="AD23" s="329"/>
    </row>
    <row r="24" spans="1:30" s="335" customFormat="1">
      <c r="A24" s="331"/>
      <c r="B24" s="332"/>
      <c r="C24" s="331"/>
      <c r="D24" s="331"/>
      <c r="E24" s="331"/>
      <c r="F24" s="331"/>
      <c r="G24" s="333"/>
      <c r="H24" s="333"/>
      <c r="I24" s="333"/>
      <c r="J24" s="333"/>
      <c r="K24" s="333"/>
      <c r="L24" s="333"/>
      <c r="M24" s="333"/>
      <c r="N24" s="333"/>
      <c r="O24" s="333"/>
      <c r="P24" s="333"/>
      <c r="Q24" s="333"/>
      <c r="R24" s="333"/>
      <c r="S24" s="333"/>
      <c r="T24" s="333"/>
      <c r="U24" s="333"/>
      <c r="V24" s="333"/>
      <c r="W24" s="328"/>
      <c r="X24" s="328"/>
      <c r="Y24" s="333"/>
      <c r="Z24" s="333"/>
      <c r="AA24" s="331"/>
      <c r="AB24" s="334"/>
      <c r="AC24" s="334"/>
      <c r="AD24" s="334"/>
    </row>
    <row r="25" spans="1:30" s="157" customFormat="1" ht="45.75" customHeight="1">
      <c r="A25" s="135" t="s">
        <v>486</v>
      </c>
      <c r="B25" s="33" t="s">
        <v>487</v>
      </c>
      <c r="C25" s="135"/>
      <c r="D25" s="135"/>
      <c r="E25" s="135"/>
      <c r="F25" s="135"/>
      <c r="G25" s="246">
        <f t="shared" ref="G25:Z25" si="4">+G26+G208</f>
        <v>653961.80000000005</v>
      </c>
      <c r="H25" s="246">
        <f t="shared" si="4"/>
        <v>651851.80000000005</v>
      </c>
      <c r="I25" s="246">
        <f t="shared" si="4"/>
        <v>1163473.5219999999</v>
      </c>
      <c r="J25" s="246">
        <f t="shared" si="4"/>
        <v>1121412.7560000001</v>
      </c>
      <c r="K25" s="246">
        <f t="shared" si="4"/>
        <v>0</v>
      </c>
      <c r="L25" s="246">
        <f t="shared" si="4"/>
        <v>0</v>
      </c>
      <c r="M25" s="246">
        <f t="shared" si="4"/>
        <v>609449.16</v>
      </c>
      <c r="N25" s="246">
        <f t="shared" si="4"/>
        <v>605114.66</v>
      </c>
      <c r="O25" s="246">
        <f t="shared" si="4"/>
        <v>0</v>
      </c>
      <c r="P25" s="246">
        <f t="shared" si="4"/>
        <v>0</v>
      </c>
      <c r="Q25" s="246">
        <f t="shared" si="4"/>
        <v>286994.5</v>
      </c>
      <c r="R25" s="246">
        <f t="shared" si="4"/>
        <v>278565</v>
      </c>
      <c r="S25" s="246">
        <f t="shared" si="4"/>
        <v>140748.76</v>
      </c>
      <c r="T25" s="246">
        <f t="shared" si="4"/>
        <v>136187.76</v>
      </c>
      <c r="U25" s="246">
        <f t="shared" si="4"/>
        <v>630446.5</v>
      </c>
      <c r="V25" s="246">
        <f t="shared" si="4"/>
        <v>501376</v>
      </c>
      <c r="W25" s="246">
        <f t="shared" si="4"/>
        <v>554777.16920599993</v>
      </c>
      <c r="X25" s="246">
        <f t="shared" si="4"/>
        <v>473122.856402</v>
      </c>
      <c r="Y25" s="246">
        <f t="shared" si="4"/>
        <v>40827.156402000001</v>
      </c>
      <c r="Z25" s="246">
        <f t="shared" si="4"/>
        <v>0</v>
      </c>
      <c r="AA25" s="135"/>
      <c r="AB25" s="135"/>
      <c r="AC25" s="135"/>
      <c r="AD25" s="135"/>
    </row>
    <row r="26" spans="1:30" s="157" customFormat="1" ht="44.25" customHeight="1">
      <c r="A26" s="135" t="s">
        <v>488</v>
      </c>
      <c r="B26" s="33" t="s">
        <v>489</v>
      </c>
      <c r="C26" s="135"/>
      <c r="D26" s="135"/>
      <c r="E26" s="135"/>
      <c r="F26" s="135"/>
      <c r="G26" s="246">
        <f t="shared" ref="G26:Z26" si="5">+G27+G71+G181</f>
        <v>653961.80000000005</v>
      </c>
      <c r="H26" s="246">
        <f t="shared" si="5"/>
        <v>651851.80000000005</v>
      </c>
      <c r="I26" s="246">
        <f t="shared" si="5"/>
        <v>622861.95600000001</v>
      </c>
      <c r="J26" s="246">
        <f t="shared" si="5"/>
        <v>620721.95600000001</v>
      </c>
      <c r="K26" s="246">
        <f t="shared" si="5"/>
        <v>0</v>
      </c>
      <c r="L26" s="246">
        <f t="shared" si="5"/>
        <v>0</v>
      </c>
      <c r="M26" s="246">
        <f t="shared" si="5"/>
        <v>296610.66000000003</v>
      </c>
      <c r="N26" s="246">
        <f t="shared" si="5"/>
        <v>296610.66000000003</v>
      </c>
      <c r="O26" s="246">
        <f t="shared" si="5"/>
        <v>0</v>
      </c>
      <c r="P26" s="246">
        <f t="shared" si="5"/>
        <v>0</v>
      </c>
      <c r="Q26" s="246">
        <f t="shared" si="5"/>
        <v>168625</v>
      </c>
      <c r="R26" s="246">
        <f t="shared" si="5"/>
        <v>162079</v>
      </c>
      <c r="S26" s="246">
        <f t="shared" si="5"/>
        <v>66616.759999999995</v>
      </c>
      <c r="T26" s="246">
        <f t="shared" si="5"/>
        <v>66616.759999999995</v>
      </c>
      <c r="U26" s="246">
        <f t="shared" si="5"/>
        <v>317608</v>
      </c>
      <c r="V26" s="246">
        <f t="shared" si="5"/>
        <v>192872</v>
      </c>
      <c r="W26" s="246">
        <f t="shared" si="5"/>
        <v>464675.16920599999</v>
      </c>
      <c r="X26" s="246">
        <f t="shared" si="5"/>
        <v>383020.856402</v>
      </c>
      <c r="Y26" s="246">
        <f t="shared" si="5"/>
        <v>40827.156402000001</v>
      </c>
      <c r="Z26" s="246">
        <f t="shared" si="5"/>
        <v>0</v>
      </c>
      <c r="AA26" s="135"/>
      <c r="AB26" s="244"/>
      <c r="AC26" s="244"/>
      <c r="AD26" s="244"/>
    </row>
    <row r="27" spans="1:30" s="157" customFormat="1" ht="45" customHeight="1">
      <c r="A27" s="135" t="s">
        <v>12</v>
      </c>
      <c r="B27" s="33" t="s">
        <v>491</v>
      </c>
      <c r="C27" s="135"/>
      <c r="D27" s="135"/>
      <c r="E27" s="135"/>
      <c r="F27" s="135"/>
      <c r="G27" s="246">
        <f t="shared" ref="G27:W27" si="6">SUM(G28:G62)</f>
        <v>0</v>
      </c>
      <c r="H27" s="246">
        <f t="shared" si="6"/>
        <v>0</v>
      </c>
      <c r="I27" s="246">
        <f t="shared" si="6"/>
        <v>96573.156000000003</v>
      </c>
      <c r="J27" s="246">
        <f t="shared" si="6"/>
        <v>96573.156000000003</v>
      </c>
      <c r="K27" s="246">
        <f t="shared" si="6"/>
        <v>0</v>
      </c>
      <c r="L27" s="246">
        <f t="shared" si="6"/>
        <v>0</v>
      </c>
      <c r="M27" s="246">
        <f t="shared" si="6"/>
        <v>46982.66</v>
      </c>
      <c r="N27" s="246">
        <f t="shared" si="6"/>
        <v>46982.66</v>
      </c>
      <c r="O27" s="246">
        <f t="shared" si="6"/>
        <v>0</v>
      </c>
      <c r="P27" s="246">
        <f t="shared" si="6"/>
        <v>0</v>
      </c>
      <c r="Q27" s="246">
        <f t="shared" si="6"/>
        <v>22585</v>
      </c>
      <c r="R27" s="246">
        <f t="shared" si="6"/>
        <v>22585</v>
      </c>
      <c r="S27" s="246">
        <f t="shared" si="6"/>
        <v>0</v>
      </c>
      <c r="T27" s="246">
        <f t="shared" si="6"/>
        <v>0</v>
      </c>
      <c r="U27" s="246">
        <f t="shared" si="6"/>
        <v>5798</v>
      </c>
      <c r="V27" s="246">
        <f t="shared" si="6"/>
        <v>5798</v>
      </c>
      <c r="W27" s="246">
        <f t="shared" si="6"/>
        <v>126494.16920599998</v>
      </c>
      <c r="X27" s="246">
        <f>X28+X62</f>
        <v>44839.856401999998</v>
      </c>
      <c r="Y27" s="246">
        <f>Y28+Y62</f>
        <v>40827.156402000001</v>
      </c>
      <c r="Z27" s="246">
        <f>SUM(Z28:Z62)</f>
        <v>0</v>
      </c>
      <c r="AA27" s="426" t="s">
        <v>492</v>
      </c>
      <c r="AB27" s="244"/>
      <c r="AC27" s="244"/>
      <c r="AD27" s="244"/>
    </row>
    <row r="28" spans="1:30" s="356" customFormat="1" ht="33" customHeight="1">
      <c r="A28" s="350" t="s">
        <v>493</v>
      </c>
      <c r="B28" s="351" t="s">
        <v>494</v>
      </c>
      <c r="C28" s="350"/>
      <c r="D28" s="350"/>
      <c r="E28" s="350"/>
      <c r="F28" s="350"/>
      <c r="G28" s="336"/>
      <c r="H28" s="336"/>
      <c r="I28" s="352">
        <f>J28</f>
        <v>96573.156000000003</v>
      </c>
      <c r="J28" s="353">
        <v>96573.156000000003</v>
      </c>
      <c r="K28" s="336"/>
      <c r="L28" s="336"/>
      <c r="M28" s="336">
        <f>N28</f>
        <v>46982.66</v>
      </c>
      <c r="N28" s="354">
        <v>46982.66</v>
      </c>
      <c r="O28" s="336"/>
      <c r="P28" s="336"/>
      <c r="Q28" s="336">
        <f>R28</f>
        <v>20000</v>
      </c>
      <c r="R28" s="336">
        <v>20000</v>
      </c>
      <c r="S28" s="336"/>
      <c r="T28" s="336"/>
      <c r="U28" s="336"/>
      <c r="V28" s="336"/>
      <c r="W28" s="336">
        <f>W29+W41+W48</f>
        <v>40827.156402000001</v>
      </c>
      <c r="X28" s="336">
        <f>X29+X41+X48</f>
        <v>40827.156402000001</v>
      </c>
      <c r="Y28" s="336">
        <f>Y29+Y41+Y48</f>
        <v>40827.156402000001</v>
      </c>
      <c r="Z28" s="336"/>
      <c r="AA28" s="339"/>
      <c r="AB28" s="355"/>
      <c r="AC28" s="355"/>
      <c r="AD28" s="355"/>
    </row>
    <row r="29" spans="1:30" s="7" customFormat="1" ht="34.5" customHeight="1">
      <c r="A29" s="6" t="s">
        <v>495</v>
      </c>
      <c r="B29" s="376" t="s">
        <v>478</v>
      </c>
      <c r="C29" s="6"/>
      <c r="D29" s="6"/>
      <c r="E29" s="6"/>
      <c r="F29" s="6"/>
      <c r="G29" s="328"/>
      <c r="H29" s="328"/>
      <c r="I29" s="328"/>
      <c r="J29" s="377"/>
      <c r="K29" s="328"/>
      <c r="L29" s="328"/>
      <c r="M29" s="328"/>
      <c r="N29" s="378"/>
      <c r="O29" s="328"/>
      <c r="P29" s="328"/>
      <c r="Q29" s="328"/>
      <c r="R29" s="328"/>
      <c r="S29" s="328"/>
      <c r="T29" s="328"/>
      <c r="U29" s="328"/>
      <c r="V29" s="328"/>
      <c r="W29" s="379">
        <f>SUM(W30:W40)</f>
        <v>16208.868542</v>
      </c>
      <c r="X29" s="379">
        <f>SUM(X30:X40)</f>
        <v>16208.868542</v>
      </c>
      <c r="Y29" s="379">
        <f>SUM(Y30:Y40)</f>
        <v>16208.868542</v>
      </c>
      <c r="Z29" s="328"/>
      <c r="AA29" s="6"/>
      <c r="AB29" s="380"/>
      <c r="AC29" s="380"/>
      <c r="AD29" s="380"/>
    </row>
    <row r="30" spans="1:30" s="7" customFormat="1" ht="45.75" customHeight="1">
      <c r="A30" s="6">
        <v>1</v>
      </c>
      <c r="B30" s="357" t="s">
        <v>496</v>
      </c>
      <c r="C30" s="6"/>
      <c r="D30" s="6"/>
      <c r="E30" s="6"/>
      <c r="F30" s="6"/>
      <c r="G30" s="328"/>
      <c r="H30" s="328"/>
      <c r="I30" s="328"/>
      <c r="J30" s="377"/>
      <c r="K30" s="328"/>
      <c r="L30" s="328"/>
      <c r="M30" s="328"/>
      <c r="N30" s="378"/>
      <c r="O30" s="328"/>
      <c r="P30" s="328"/>
      <c r="Q30" s="328"/>
      <c r="R30" s="328"/>
      <c r="S30" s="328"/>
      <c r="T30" s="328"/>
      <c r="U30" s="328"/>
      <c r="V30" s="328"/>
      <c r="W30" s="328">
        <f>+X30</f>
        <v>516.86854200000005</v>
      </c>
      <c r="X30" s="381">
        <v>516.86854200000005</v>
      </c>
      <c r="Y30" s="328">
        <f>+X30</f>
        <v>516.86854200000005</v>
      </c>
      <c r="Z30" s="328"/>
      <c r="AA30" s="6"/>
      <c r="AB30" s="380"/>
      <c r="AC30" s="380"/>
      <c r="AD30" s="380"/>
    </row>
    <row r="31" spans="1:30" s="7" customFormat="1" ht="44.25" customHeight="1">
      <c r="A31" s="6">
        <v>2</v>
      </c>
      <c r="B31" s="357" t="s">
        <v>497</v>
      </c>
      <c r="C31" s="6"/>
      <c r="D31" s="6"/>
      <c r="E31" s="6"/>
      <c r="F31" s="6"/>
      <c r="G31" s="328"/>
      <c r="H31" s="328"/>
      <c r="I31" s="328"/>
      <c r="J31" s="377"/>
      <c r="K31" s="328"/>
      <c r="L31" s="328"/>
      <c r="M31" s="328"/>
      <c r="N31" s="378"/>
      <c r="O31" s="328"/>
      <c r="P31" s="328"/>
      <c r="Q31" s="328"/>
      <c r="R31" s="328"/>
      <c r="S31" s="328"/>
      <c r="T31" s="328"/>
      <c r="U31" s="328"/>
      <c r="V31" s="328"/>
      <c r="W31" s="328">
        <f t="shared" ref="W31:W40" si="7">+X31</f>
        <v>802</v>
      </c>
      <c r="X31" s="381">
        <v>802</v>
      </c>
      <c r="Y31" s="328">
        <f t="shared" ref="Y31:Y40" si="8">+X31</f>
        <v>802</v>
      </c>
      <c r="Z31" s="328"/>
      <c r="AA31" s="6"/>
      <c r="AB31" s="380"/>
      <c r="AC31" s="380"/>
      <c r="AD31" s="380"/>
    </row>
    <row r="32" spans="1:30" s="7" customFormat="1" ht="50.25" customHeight="1">
      <c r="A32" s="6">
        <v>3</v>
      </c>
      <c r="B32" s="357" t="s">
        <v>498</v>
      </c>
      <c r="C32" s="6"/>
      <c r="D32" s="6"/>
      <c r="E32" s="6"/>
      <c r="F32" s="6"/>
      <c r="G32" s="328"/>
      <c r="H32" s="328"/>
      <c r="I32" s="328"/>
      <c r="J32" s="377"/>
      <c r="K32" s="328"/>
      <c r="L32" s="328"/>
      <c r="M32" s="328"/>
      <c r="N32" s="378"/>
      <c r="O32" s="328"/>
      <c r="P32" s="328"/>
      <c r="Q32" s="328"/>
      <c r="R32" s="328"/>
      <c r="S32" s="328"/>
      <c r="T32" s="328"/>
      <c r="U32" s="328"/>
      <c r="V32" s="328"/>
      <c r="W32" s="328">
        <f t="shared" si="7"/>
        <v>3000</v>
      </c>
      <c r="X32" s="381">
        <v>3000</v>
      </c>
      <c r="Y32" s="328">
        <f t="shared" si="8"/>
        <v>3000</v>
      </c>
      <c r="Z32" s="328"/>
      <c r="AA32" s="6"/>
      <c r="AB32" s="380"/>
      <c r="AC32" s="380"/>
      <c r="AD32" s="380"/>
    </row>
    <row r="33" spans="1:30" s="7" customFormat="1" ht="44.25" customHeight="1">
      <c r="A33" s="6">
        <v>4</v>
      </c>
      <c r="B33" s="357" t="s">
        <v>499</v>
      </c>
      <c r="C33" s="6"/>
      <c r="D33" s="6"/>
      <c r="E33" s="6"/>
      <c r="F33" s="6"/>
      <c r="G33" s="328"/>
      <c r="H33" s="328"/>
      <c r="I33" s="328"/>
      <c r="J33" s="377"/>
      <c r="K33" s="328"/>
      <c r="L33" s="328"/>
      <c r="M33" s="328"/>
      <c r="N33" s="378"/>
      <c r="O33" s="328"/>
      <c r="P33" s="328"/>
      <c r="Q33" s="328"/>
      <c r="R33" s="328"/>
      <c r="S33" s="328"/>
      <c r="T33" s="328"/>
      <c r="U33" s="328"/>
      <c r="V33" s="328"/>
      <c r="W33" s="328">
        <f t="shared" si="7"/>
        <v>2000</v>
      </c>
      <c r="X33" s="381">
        <v>2000</v>
      </c>
      <c r="Y33" s="328">
        <f t="shared" si="8"/>
        <v>2000</v>
      </c>
      <c r="Z33" s="328"/>
      <c r="AA33" s="6"/>
      <c r="AB33" s="380"/>
      <c r="AC33" s="380"/>
      <c r="AD33" s="380"/>
    </row>
    <row r="34" spans="1:30" s="7" customFormat="1" ht="39.75" customHeight="1">
      <c r="A34" s="6">
        <v>5</v>
      </c>
      <c r="B34" s="357" t="s">
        <v>500</v>
      </c>
      <c r="C34" s="6"/>
      <c r="D34" s="6"/>
      <c r="E34" s="6"/>
      <c r="F34" s="6"/>
      <c r="G34" s="328"/>
      <c r="H34" s="328"/>
      <c r="I34" s="328"/>
      <c r="J34" s="377"/>
      <c r="K34" s="328"/>
      <c r="L34" s="328"/>
      <c r="M34" s="328"/>
      <c r="N34" s="378"/>
      <c r="O34" s="328"/>
      <c r="P34" s="328"/>
      <c r="Q34" s="328"/>
      <c r="R34" s="328"/>
      <c r="S34" s="328"/>
      <c r="T34" s="328"/>
      <c r="U34" s="328"/>
      <c r="V34" s="328"/>
      <c r="W34" s="328">
        <f t="shared" si="7"/>
        <v>390</v>
      </c>
      <c r="X34" s="381">
        <f>500-110</f>
        <v>390</v>
      </c>
      <c r="Y34" s="328">
        <f t="shared" si="8"/>
        <v>390</v>
      </c>
      <c r="Z34" s="328"/>
      <c r="AA34" s="6"/>
      <c r="AB34" s="380"/>
      <c r="AC34" s="380"/>
      <c r="AD34" s="380"/>
    </row>
    <row r="35" spans="1:30" s="7" customFormat="1" ht="75">
      <c r="A35" s="6">
        <v>6</v>
      </c>
      <c r="B35" s="357" t="s">
        <v>501</v>
      </c>
      <c r="C35" s="6"/>
      <c r="D35" s="6"/>
      <c r="E35" s="6"/>
      <c r="F35" s="6"/>
      <c r="G35" s="328"/>
      <c r="H35" s="328"/>
      <c r="I35" s="328"/>
      <c r="J35" s="377"/>
      <c r="K35" s="328"/>
      <c r="L35" s="328"/>
      <c r="M35" s="328"/>
      <c r="N35" s="378"/>
      <c r="O35" s="328"/>
      <c r="P35" s="328"/>
      <c r="Q35" s="328"/>
      <c r="R35" s="328"/>
      <c r="S35" s="328"/>
      <c r="T35" s="328"/>
      <c r="U35" s="328"/>
      <c r="V35" s="328"/>
      <c r="W35" s="328">
        <f t="shared" si="7"/>
        <v>816</v>
      </c>
      <c r="X35" s="381">
        <v>816</v>
      </c>
      <c r="Y35" s="328">
        <f t="shared" si="8"/>
        <v>816</v>
      </c>
      <c r="Z35" s="328"/>
      <c r="AA35" s="6"/>
      <c r="AB35" s="380"/>
      <c r="AC35" s="380"/>
      <c r="AD35" s="380"/>
    </row>
    <row r="36" spans="1:30" s="7" customFormat="1" ht="39.75" customHeight="1">
      <c r="A36" s="6">
        <v>7</v>
      </c>
      <c r="B36" s="357" t="s">
        <v>502</v>
      </c>
      <c r="C36" s="6"/>
      <c r="D36" s="6"/>
      <c r="E36" s="6"/>
      <c r="F36" s="6"/>
      <c r="G36" s="328"/>
      <c r="H36" s="328"/>
      <c r="I36" s="328"/>
      <c r="J36" s="377"/>
      <c r="K36" s="328"/>
      <c r="L36" s="328"/>
      <c r="M36" s="328"/>
      <c r="N36" s="378"/>
      <c r="O36" s="328"/>
      <c r="P36" s="328"/>
      <c r="Q36" s="328"/>
      <c r="R36" s="328"/>
      <c r="S36" s="328"/>
      <c r="T36" s="328"/>
      <c r="U36" s="328"/>
      <c r="V36" s="328"/>
      <c r="W36" s="328">
        <f t="shared" si="7"/>
        <v>2300</v>
      </c>
      <c r="X36" s="381">
        <v>2300</v>
      </c>
      <c r="Y36" s="328">
        <f t="shared" si="8"/>
        <v>2300</v>
      </c>
      <c r="Z36" s="328"/>
      <c r="AA36" s="6"/>
      <c r="AB36" s="380"/>
      <c r="AC36" s="380"/>
      <c r="AD36" s="380"/>
    </row>
    <row r="37" spans="1:30" s="7" customFormat="1" ht="36.75" customHeight="1">
      <c r="A37" s="6">
        <v>8</v>
      </c>
      <c r="B37" s="357" t="s">
        <v>503</v>
      </c>
      <c r="C37" s="6"/>
      <c r="D37" s="6"/>
      <c r="E37" s="6"/>
      <c r="F37" s="6"/>
      <c r="G37" s="328"/>
      <c r="H37" s="328"/>
      <c r="I37" s="328"/>
      <c r="J37" s="377"/>
      <c r="K37" s="328"/>
      <c r="L37" s="328"/>
      <c r="M37" s="328"/>
      <c r="N37" s="378"/>
      <c r="O37" s="328"/>
      <c r="P37" s="328"/>
      <c r="Q37" s="328"/>
      <c r="R37" s="328"/>
      <c r="S37" s="328"/>
      <c r="T37" s="328"/>
      <c r="U37" s="328"/>
      <c r="V37" s="328"/>
      <c r="W37" s="328">
        <f t="shared" si="7"/>
        <v>2900</v>
      </c>
      <c r="X37" s="381">
        <v>2900</v>
      </c>
      <c r="Y37" s="328">
        <f t="shared" si="8"/>
        <v>2900</v>
      </c>
      <c r="Z37" s="328"/>
      <c r="AA37" s="6"/>
      <c r="AB37" s="380"/>
      <c r="AC37" s="380"/>
      <c r="AD37" s="380"/>
    </row>
    <row r="38" spans="1:30" s="7" customFormat="1" ht="37.5">
      <c r="A38" s="6">
        <v>9</v>
      </c>
      <c r="B38" s="357" t="s">
        <v>504</v>
      </c>
      <c r="C38" s="6"/>
      <c r="D38" s="6"/>
      <c r="E38" s="6"/>
      <c r="F38" s="6"/>
      <c r="G38" s="328"/>
      <c r="H38" s="328"/>
      <c r="I38" s="328"/>
      <c r="J38" s="377"/>
      <c r="K38" s="328"/>
      <c r="L38" s="328"/>
      <c r="M38" s="328"/>
      <c r="N38" s="378"/>
      <c r="O38" s="328"/>
      <c r="P38" s="328"/>
      <c r="Q38" s="328"/>
      <c r="R38" s="328"/>
      <c r="S38" s="328"/>
      <c r="T38" s="328"/>
      <c r="U38" s="328"/>
      <c r="V38" s="328"/>
      <c r="W38" s="328">
        <f t="shared" si="7"/>
        <v>2084</v>
      </c>
      <c r="X38" s="381">
        <v>2084</v>
      </c>
      <c r="Y38" s="328">
        <f t="shared" si="8"/>
        <v>2084</v>
      </c>
      <c r="Z38" s="328"/>
      <c r="AA38" s="6"/>
      <c r="AB38" s="380"/>
      <c r="AC38" s="380"/>
      <c r="AD38" s="380"/>
    </row>
    <row r="39" spans="1:30" s="7" customFormat="1" ht="31.5" customHeight="1">
      <c r="A39" s="6">
        <v>10</v>
      </c>
      <c r="B39" s="357" t="s">
        <v>505</v>
      </c>
      <c r="C39" s="6"/>
      <c r="D39" s="6"/>
      <c r="E39" s="6"/>
      <c r="F39" s="6"/>
      <c r="G39" s="328"/>
      <c r="H39" s="328"/>
      <c r="I39" s="328"/>
      <c r="J39" s="377"/>
      <c r="K39" s="328"/>
      <c r="L39" s="328"/>
      <c r="M39" s="328"/>
      <c r="N39" s="378"/>
      <c r="O39" s="328"/>
      <c r="P39" s="328"/>
      <c r="Q39" s="328"/>
      <c r="R39" s="328"/>
      <c r="S39" s="328"/>
      <c r="T39" s="328"/>
      <c r="U39" s="328"/>
      <c r="V39" s="328"/>
      <c r="W39" s="328">
        <f t="shared" si="7"/>
        <v>1000</v>
      </c>
      <c r="X39" s="381">
        <v>1000</v>
      </c>
      <c r="Y39" s="328">
        <f t="shared" si="8"/>
        <v>1000</v>
      </c>
      <c r="Z39" s="328"/>
      <c r="AA39" s="6"/>
      <c r="AB39" s="380"/>
      <c r="AC39" s="380"/>
      <c r="AD39" s="380"/>
    </row>
    <row r="40" spans="1:30" s="7" customFormat="1" ht="24" customHeight="1">
      <c r="A40" s="6">
        <v>11</v>
      </c>
      <c r="B40" s="357" t="s">
        <v>506</v>
      </c>
      <c r="C40" s="6"/>
      <c r="D40" s="6"/>
      <c r="E40" s="6"/>
      <c r="F40" s="6"/>
      <c r="G40" s="328"/>
      <c r="H40" s="328"/>
      <c r="I40" s="328"/>
      <c r="J40" s="377"/>
      <c r="K40" s="328"/>
      <c r="L40" s="328"/>
      <c r="M40" s="328"/>
      <c r="N40" s="378"/>
      <c r="O40" s="328"/>
      <c r="P40" s="328"/>
      <c r="Q40" s="328"/>
      <c r="R40" s="328"/>
      <c r="S40" s="328"/>
      <c r="T40" s="328"/>
      <c r="U40" s="328"/>
      <c r="V40" s="328"/>
      <c r="W40" s="328">
        <f t="shared" si="7"/>
        <v>400</v>
      </c>
      <c r="X40" s="381">
        <v>400</v>
      </c>
      <c r="Y40" s="328">
        <f t="shared" si="8"/>
        <v>400</v>
      </c>
      <c r="Z40" s="328"/>
      <c r="AA40" s="6"/>
      <c r="AB40" s="380"/>
      <c r="AC40" s="380"/>
      <c r="AD40" s="380"/>
    </row>
    <row r="41" spans="1:30" s="7" customFormat="1" ht="29.25" customHeight="1">
      <c r="A41" s="6" t="s">
        <v>495</v>
      </c>
      <c r="B41" s="376" t="s">
        <v>482</v>
      </c>
      <c r="C41" s="6"/>
      <c r="D41" s="6"/>
      <c r="E41" s="6"/>
      <c r="F41" s="6"/>
      <c r="G41" s="328"/>
      <c r="H41" s="328"/>
      <c r="I41" s="328"/>
      <c r="J41" s="377"/>
      <c r="K41" s="328"/>
      <c r="L41" s="328"/>
      <c r="M41" s="328"/>
      <c r="N41" s="378"/>
      <c r="O41" s="328"/>
      <c r="P41" s="328"/>
      <c r="Q41" s="328"/>
      <c r="R41" s="328"/>
      <c r="S41" s="328"/>
      <c r="T41" s="328"/>
      <c r="U41" s="328"/>
      <c r="V41" s="328"/>
      <c r="W41" s="246">
        <f>SUM(W42:W47)</f>
        <v>4272.92</v>
      </c>
      <c r="X41" s="246">
        <f>SUM(X42:X47)</f>
        <v>4272.92</v>
      </c>
      <c r="Y41" s="246">
        <f>SUM(Y42:Y47)</f>
        <v>4272.92</v>
      </c>
      <c r="Z41" s="328"/>
      <c r="AA41" s="6"/>
      <c r="AB41" s="380"/>
      <c r="AC41" s="380"/>
      <c r="AD41" s="380"/>
    </row>
    <row r="42" spans="1:30" s="7" customFormat="1" ht="24" customHeight="1">
      <c r="A42" s="6">
        <v>1</v>
      </c>
      <c r="B42" s="347" t="s">
        <v>507</v>
      </c>
      <c r="C42" s="6"/>
      <c r="D42" s="6"/>
      <c r="E42" s="6"/>
      <c r="F42" s="6"/>
      <c r="G42" s="328"/>
      <c r="H42" s="328"/>
      <c r="I42" s="328"/>
      <c r="J42" s="377"/>
      <c r="K42" s="328"/>
      <c r="L42" s="328"/>
      <c r="M42" s="328"/>
      <c r="N42" s="378"/>
      <c r="O42" s="328"/>
      <c r="P42" s="328"/>
      <c r="Q42" s="328"/>
      <c r="R42" s="328"/>
      <c r="S42" s="328"/>
      <c r="T42" s="328"/>
      <c r="U42" s="328"/>
      <c r="V42" s="328"/>
      <c r="W42" s="328">
        <f>+X42</f>
        <v>22.920000000000073</v>
      </c>
      <c r="X42" s="381">
        <f>3533.343-3510.423</f>
        <v>22.920000000000073</v>
      </c>
      <c r="Y42" s="328">
        <f>+X42</f>
        <v>22.920000000000073</v>
      </c>
      <c r="Z42" s="328"/>
      <c r="AA42" s="6"/>
      <c r="AB42" s="380"/>
      <c r="AC42" s="380"/>
      <c r="AD42" s="380"/>
    </row>
    <row r="43" spans="1:30" s="7" customFormat="1" ht="24" customHeight="1">
      <c r="A43" s="6">
        <v>2</v>
      </c>
      <c r="B43" s="347" t="s">
        <v>508</v>
      </c>
      <c r="C43" s="6"/>
      <c r="D43" s="6"/>
      <c r="E43" s="6"/>
      <c r="F43" s="6"/>
      <c r="G43" s="328"/>
      <c r="H43" s="328"/>
      <c r="I43" s="328"/>
      <c r="J43" s="377"/>
      <c r="K43" s="328"/>
      <c r="L43" s="328"/>
      <c r="M43" s="328"/>
      <c r="N43" s="378"/>
      <c r="O43" s="328"/>
      <c r="P43" s="328"/>
      <c r="Q43" s="328"/>
      <c r="R43" s="328"/>
      <c r="S43" s="328"/>
      <c r="T43" s="328"/>
      <c r="U43" s="328"/>
      <c r="V43" s="328"/>
      <c r="W43" s="328">
        <f t="shared" ref="W43:W47" si="9">+X43</f>
        <v>300</v>
      </c>
      <c r="X43" s="381">
        <v>300</v>
      </c>
      <c r="Y43" s="328">
        <f t="shared" ref="Y43:Y47" si="10">+X43</f>
        <v>300</v>
      </c>
      <c r="Z43" s="328"/>
      <c r="AA43" s="6"/>
      <c r="AB43" s="380"/>
      <c r="AC43" s="380"/>
      <c r="AD43" s="380"/>
    </row>
    <row r="44" spans="1:30" s="7" customFormat="1" ht="24" customHeight="1">
      <c r="A44" s="6">
        <v>3</v>
      </c>
      <c r="B44" s="347" t="s">
        <v>509</v>
      </c>
      <c r="C44" s="6"/>
      <c r="D44" s="6"/>
      <c r="E44" s="6"/>
      <c r="F44" s="6"/>
      <c r="G44" s="328"/>
      <c r="H44" s="328"/>
      <c r="I44" s="328"/>
      <c r="J44" s="377"/>
      <c r="K44" s="328"/>
      <c r="L44" s="328"/>
      <c r="M44" s="328"/>
      <c r="N44" s="378"/>
      <c r="O44" s="328"/>
      <c r="P44" s="328"/>
      <c r="Q44" s="328"/>
      <c r="R44" s="328"/>
      <c r="S44" s="328"/>
      <c r="T44" s="328"/>
      <c r="U44" s="328"/>
      <c r="V44" s="328"/>
      <c r="W44" s="328">
        <f t="shared" si="9"/>
        <v>3496.3429999999998</v>
      </c>
      <c r="X44" s="381">
        <f>4000-503.657</f>
        <v>3496.3429999999998</v>
      </c>
      <c r="Y44" s="328">
        <f t="shared" si="10"/>
        <v>3496.3429999999998</v>
      </c>
      <c r="Z44" s="328"/>
      <c r="AA44" s="6"/>
      <c r="AB44" s="380"/>
      <c r="AC44" s="380"/>
      <c r="AD44" s="380"/>
    </row>
    <row r="45" spans="1:30" s="7" customFormat="1" ht="24" customHeight="1">
      <c r="A45" s="6">
        <v>4</v>
      </c>
      <c r="B45" s="347" t="s">
        <v>510</v>
      </c>
      <c r="C45" s="6"/>
      <c r="D45" s="6"/>
      <c r="E45" s="6"/>
      <c r="F45" s="6"/>
      <c r="G45" s="328"/>
      <c r="H45" s="328"/>
      <c r="I45" s="328"/>
      <c r="J45" s="377"/>
      <c r="K45" s="328"/>
      <c r="L45" s="328"/>
      <c r="M45" s="328"/>
      <c r="N45" s="378"/>
      <c r="O45" s="328"/>
      <c r="P45" s="328"/>
      <c r="Q45" s="328"/>
      <c r="R45" s="328"/>
      <c r="S45" s="328"/>
      <c r="T45" s="328"/>
      <c r="U45" s="328"/>
      <c r="V45" s="328"/>
      <c r="W45" s="328">
        <f t="shared" si="9"/>
        <v>159.39099999999999</v>
      </c>
      <c r="X45" s="381">
        <v>159.39099999999999</v>
      </c>
      <c r="Y45" s="328">
        <f t="shared" si="10"/>
        <v>159.39099999999999</v>
      </c>
      <c r="Z45" s="328"/>
      <c r="AA45" s="6"/>
      <c r="AB45" s="380"/>
      <c r="AC45" s="380"/>
      <c r="AD45" s="380"/>
    </row>
    <row r="46" spans="1:30" s="7" customFormat="1" ht="24" customHeight="1">
      <c r="A46" s="6">
        <v>5</v>
      </c>
      <c r="B46" s="347" t="s">
        <v>511</v>
      </c>
      <c r="C46" s="6"/>
      <c r="D46" s="6"/>
      <c r="E46" s="6"/>
      <c r="F46" s="6"/>
      <c r="G46" s="328"/>
      <c r="H46" s="328"/>
      <c r="I46" s="328"/>
      <c r="J46" s="377"/>
      <c r="K46" s="328"/>
      <c r="L46" s="328"/>
      <c r="M46" s="328"/>
      <c r="N46" s="378"/>
      <c r="O46" s="328"/>
      <c r="P46" s="328"/>
      <c r="Q46" s="328"/>
      <c r="R46" s="328"/>
      <c r="S46" s="328"/>
      <c r="T46" s="328"/>
      <c r="U46" s="328"/>
      <c r="V46" s="328"/>
      <c r="W46" s="328">
        <f t="shared" si="9"/>
        <v>177.62899999999999</v>
      </c>
      <c r="X46" s="381">
        <v>177.62899999999999</v>
      </c>
      <c r="Y46" s="328">
        <f t="shared" si="10"/>
        <v>177.62899999999999</v>
      </c>
      <c r="Z46" s="328"/>
      <c r="AA46" s="6"/>
      <c r="AB46" s="380"/>
      <c r="AC46" s="380"/>
      <c r="AD46" s="380"/>
    </row>
    <row r="47" spans="1:30" s="7" customFormat="1" ht="24" customHeight="1">
      <c r="A47" s="6">
        <v>6</v>
      </c>
      <c r="B47" s="347" t="s">
        <v>512</v>
      </c>
      <c r="C47" s="6"/>
      <c r="D47" s="6"/>
      <c r="E47" s="6"/>
      <c r="F47" s="6"/>
      <c r="G47" s="328"/>
      <c r="H47" s="328"/>
      <c r="I47" s="328"/>
      <c r="J47" s="377"/>
      <c r="K47" s="328"/>
      <c r="L47" s="328"/>
      <c r="M47" s="328"/>
      <c r="N47" s="378"/>
      <c r="O47" s="328"/>
      <c r="P47" s="328"/>
      <c r="Q47" s="328"/>
      <c r="R47" s="328"/>
      <c r="S47" s="328"/>
      <c r="T47" s="328"/>
      <c r="U47" s="328"/>
      <c r="V47" s="328"/>
      <c r="W47" s="328">
        <f t="shared" si="9"/>
        <v>116.637</v>
      </c>
      <c r="X47" s="381">
        <v>116.637</v>
      </c>
      <c r="Y47" s="328">
        <f t="shared" si="10"/>
        <v>116.637</v>
      </c>
      <c r="Z47" s="328"/>
      <c r="AA47" s="6"/>
      <c r="AB47" s="380"/>
      <c r="AC47" s="380"/>
      <c r="AD47" s="380"/>
    </row>
    <row r="48" spans="1:30" s="7" customFormat="1" ht="29.25" customHeight="1">
      <c r="A48" s="6" t="s">
        <v>495</v>
      </c>
      <c r="B48" s="376" t="s">
        <v>476</v>
      </c>
      <c r="C48" s="6"/>
      <c r="D48" s="6"/>
      <c r="E48" s="6"/>
      <c r="F48" s="6"/>
      <c r="G48" s="328"/>
      <c r="H48" s="328"/>
      <c r="I48" s="328"/>
      <c r="J48" s="377"/>
      <c r="K48" s="328"/>
      <c r="L48" s="328"/>
      <c r="M48" s="328"/>
      <c r="N48" s="378"/>
      <c r="O48" s="328"/>
      <c r="P48" s="328"/>
      <c r="Q48" s="328"/>
      <c r="R48" s="328"/>
      <c r="S48" s="328"/>
      <c r="T48" s="328"/>
      <c r="U48" s="328"/>
      <c r="V48" s="328"/>
      <c r="W48" s="246">
        <f>SUM(W49:W61)</f>
        <v>20345.367859999998</v>
      </c>
      <c r="X48" s="246">
        <f>SUM(X49:X61)</f>
        <v>20345.367859999998</v>
      </c>
      <c r="Y48" s="246">
        <f>SUM(Y49:Y61)</f>
        <v>20345.367859999998</v>
      </c>
      <c r="Z48" s="328"/>
      <c r="AA48" s="6"/>
      <c r="AB48" s="380"/>
      <c r="AC48" s="380"/>
      <c r="AD48" s="380"/>
    </row>
    <row r="49" spans="1:30" s="7" customFormat="1" ht="37.5">
      <c r="A49" s="6">
        <v>1</v>
      </c>
      <c r="B49" s="348" t="s">
        <v>513</v>
      </c>
      <c r="C49" s="6"/>
      <c r="D49" s="6"/>
      <c r="E49" s="6"/>
      <c r="F49" s="6"/>
      <c r="G49" s="328"/>
      <c r="H49" s="328"/>
      <c r="I49" s="328"/>
      <c r="J49" s="377"/>
      <c r="K49" s="328"/>
      <c r="L49" s="328"/>
      <c r="M49" s="328"/>
      <c r="N49" s="378"/>
      <c r="O49" s="328"/>
      <c r="P49" s="328"/>
      <c r="Q49" s="328"/>
      <c r="R49" s="328"/>
      <c r="S49" s="328"/>
      <c r="T49" s="328"/>
      <c r="U49" s="328"/>
      <c r="V49" s="328"/>
      <c r="W49" s="328">
        <f>+X49</f>
        <v>451.93486000000001</v>
      </c>
      <c r="X49" s="381">
        <v>451.93486000000001</v>
      </c>
      <c r="Y49" s="328">
        <f>+X49</f>
        <v>451.93486000000001</v>
      </c>
      <c r="Z49" s="328"/>
      <c r="AA49" s="6"/>
      <c r="AB49" s="380"/>
      <c r="AC49" s="380"/>
      <c r="AD49" s="380"/>
    </row>
    <row r="50" spans="1:30" s="7" customFormat="1" ht="42.75" customHeight="1">
      <c r="A50" s="6">
        <v>2</v>
      </c>
      <c r="B50" s="348" t="s">
        <v>514</v>
      </c>
      <c r="C50" s="6"/>
      <c r="D50" s="6"/>
      <c r="E50" s="6"/>
      <c r="F50" s="6"/>
      <c r="G50" s="328"/>
      <c r="H50" s="328"/>
      <c r="I50" s="328"/>
      <c r="J50" s="377"/>
      <c r="K50" s="328"/>
      <c r="L50" s="328"/>
      <c r="M50" s="328"/>
      <c r="N50" s="378"/>
      <c r="O50" s="328"/>
      <c r="P50" s="328"/>
      <c r="Q50" s="328"/>
      <c r="R50" s="328"/>
      <c r="S50" s="328"/>
      <c r="T50" s="328"/>
      <c r="U50" s="328"/>
      <c r="V50" s="328"/>
      <c r="W50" s="328">
        <f t="shared" ref="W50:W61" si="11">+X50</f>
        <v>5000</v>
      </c>
      <c r="X50" s="381">
        <v>5000</v>
      </c>
      <c r="Y50" s="328">
        <f t="shared" ref="Y50:Y61" si="12">+X50</f>
        <v>5000</v>
      </c>
      <c r="Z50" s="328"/>
      <c r="AA50" s="6"/>
      <c r="AB50" s="380"/>
      <c r="AC50" s="380"/>
      <c r="AD50" s="380"/>
    </row>
    <row r="51" spans="1:30" s="7" customFormat="1" ht="39" customHeight="1">
      <c r="A51" s="6">
        <v>3</v>
      </c>
      <c r="B51" s="348" t="s">
        <v>515</v>
      </c>
      <c r="C51" s="6"/>
      <c r="D51" s="6"/>
      <c r="E51" s="6"/>
      <c r="F51" s="6"/>
      <c r="G51" s="328"/>
      <c r="H51" s="328"/>
      <c r="I51" s="328"/>
      <c r="J51" s="377"/>
      <c r="K51" s="328"/>
      <c r="L51" s="328"/>
      <c r="M51" s="328"/>
      <c r="N51" s="378"/>
      <c r="O51" s="328"/>
      <c r="P51" s="328"/>
      <c r="Q51" s="328"/>
      <c r="R51" s="328"/>
      <c r="S51" s="328"/>
      <c r="T51" s="328"/>
      <c r="U51" s="328"/>
      <c r="V51" s="328"/>
      <c r="W51" s="328">
        <f t="shared" si="11"/>
        <v>500</v>
      </c>
      <c r="X51" s="381">
        <v>500</v>
      </c>
      <c r="Y51" s="328">
        <f t="shared" si="12"/>
        <v>500</v>
      </c>
      <c r="Z51" s="328"/>
      <c r="AA51" s="6"/>
      <c r="AB51" s="380"/>
      <c r="AC51" s="380"/>
      <c r="AD51" s="380"/>
    </row>
    <row r="52" spans="1:30" s="7" customFormat="1" ht="33" customHeight="1">
      <c r="A52" s="6">
        <v>4</v>
      </c>
      <c r="B52" s="348" t="s">
        <v>516</v>
      </c>
      <c r="C52" s="6"/>
      <c r="D52" s="6"/>
      <c r="E52" s="6"/>
      <c r="F52" s="6"/>
      <c r="G52" s="328"/>
      <c r="H52" s="328"/>
      <c r="I52" s="328"/>
      <c r="J52" s="377"/>
      <c r="K52" s="328"/>
      <c r="L52" s="328"/>
      <c r="M52" s="328"/>
      <c r="N52" s="378"/>
      <c r="O52" s="328"/>
      <c r="P52" s="328"/>
      <c r="Q52" s="328"/>
      <c r="R52" s="328"/>
      <c r="S52" s="328"/>
      <c r="T52" s="328"/>
      <c r="U52" s="328"/>
      <c r="V52" s="328"/>
      <c r="W52" s="328">
        <f t="shared" si="11"/>
        <v>1833</v>
      </c>
      <c r="X52" s="381">
        <v>1833</v>
      </c>
      <c r="Y52" s="328">
        <f t="shared" si="12"/>
        <v>1833</v>
      </c>
      <c r="Z52" s="328"/>
      <c r="AA52" s="6"/>
      <c r="AB52" s="380"/>
      <c r="AC52" s="380"/>
      <c r="AD52" s="380"/>
    </row>
    <row r="53" spans="1:30" s="7" customFormat="1" ht="33.75" customHeight="1">
      <c r="A53" s="6">
        <v>5</v>
      </c>
      <c r="B53" s="348" t="s">
        <v>517</v>
      </c>
      <c r="C53" s="6"/>
      <c r="D53" s="6"/>
      <c r="E53" s="6"/>
      <c r="F53" s="6"/>
      <c r="G53" s="328"/>
      <c r="H53" s="328"/>
      <c r="I53" s="328"/>
      <c r="J53" s="377"/>
      <c r="K53" s="328"/>
      <c r="L53" s="328"/>
      <c r="M53" s="328"/>
      <c r="N53" s="378"/>
      <c r="O53" s="328"/>
      <c r="P53" s="328"/>
      <c r="Q53" s="328"/>
      <c r="R53" s="328"/>
      <c r="S53" s="328"/>
      <c r="T53" s="328"/>
      <c r="U53" s="328"/>
      <c r="V53" s="328"/>
      <c r="W53" s="328">
        <f t="shared" si="11"/>
        <v>1633.6120000000001</v>
      </c>
      <c r="X53" s="381">
        <v>1633.6120000000001</v>
      </c>
      <c r="Y53" s="328">
        <f t="shared" si="12"/>
        <v>1633.6120000000001</v>
      </c>
      <c r="Z53" s="328"/>
      <c r="AA53" s="6"/>
      <c r="AB53" s="380"/>
      <c r="AC53" s="380"/>
      <c r="AD53" s="380"/>
    </row>
    <row r="54" spans="1:30" s="7" customFormat="1" ht="37.5">
      <c r="A54" s="6">
        <v>6</v>
      </c>
      <c r="B54" s="348" t="s">
        <v>518</v>
      </c>
      <c r="C54" s="6"/>
      <c r="D54" s="6"/>
      <c r="E54" s="6"/>
      <c r="F54" s="6"/>
      <c r="G54" s="328"/>
      <c r="H54" s="328"/>
      <c r="I54" s="328"/>
      <c r="J54" s="377"/>
      <c r="K54" s="328"/>
      <c r="L54" s="328"/>
      <c r="M54" s="328"/>
      <c r="N54" s="378"/>
      <c r="O54" s="328"/>
      <c r="P54" s="328"/>
      <c r="Q54" s="328"/>
      <c r="R54" s="328"/>
      <c r="S54" s="328"/>
      <c r="T54" s="328"/>
      <c r="U54" s="328"/>
      <c r="V54" s="328"/>
      <c r="W54" s="328">
        <f t="shared" si="11"/>
        <v>1230</v>
      </c>
      <c r="X54" s="381">
        <v>1230</v>
      </c>
      <c r="Y54" s="328">
        <f t="shared" si="12"/>
        <v>1230</v>
      </c>
      <c r="Z54" s="328"/>
      <c r="AA54" s="6"/>
      <c r="AB54" s="380"/>
      <c r="AC54" s="380"/>
      <c r="AD54" s="380"/>
    </row>
    <row r="55" spans="1:30" s="7" customFormat="1" ht="39" customHeight="1">
      <c r="A55" s="6">
        <v>7</v>
      </c>
      <c r="B55" s="348" t="s">
        <v>519</v>
      </c>
      <c r="C55" s="6"/>
      <c r="D55" s="6"/>
      <c r="E55" s="6"/>
      <c r="F55" s="6"/>
      <c r="G55" s="328"/>
      <c r="H55" s="328"/>
      <c r="I55" s="328"/>
      <c r="J55" s="377"/>
      <c r="K55" s="328"/>
      <c r="L55" s="328"/>
      <c r="M55" s="328"/>
      <c r="N55" s="378"/>
      <c r="O55" s="328"/>
      <c r="P55" s="328"/>
      <c r="Q55" s="328"/>
      <c r="R55" s="328"/>
      <c r="S55" s="328"/>
      <c r="T55" s="328"/>
      <c r="U55" s="328"/>
      <c r="V55" s="328"/>
      <c r="W55" s="328">
        <f t="shared" si="11"/>
        <v>1400</v>
      </c>
      <c r="X55" s="381">
        <v>1400</v>
      </c>
      <c r="Y55" s="328">
        <f t="shared" si="12"/>
        <v>1400</v>
      </c>
      <c r="Z55" s="328"/>
      <c r="AA55" s="6"/>
      <c r="AB55" s="380"/>
      <c r="AC55" s="380"/>
      <c r="AD55" s="380"/>
    </row>
    <row r="56" spans="1:30" s="7" customFormat="1" ht="37.5">
      <c r="A56" s="6">
        <v>8</v>
      </c>
      <c r="B56" s="348" t="s">
        <v>520</v>
      </c>
      <c r="C56" s="6"/>
      <c r="D56" s="6"/>
      <c r="E56" s="6"/>
      <c r="F56" s="6"/>
      <c r="G56" s="328"/>
      <c r="H56" s="328"/>
      <c r="I56" s="328"/>
      <c r="J56" s="377"/>
      <c r="K56" s="328"/>
      <c r="L56" s="328"/>
      <c r="M56" s="328"/>
      <c r="N56" s="378"/>
      <c r="O56" s="328"/>
      <c r="P56" s="328"/>
      <c r="Q56" s="328"/>
      <c r="R56" s="328"/>
      <c r="S56" s="328"/>
      <c r="T56" s="328"/>
      <c r="U56" s="328"/>
      <c r="V56" s="328"/>
      <c r="W56" s="328">
        <f t="shared" si="11"/>
        <v>2800</v>
      </c>
      <c r="X56" s="381">
        <v>2800</v>
      </c>
      <c r="Y56" s="328">
        <f t="shared" si="12"/>
        <v>2800</v>
      </c>
      <c r="Z56" s="328"/>
      <c r="AA56" s="6"/>
      <c r="AB56" s="380"/>
      <c r="AC56" s="380"/>
      <c r="AD56" s="380"/>
    </row>
    <row r="57" spans="1:30" s="7" customFormat="1" ht="30.75" customHeight="1">
      <c r="A57" s="6">
        <v>9</v>
      </c>
      <c r="B57" s="348" t="s">
        <v>521</v>
      </c>
      <c r="C57" s="6"/>
      <c r="D57" s="6"/>
      <c r="E57" s="6"/>
      <c r="F57" s="6"/>
      <c r="G57" s="328"/>
      <c r="H57" s="328"/>
      <c r="I57" s="328"/>
      <c r="J57" s="377"/>
      <c r="K57" s="328"/>
      <c r="L57" s="328"/>
      <c r="M57" s="328"/>
      <c r="N57" s="378"/>
      <c r="O57" s="328"/>
      <c r="P57" s="328"/>
      <c r="Q57" s="328"/>
      <c r="R57" s="328"/>
      <c r="S57" s="328"/>
      <c r="T57" s="328"/>
      <c r="U57" s="328"/>
      <c r="V57" s="328"/>
      <c r="W57" s="328">
        <f t="shared" si="11"/>
        <v>595.24900000000002</v>
      </c>
      <c r="X57" s="381">
        <v>595.24900000000002</v>
      </c>
      <c r="Y57" s="328">
        <f t="shared" si="12"/>
        <v>595.24900000000002</v>
      </c>
      <c r="Z57" s="328"/>
      <c r="AA57" s="6"/>
      <c r="AB57" s="380"/>
      <c r="AC57" s="380"/>
      <c r="AD57" s="380"/>
    </row>
    <row r="58" spans="1:30" s="7" customFormat="1" ht="37.5">
      <c r="A58" s="6">
        <v>10</v>
      </c>
      <c r="B58" s="348" t="s">
        <v>522</v>
      </c>
      <c r="C58" s="6"/>
      <c r="D58" s="6"/>
      <c r="E58" s="6"/>
      <c r="F58" s="6"/>
      <c r="G58" s="328"/>
      <c r="H58" s="328"/>
      <c r="I58" s="328"/>
      <c r="J58" s="377"/>
      <c r="K58" s="328"/>
      <c r="L58" s="328"/>
      <c r="M58" s="328"/>
      <c r="N58" s="378"/>
      <c r="O58" s="328"/>
      <c r="P58" s="328"/>
      <c r="Q58" s="328"/>
      <c r="R58" s="328"/>
      <c r="S58" s="328"/>
      <c r="T58" s="328"/>
      <c r="U58" s="328"/>
      <c r="V58" s="328"/>
      <c r="W58" s="328">
        <f t="shared" si="11"/>
        <v>763.43299999999999</v>
      </c>
      <c r="X58" s="381">
        <v>763.43299999999999</v>
      </c>
      <c r="Y58" s="328">
        <f t="shared" si="12"/>
        <v>763.43299999999999</v>
      </c>
      <c r="Z58" s="328"/>
      <c r="AA58" s="6"/>
      <c r="AB58" s="380"/>
      <c r="AC58" s="380"/>
      <c r="AD58" s="380"/>
    </row>
    <row r="59" spans="1:30" s="7" customFormat="1" ht="37.5">
      <c r="A59" s="6">
        <v>11</v>
      </c>
      <c r="B59" s="348" t="s">
        <v>523</v>
      </c>
      <c r="C59" s="6"/>
      <c r="D59" s="6"/>
      <c r="E59" s="6"/>
      <c r="F59" s="6"/>
      <c r="G59" s="328"/>
      <c r="H59" s="328"/>
      <c r="I59" s="328"/>
      <c r="J59" s="377"/>
      <c r="K59" s="328"/>
      <c r="L59" s="328"/>
      <c r="M59" s="328"/>
      <c r="N59" s="378"/>
      <c r="O59" s="328"/>
      <c r="P59" s="328"/>
      <c r="Q59" s="328"/>
      <c r="R59" s="328"/>
      <c r="S59" s="328"/>
      <c r="T59" s="328"/>
      <c r="U59" s="328"/>
      <c r="V59" s="328"/>
      <c r="W59" s="328">
        <f t="shared" si="11"/>
        <v>1305.1389999999999</v>
      </c>
      <c r="X59" s="381">
        <v>1305.1389999999999</v>
      </c>
      <c r="Y59" s="328">
        <f t="shared" si="12"/>
        <v>1305.1389999999999</v>
      </c>
      <c r="Z59" s="328"/>
      <c r="AA59" s="6"/>
      <c r="AB59" s="380"/>
      <c r="AC59" s="380"/>
      <c r="AD59" s="380"/>
    </row>
    <row r="60" spans="1:30" s="7" customFormat="1" ht="36" customHeight="1">
      <c r="A60" s="6">
        <v>12</v>
      </c>
      <c r="B60" s="348" t="s">
        <v>524</v>
      </c>
      <c r="C60" s="6"/>
      <c r="D60" s="6"/>
      <c r="E60" s="6"/>
      <c r="F60" s="6"/>
      <c r="G60" s="328"/>
      <c r="H60" s="328"/>
      <c r="I60" s="328"/>
      <c r="J60" s="377"/>
      <c r="K60" s="328"/>
      <c r="L60" s="328"/>
      <c r="M60" s="328"/>
      <c r="N60" s="378"/>
      <c r="O60" s="328"/>
      <c r="P60" s="328"/>
      <c r="Q60" s="328"/>
      <c r="R60" s="328"/>
      <c r="S60" s="328"/>
      <c r="T60" s="328"/>
      <c r="U60" s="328"/>
      <c r="V60" s="328"/>
      <c r="W60" s="328">
        <f t="shared" si="11"/>
        <v>1270</v>
      </c>
      <c r="X60" s="381">
        <v>1270</v>
      </c>
      <c r="Y60" s="328">
        <f t="shared" si="12"/>
        <v>1270</v>
      </c>
      <c r="Z60" s="328"/>
      <c r="AA60" s="6"/>
      <c r="AB60" s="380"/>
      <c r="AC60" s="380"/>
      <c r="AD60" s="380"/>
    </row>
    <row r="61" spans="1:30" s="7" customFormat="1" ht="37.5">
      <c r="A61" s="6">
        <v>13</v>
      </c>
      <c r="B61" s="348" t="s">
        <v>525</v>
      </c>
      <c r="C61" s="6"/>
      <c r="D61" s="6"/>
      <c r="E61" s="6"/>
      <c r="F61" s="6"/>
      <c r="G61" s="328"/>
      <c r="H61" s="328"/>
      <c r="I61" s="328"/>
      <c r="J61" s="377"/>
      <c r="K61" s="328"/>
      <c r="L61" s="328"/>
      <c r="M61" s="328"/>
      <c r="N61" s="378"/>
      <c r="O61" s="328"/>
      <c r="P61" s="328"/>
      <c r="Q61" s="328"/>
      <c r="R61" s="328"/>
      <c r="S61" s="328"/>
      <c r="T61" s="328"/>
      <c r="U61" s="328"/>
      <c r="V61" s="328"/>
      <c r="W61" s="328">
        <f t="shared" si="11"/>
        <v>1563</v>
      </c>
      <c r="X61" s="381">
        <v>1563</v>
      </c>
      <c r="Y61" s="328">
        <f t="shared" si="12"/>
        <v>1563</v>
      </c>
      <c r="Z61" s="328"/>
      <c r="AA61" s="6"/>
      <c r="AB61" s="380"/>
      <c r="AC61" s="380"/>
      <c r="AD61" s="380"/>
    </row>
    <row r="62" spans="1:30" s="435" customFormat="1" ht="35.25" customHeight="1">
      <c r="A62" s="433" t="s">
        <v>526</v>
      </c>
      <c r="B62" s="503" t="s">
        <v>527</v>
      </c>
      <c r="C62" s="433"/>
      <c r="D62" s="433"/>
      <c r="E62" s="433"/>
      <c r="F62" s="433"/>
      <c r="G62" s="504"/>
      <c r="H62" s="504"/>
      <c r="I62" s="504"/>
      <c r="J62" s="504"/>
      <c r="K62" s="504"/>
      <c r="L62" s="504"/>
      <c r="M62" s="504"/>
      <c r="N62" s="504"/>
      <c r="O62" s="504"/>
      <c r="P62" s="504"/>
      <c r="Q62" s="504">
        <f>R62</f>
        <v>2585</v>
      </c>
      <c r="R62" s="504">
        <v>2585</v>
      </c>
      <c r="S62" s="504"/>
      <c r="T62" s="504"/>
      <c r="U62" s="504">
        <f>+U63+U67</f>
        <v>5798</v>
      </c>
      <c r="V62" s="504">
        <f>+V63+V67</f>
        <v>5798</v>
      </c>
      <c r="W62" s="505">
        <f>X62</f>
        <v>4012.7</v>
      </c>
      <c r="X62" s="505">
        <v>4012.7</v>
      </c>
      <c r="Y62" s="505"/>
      <c r="Z62" s="504"/>
      <c r="AA62" s="506"/>
      <c r="AB62" s="434"/>
      <c r="AC62" s="434"/>
      <c r="AD62" s="434"/>
    </row>
    <row r="63" spans="1:30" s="435" customFormat="1" ht="27.75" customHeight="1">
      <c r="A63" s="433"/>
      <c r="B63" s="507" t="s">
        <v>477</v>
      </c>
      <c r="C63" s="433"/>
      <c r="D63" s="433"/>
      <c r="E63" s="433"/>
      <c r="F63" s="433"/>
      <c r="G63" s="504"/>
      <c r="H63" s="504"/>
      <c r="I63" s="504"/>
      <c r="J63" s="504"/>
      <c r="K63" s="504"/>
      <c r="L63" s="504"/>
      <c r="M63" s="504"/>
      <c r="N63" s="504"/>
      <c r="O63" s="504"/>
      <c r="P63" s="504"/>
      <c r="Q63" s="504">
        <f>SUM(Q64:Q66)</f>
        <v>2370</v>
      </c>
      <c r="R63" s="504">
        <f t="shared" ref="R63:V63" si="13">SUM(R64:R66)</f>
        <v>2370</v>
      </c>
      <c r="S63" s="504"/>
      <c r="T63" s="504"/>
      <c r="U63" s="504">
        <f t="shared" si="13"/>
        <v>5583</v>
      </c>
      <c r="V63" s="505">
        <f t="shared" si="13"/>
        <v>5583</v>
      </c>
      <c r="W63" s="505">
        <f>SUM(W64:W66)+W69</f>
        <v>4012.7</v>
      </c>
      <c r="X63" s="505">
        <f>SUM(X64:X66)+X69</f>
        <v>4012.7</v>
      </c>
      <c r="Y63" s="505"/>
      <c r="Z63" s="504"/>
      <c r="AA63" s="506"/>
      <c r="AB63" s="434"/>
      <c r="AC63" s="434"/>
      <c r="AD63" s="434"/>
    </row>
    <row r="64" spans="1:30" s="435" customFormat="1" ht="75.75" customHeight="1">
      <c r="A64" s="436">
        <v>1</v>
      </c>
      <c r="B64" s="508" t="s">
        <v>897</v>
      </c>
      <c r="C64" s="436" t="s">
        <v>898</v>
      </c>
      <c r="D64" s="509" t="s">
        <v>899</v>
      </c>
      <c r="E64" s="510" t="s">
        <v>900</v>
      </c>
      <c r="F64" s="511" t="s">
        <v>901</v>
      </c>
      <c r="G64" s="512">
        <v>2700</v>
      </c>
      <c r="H64" s="512">
        <v>2417</v>
      </c>
      <c r="I64" s="504"/>
      <c r="J64" s="504"/>
      <c r="K64" s="504"/>
      <c r="L64" s="504"/>
      <c r="M64" s="504"/>
      <c r="N64" s="504"/>
      <c r="O64" s="504"/>
      <c r="P64" s="504"/>
      <c r="Q64" s="504"/>
      <c r="R64" s="504"/>
      <c r="S64" s="504"/>
      <c r="T64" s="504"/>
      <c r="U64" s="504">
        <v>1560</v>
      </c>
      <c r="V64" s="504">
        <v>1560</v>
      </c>
      <c r="W64" s="506"/>
      <c r="X64" s="506"/>
      <c r="Y64" s="506"/>
      <c r="Z64" s="504"/>
      <c r="AA64" s="506"/>
      <c r="AB64" s="434"/>
      <c r="AC64" s="434"/>
      <c r="AD64" s="434"/>
    </row>
    <row r="65" spans="1:32" s="435" customFormat="1" ht="76.5" customHeight="1">
      <c r="A65" s="436">
        <v>2</v>
      </c>
      <c r="B65" s="508" t="s">
        <v>902</v>
      </c>
      <c r="C65" s="436" t="s">
        <v>898</v>
      </c>
      <c r="D65" s="509" t="s">
        <v>903</v>
      </c>
      <c r="E65" s="510" t="s">
        <v>904</v>
      </c>
      <c r="F65" s="511" t="s">
        <v>905</v>
      </c>
      <c r="G65" s="512">
        <v>3000</v>
      </c>
      <c r="H65" s="512">
        <v>2670</v>
      </c>
      <c r="I65" s="504"/>
      <c r="J65" s="504"/>
      <c r="K65" s="504"/>
      <c r="L65" s="504"/>
      <c r="M65" s="504"/>
      <c r="N65" s="504"/>
      <c r="O65" s="504"/>
      <c r="P65" s="504"/>
      <c r="Q65" s="504"/>
      <c r="R65" s="504"/>
      <c r="S65" s="504"/>
      <c r="T65" s="504"/>
      <c r="U65" s="504">
        <v>1653</v>
      </c>
      <c r="V65" s="504">
        <v>1653</v>
      </c>
      <c r="W65" s="506">
        <v>917</v>
      </c>
      <c r="X65" s="506">
        <f>+W65</f>
        <v>917</v>
      </c>
      <c r="Y65" s="506"/>
      <c r="Z65" s="504"/>
      <c r="AA65" s="506"/>
      <c r="AB65" s="434"/>
      <c r="AC65" s="434"/>
      <c r="AD65" s="434"/>
    </row>
    <row r="66" spans="1:32" s="438" customFormat="1" ht="75">
      <c r="A66" s="436">
        <v>3</v>
      </c>
      <c r="B66" s="513" t="s">
        <v>906</v>
      </c>
      <c r="C66" s="514" t="s">
        <v>907</v>
      </c>
      <c r="D66" s="514" t="s">
        <v>908</v>
      </c>
      <c r="E66" s="515" t="s">
        <v>904</v>
      </c>
      <c r="F66" s="516" t="s">
        <v>909</v>
      </c>
      <c r="G66" s="517">
        <v>2822</v>
      </c>
      <c r="H66" s="517">
        <v>2470</v>
      </c>
      <c r="I66" s="518"/>
      <c r="J66" s="518"/>
      <c r="K66" s="518"/>
      <c r="L66" s="518"/>
      <c r="M66" s="518"/>
      <c r="N66" s="518"/>
      <c r="O66" s="518"/>
      <c r="P66" s="518"/>
      <c r="Q66" s="518">
        <v>2370</v>
      </c>
      <c r="R66" s="518">
        <v>2370</v>
      </c>
      <c r="S66" s="518"/>
      <c r="T66" s="518"/>
      <c r="U66" s="518">
        <v>2370</v>
      </c>
      <c r="V66" s="518">
        <v>2370</v>
      </c>
      <c r="W66" s="518"/>
      <c r="X66" s="518"/>
      <c r="Y66" s="518"/>
      <c r="Z66" s="518"/>
      <c r="AA66" s="436"/>
      <c r="AB66" s="437"/>
      <c r="AC66" s="437"/>
      <c r="AD66" s="437"/>
    </row>
    <row r="67" spans="1:32" s="441" customFormat="1" ht="29.25" customHeight="1">
      <c r="A67" s="439"/>
      <c r="B67" s="519" t="s">
        <v>481</v>
      </c>
      <c r="C67" s="519"/>
      <c r="D67" s="520"/>
      <c r="E67" s="521"/>
      <c r="F67" s="522"/>
      <c r="G67" s="523"/>
      <c r="H67" s="523"/>
      <c r="I67" s="524"/>
      <c r="J67" s="524"/>
      <c r="K67" s="524"/>
      <c r="L67" s="524"/>
      <c r="M67" s="524"/>
      <c r="N67" s="524"/>
      <c r="O67" s="524"/>
      <c r="P67" s="524"/>
      <c r="Q67" s="524">
        <f>+Q68</f>
        <v>215</v>
      </c>
      <c r="R67" s="524">
        <f t="shared" ref="R67:V67" si="14">+R68</f>
        <v>215</v>
      </c>
      <c r="S67" s="524"/>
      <c r="T67" s="524"/>
      <c r="U67" s="524">
        <f t="shared" si="14"/>
        <v>215</v>
      </c>
      <c r="V67" s="524">
        <f t="shared" si="14"/>
        <v>215</v>
      </c>
      <c r="W67" s="524"/>
      <c r="X67" s="524"/>
      <c r="Y67" s="524"/>
      <c r="Z67" s="524"/>
      <c r="AA67" s="439"/>
      <c r="AB67" s="440"/>
      <c r="AC67" s="440"/>
      <c r="AD67" s="440"/>
    </row>
    <row r="68" spans="1:32" s="438" customFormat="1" ht="44.25" customHeight="1">
      <c r="A68" s="436"/>
      <c r="B68" s="525" t="s">
        <v>910</v>
      </c>
      <c r="C68" s="526" t="s">
        <v>911</v>
      </c>
      <c r="D68" s="527" t="s">
        <v>912</v>
      </c>
      <c r="E68" s="528" t="s">
        <v>913</v>
      </c>
      <c r="F68" s="529" t="s">
        <v>914</v>
      </c>
      <c r="G68" s="530">
        <v>3572</v>
      </c>
      <c r="H68" s="530">
        <v>1223</v>
      </c>
      <c r="I68" s="518"/>
      <c r="J68" s="518"/>
      <c r="K68" s="518"/>
      <c r="L68" s="518"/>
      <c r="M68" s="518"/>
      <c r="N68" s="518"/>
      <c r="O68" s="518"/>
      <c r="P68" s="518"/>
      <c r="Q68" s="518">
        <v>215</v>
      </c>
      <c r="R68" s="518">
        <v>215</v>
      </c>
      <c r="S68" s="518"/>
      <c r="T68" s="518"/>
      <c r="U68" s="518">
        <v>215</v>
      </c>
      <c r="V68" s="518">
        <v>215</v>
      </c>
      <c r="W68" s="518"/>
      <c r="X68" s="518"/>
      <c r="Y68" s="518"/>
      <c r="Z68" s="518"/>
      <c r="AA68" s="436"/>
      <c r="AB68" s="437"/>
      <c r="AC68" s="437"/>
      <c r="AD68" s="437"/>
    </row>
    <row r="69" spans="1:32" s="438" customFormat="1" ht="23.25" customHeight="1">
      <c r="A69" s="436"/>
      <c r="B69" s="531" t="s">
        <v>592</v>
      </c>
      <c r="C69" s="526"/>
      <c r="D69" s="527"/>
      <c r="E69" s="528"/>
      <c r="F69" s="529"/>
      <c r="G69" s="530"/>
      <c r="H69" s="530"/>
      <c r="I69" s="518"/>
      <c r="J69" s="518"/>
      <c r="K69" s="518"/>
      <c r="L69" s="518"/>
      <c r="M69" s="518"/>
      <c r="N69" s="518"/>
      <c r="O69" s="518"/>
      <c r="P69" s="518"/>
      <c r="Q69" s="518"/>
      <c r="R69" s="518"/>
      <c r="S69" s="518"/>
      <c r="T69" s="518"/>
      <c r="U69" s="518"/>
      <c r="V69" s="518"/>
      <c r="W69" s="506">
        <v>3095.7</v>
      </c>
      <c r="X69" s="506">
        <f>+W69</f>
        <v>3095.7</v>
      </c>
      <c r="Y69" s="518"/>
      <c r="Z69" s="518"/>
      <c r="AA69" s="436"/>
      <c r="AB69" s="437"/>
      <c r="AC69" s="437"/>
      <c r="AD69" s="437"/>
    </row>
    <row r="70" spans="1:32" s="335" customFormat="1">
      <c r="A70" s="331"/>
      <c r="B70" s="363"/>
      <c r="C70" s="331"/>
      <c r="D70" s="331"/>
      <c r="E70" s="331"/>
      <c r="F70" s="331"/>
      <c r="G70" s="333"/>
      <c r="H70" s="333"/>
      <c r="I70" s="333"/>
      <c r="J70" s="333"/>
      <c r="K70" s="333"/>
      <c r="L70" s="333"/>
      <c r="M70" s="333"/>
      <c r="N70" s="333"/>
      <c r="O70" s="333"/>
      <c r="P70" s="333"/>
      <c r="Q70" s="333"/>
      <c r="R70" s="333"/>
      <c r="S70" s="333"/>
      <c r="T70" s="333"/>
      <c r="U70" s="333"/>
      <c r="V70" s="333"/>
      <c r="W70" s="328"/>
      <c r="X70" s="328"/>
      <c r="Y70" s="333"/>
      <c r="Z70" s="333"/>
      <c r="AA70" s="331"/>
      <c r="AB70" s="334"/>
      <c r="AC70" s="334"/>
      <c r="AD70" s="334"/>
    </row>
    <row r="71" spans="1:32" s="157" customFormat="1" ht="38.25" customHeight="1">
      <c r="A71" s="135" t="s">
        <v>17</v>
      </c>
      <c r="B71" s="33" t="s">
        <v>528</v>
      </c>
      <c r="C71" s="135"/>
      <c r="D71" s="135"/>
      <c r="E71" s="135"/>
      <c r="F71" s="135"/>
      <c r="G71" s="246">
        <f t="shared" ref="G71:W71" si="15">G72+G101+G123+G143+G164</f>
        <v>528322.9</v>
      </c>
      <c r="H71" s="246">
        <f t="shared" si="15"/>
        <v>526242.9</v>
      </c>
      <c r="I71" s="246">
        <f t="shared" si="15"/>
        <v>464471.9</v>
      </c>
      <c r="J71" s="246">
        <f t="shared" si="15"/>
        <v>462331.9</v>
      </c>
      <c r="K71" s="246">
        <f t="shared" si="15"/>
        <v>0</v>
      </c>
      <c r="L71" s="246">
        <f t="shared" si="15"/>
        <v>0</v>
      </c>
      <c r="M71" s="246">
        <f t="shared" si="15"/>
        <v>202024</v>
      </c>
      <c r="N71" s="246">
        <f t="shared" si="15"/>
        <v>202024</v>
      </c>
      <c r="O71" s="246">
        <f t="shared" si="15"/>
        <v>0</v>
      </c>
      <c r="P71" s="246">
        <f t="shared" si="15"/>
        <v>0</v>
      </c>
      <c r="Q71" s="246">
        <f t="shared" si="15"/>
        <v>122370</v>
      </c>
      <c r="R71" s="246">
        <f t="shared" si="15"/>
        <v>119012</v>
      </c>
      <c r="S71" s="338">
        <f t="shared" si="15"/>
        <v>60257.759999999995</v>
      </c>
      <c r="T71" s="338">
        <f t="shared" si="15"/>
        <v>60257.759999999995</v>
      </c>
      <c r="U71" s="338">
        <f t="shared" si="15"/>
        <v>228960</v>
      </c>
      <c r="V71" s="338">
        <f t="shared" si="15"/>
        <v>166592</v>
      </c>
      <c r="W71" s="442">
        <f t="shared" si="15"/>
        <v>265641</v>
      </c>
      <c r="X71" s="442">
        <f>X72+X101+X123+X143+X164</f>
        <v>265641</v>
      </c>
      <c r="Y71" s="246"/>
      <c r="Z71" s="246"/>
      <c r="AA71" s="337"/>
      <c r="AB71" s="244"/>
      <c r="AC71" s="244"/>
      <c r="AD71" s="244"/>
      <c r="AE71" s="157" t="s">
        <v>490</v>
      </c>
      <c r="AF71" s="443">
        <v>55112</v>
      </c>
    </row>
    <row r="72" spans="1:32" s="449" customFormat="1" ht="27" customHeight="1">
      <c r="A72" s="444" t="s">
        <v>529</v>
      </c>
      <c r="B72" s="445" t="s">
        <v>530</v>
      </c>
      <c r="C72" s="444"/>
      <c r="D72" s="444"/>
      <c r="E72" s="444"/>
      <c r="F72" s="444"/>
      <c r="G72" s="446">
        <f t="shared" ref="G72:W72" si="16">SUM(G73:G74)</f>
        <v>82334</v>
      </c>
      <c r="H72" s="446">
        <f t="shared" si="16"/>
        <v>81502</v>
      </c>
      <c r="I72" s="446">
        <f t="shared" si="16"/>
        <v>91064</v>
      </c>
      <c r="J72" s="446">
        <f t="shared" si="16"/>
        <v>90142</v>
      </c>
      <c r="K72" s="446">
        <f t="shared" si="16"/>
        <v>0</v>
      </c>
      <c r="L72" s="446">
        <f t="shared" si="16"/>
        <v>0</v>
      </c>
      <c r="M72" s="446">
        <f t="shared" si="16"/>
        <v>40949</v>
      </c>
      <c r="N72" s="446">
        <f t="shared" si="16"/>
        <v>40949</v>
      </c>
      <c r="O72" s="446">
        <f t="shared" si="16"/>
        <v>0</v>
      </c>
      <c r="P72" s="446">
        <f t="shared" si="16"/>
        <v>0</v>
      </c>
      <c r="Q72" s="446">
        <f t="shared" si="16"/>
        <v>21000</v>
      </c>
      <c r="R72" s="446">
        <f t="shared" si="16"/>
        <v>21000</v>
      </c>
      <c r="S72" s="446">
        <f t="shared" si="16"/>
        <v>17195.150000000001</v>
      </c>
      <c r="T72" s="446">
        <f t="shared" si="16"/>
        <v>17195.150000000001</v>
      </c>
      <c r="U72" s="446">
        <f t="shared" si="16"/>
        <v>40949</v>
      </c>
      <c r="V72" s="446">
        <f t="shared" si="16"/>
        <v>40949</v>
      </c>
      <c r="W72" s="442">
        <f t="shared" si="16"/>
        <v>55112</v>
      </c>
      <c r="X72" s="442">
        <f>SUM(X73:X74)</f>
        <v>55112</v>
      </c>
      <c r="Y72" s="446"/>
      <c r="Z72" s="446"/>
      <c r="AA72" s="447"/>
      <c r="AB72" s="448"/>
      <c r="AC72" s="448"/>
      <c r="AD72" s="448"/>
      <c r="AE72" s="449" t="s">
        <v>490</v>
      </c>
      <c r="AF72" s="449">
        <f>AF71-X72</f>
        <v>0</v>
      </c>
    </row>
    <row r="73" spans="1:32" s="157" customFormat="1" ht="37.5">
      <c r="A73" s="135" t="s">
        <v>20</v>
      </c>
      <c r="B73" s="33" t="s">
        <v>531</v>
      </c>
      <c r="C73" s="135"/>
      <c r="D73" s="135"/>
      <c r="E73" s="135"/>
      <c r="F73" s="135"/>
      <c r="G73" s="246">
        <v>7163</v>
      </c>
      <c r="H73" s="246">
        <v>7163</v>
      </c>
      <c r="I73" s="246">
        <v>7163</v>
      </c>
      <c r="J73" s="246">
        <v>7163</v>
      </c>
      <c r="K73" s="246"/>
      <c r="L73" s="246"/>
      <c r="M73" s="246">
        <v>3900</v>
      </c>
      <c r="N73" s="246">
        <v>3900</v>
      </c>
      <c r="O73" s="246"/>
      <c r="P73" s="246"/>
      <c r="Q73" s="246">
        <f>R73</f>
        <v>2300</v>
      </c>
      <c r="R73" s="246">
        <v>2300</v>
      </c>
      <c r="S73" s="338">
        <f>T73</f>
        <v>1143.42</v>
      </c>
      <c r="T73" s="338">
        <v>1143.42</v>
      </c>
      <c r="U73" s="246">
        <v>3900</v>
      </c>
      <c r="V73" s="246">
        <v>3900</v>
      </c>
      <c r="W73" s="246">
        <f>X73</f>
        <v>1200</v>
      </c>
      <c r="X73" s="246">
        <v>1200</v>
      </c>
      <c r="Y73" s="246"/>
      <c r="Z73" s="246"/>
      <c r="AA73" s="135"/>
      <c r="AB73" s="244"/>
      <c r="AC73" s="244"/>
      <c r="AD73" s="244"/>
      <c r="AE73" s="157">
        <f>J73-V73</f>
        <v>3263</v>
      </c>
    </row>
    <row r="74" spans="1:32" s="157" customFormat="1" ht="28.5" customHeight="1">
      <c r="A74" s="135" t="s">
        <v>21</v>
      </c>
      <c r="B74" s="33" t="s">
        <v>532</v>
      </c>
      <c r="C74" s="135"/>
      <c r="D74" s="135"/>
      <c r="E74" s="135"/>
      <c r="F74" s="246"/>
      <c r="G74" s="246">
        <f t="shared" ref="G74:W74" si="17">G75+G79+G84+G92+G97+G99</f>
        <v>75171</v>
      </c>
      <c r="H74" s="246">
        <f t="shared" si="17"/>
        <v>74339</v>
      </c>
      <c r="I74" s="246">
        <f t="shared" si="17"/>
        <v>83901</v>
      </c>
      <c r="J74" s="246">
        <f t="shared" si="17"/>
        <v>82979</v>
      </c>
      <c r="K74" s="246">
        <f t="shared" si="17"/>
        <v>0</v>
      </c>
      <c r="L74" s="246">
        <f t="shared" si="17"/>
        <v>0</v>
      </c>
      <c r="M74" s="246">
        <f t="shared" si="17"/>
        <v>37049</v>
      </c>
      <c r="N74" s="246">
        <f t="shared" si="17"/>
        <v>37049</v>
      </c>
      <c r="O74" s="246">
        <f t="shared" si="17"/>
        <v>0</v>
      </c>
      <c r="P74" s="246">
        <f t="shared" si="17"/>
        <v>0</v>
      </c>
      <c r="Q74" s="246">
        <f t="shared" si="17"/>
        <v>18700</v>
      </c>
      <c r="R74" s="246">
        <f t="shared" si="17"/>
        <v>18700</v>
      </c>
      <c r="S74" s="246">
        <f t="shared" si="17"/>
        <v>16051.73</v>
      </c>
      <c r="T74" s="246">
        <f t="shared" si="17"/>
        <v>16051.73</v>
      </c>
      <c r="U74" s="246">
        <f t="shared" si="17"/>
        <v>37049</v>
      </c>
      <c r="V74" s="246">
        <f t="shared" si="17"/>
        <v>37049</v>
      </c>
      <c r="W74" s="246">
        <f t="shared" si="17"/>
        <v>53912</v>
      </c>
      <c r="X74" s="246">
        <f>X75+X79+X84+X92+X97+X99</f>
        <v>53912</v>
      </c>
      <c r="Y74" s="246"/>
      <c r="Z74" s="246"/>
      <c r="AA74" s="135"/>
      <c r="AB74" s="244"/>
      <c r="AC74" s="244"/>
      <c r="AD74" s="244"/>
    </row>
    <row r="75" spans="1:32" s="157" customFormat="1" ht="56.25">
      <c r="A75" s="135" t="s">
        <v>13</v>
      </c>
      <c r="B75" s="33" t="s">
        <v>533</v>
      </c>
      <c r="C75" s="135"/>
      <c r="D75" s="135"/>
      <c r="E75" s="135"/>
      <c r="F75" s="135"/>
      <c r="G75" s="246">
        <f t="shared" ref="G75:W75" si="18">SUM(G77:G78)</f>
        <v>9265</v>
      </c>
      <c r="H75" s="246">
        <f t="shared" si="18"/>
        <v>9172</v>
      </c>
      <c r="I75" s="246">
        <f t="shared" si="18"/>
        <v>9265</v>
      </c>
      <c r="J75" s="246">
        <f t="shared" si="18"/>
        <v>9172</v>
      </c>
      <c r="K75" s="246">
        <f t="shared" si="18"/>
        <v>0</v>
      </c>
      <c r="L75" s="246">
        <f t="shared" si="18"/>
        <v>0</v>
      </c>
      <c r="M75" s="246">
        <f t="shared" si="18"/>
        <v>8869</v>
      </c>
      <c r="N75" s="246">
        <f t="shared" si="18"/>
        <v>8869</v>
      </c>
      <c r="O75" s="246">
        <f t="shared" si="18"/>
        <v>0</v>
      </c>
      <c r="P75" s="246">
        <f t="shared" si="18"/>
        <v>0</v>
      </c>
      <c r="Q75" s="246">
        <f t="shared" si="18"/>
        <v>4400</v>
      </c>
      <c r="R75" s="246">
        <f t="shared" si="18"/>
        <v>4400</v>
      </c>
      <c r="S75" s="246">
        <f t="shared" si="18"/>
        <v>4400</v>
      </c>
      <c r="T75" s="246">
        <f t="shared" si="18"/>
        <v>4400</v>
      </c>
      <c r="U75" s="246">
        <f t="shared" si="18"/>
        <v>8869</v>
      </c>
      <c r="V75" s="246">
        <f t="shared" si="18"/>
        <v>8869</v>
      </c>
      <c r="W75" s="246">
        <f t="shared" si="18"/>
        <v>268</v>
      </c>
      <c r="X75" s="246">
        <f>SUM(X77:X78)</f>
        <v>268</v>
      </c>
      <c r="Y75" s="246"/>
      <c r="Z75" s="246"/>
      <c r="AA75" s="135"/>
      <c r="AB75" s="244"/>
      <c r="AC75" s="244"/>
      <c r="AD75" s="244"/>
    </row>
    <row r="76" spans="1:32" s="157" customFormat="1" ht="33" customHeight="1">
      <c r="A76" s="135"/>
      <c r="B76" s="33" t="s">
        <v>222</v>
      </c>
      <c r="C76" s="135"/>
      <c r="D76" s="135"/>
      <c r="E76" s="135"/>
      <c r="F76" s="135"/>
      <c r="G76" s="246"/>
      <c r="H76" s="246"/>
      <c r="I76" s="246"/>
      <c r="J76" s="246"/>
      <c r="K76" s="246"/>
      <c r="L76" s="246"/>
      <c r="M76" s="246"/>
      <c r="N76" s="246"/>
      <c r="O76" s="246"/>
      <c r="P76" s="246"/>
      <c r="Q76" s="246"/>
      <c r="R76" s="246"/>
      <c r="S76" s="338"/>
      <c r="T76" s="338"/>
      <c r="U76" s="338"/>
      <c r="V76" s="338"/>
      <c r="W76" s="246"/>
      <c r="X76" s="246"/>
      <c r="Y76" s="246"/>
      <c r="Z76" s="246"/>
      <c r="AA76" s="135"/>
      <c r="AB76" s="244"/>
      <c r="AC76" s="244"/>
      <c r="AD76" s="244"/>
    </row>
    <row r="77" spans="1:32" s="335" customFormat="1" ht="37.5">
      <c r="A77" s="331">
        <v>1</v>
      </c>
      <c r="B77" s="332" t="s">
        <v>534</v>
      </c>
      <c r="C77" s="331"/>
      <c r="D77" s="331"/>
      <c r="E77" s="331"/>
      <c r="F77" s="331" t="s">
        <v>535</v>
      </c>
      <c r="G77" s="333">
        <v>4265</v>
      </c>
      <c r="H77" s="333">
        <v>4222</v>
      </c>
      <c r="I77" s="333">
        <v>4265</v>
      </c>
      <c r="J77" s="333">
        <v>4222</v>
      </c>
      <c r="K77" s="333"/>
      <c r="L77" s="333"/>
      <c r="M77" s="333">
        <v>4071</v>
      </c>
      <c r="N77" s="333">
        <v>4071</v>
      </c>
      <c r="O77" s="333"/>
      <c r="P77" s="333"/>
      <c r="Q77" s="333">
        <f>R77</f>
        <v>2000</v>
      </c>
      <c r="R77" s="333">
        <v>2000</v>
      </c>
      <c r="S77" s="339">
        <f>T77</f>
        <v>2000</v>
      </c>
      <c r="T77" s="339">
        <v>2000</v>
      </c>
      <c r="U77" s="333">
        <v>4071</v>
      </c>
      <c r="V77" s="333">
        <v>4071</v>
      </c>
      <c r="W77" s="328">
        <f>X77</f>
        <v>125</v>
      </c>
      <c r="X77" s="328">
        <v>125</v>
      </c>
      <c r="Y77" s="333"/>
      <c r="Z77" s="333"/>
      <c r="AA77" s="623" t="s">
        <v>536</v>
      </c>
      <c r="AB77" s="334"/>
      <c r="AC77" s="334"/>
      <c r="AD77" s="334"/>
      <c r="AE77" s="335">
        <f>(V77+X77)/J77*100</f>
        <v>99.384178114637606</v>
      </c>
    </row>
    <row r="78" spans="1:32" s="335" customFormat="1" ht="46.5" customHeight="1">
      <c r="A78" s="331">
        <v>1</v>
      </c>
      <c r="B78" s="332" t="s">
        <v>537</v>
      </c>
      <c r="C78" s="364" t="s">
        <v>538</v>
      </c>
      <c r="D78" s="364" t="s">
        <v>539</v>
      </c>
      <c r="E78" s="365" t="s">
        <v>540</v>
      </c>
      <c r="F78" s="6" t="s">
        <v>541</v>
      </c>
      <c r="G78" s="333">
        <v>5000</v>
      </c>
      <c r="H78" s="333">
        <v>4950</v>
      </c>
      <c r="I78" s="333">
        <v>5000</v>
      </c>
      <c r="J78" s="333">
        <v>4950</v>
      </c>
      <c r="K78" s="333"/>
      <c r="L78" s="333"/>
      <c r="M78" s="333">
        <v>4798</v>
      </c>
      <c r="N78" s="333">
        <v>4798</v>
      </c>
      <c r="O78" s="333"/>
      <c r="P78" s="333"/>
      <c r="Q78" s="333">
        <f>R78</f>
        <v>2400</v>
      </c>
      <c r="R78" s="333">
        <v>2400</v>
      </c>
      <c r="S78" s="339">
        <f>T78</f>
        <v>2400</v>
      </c>
      <c r="T78" s="339">
        <v>2400</v>
      </c>
      <c r="U78" s="333">
        <v>4798</v>
      </c>
      <c r="V78" s="333">
        <v>4798</v>
      </c>
      <c r="W78" s="328">
        <f>X78</f>
        <v>143</v>
      </c>
      <c r="X78" s="328">
        <v>143</v>
      </c>
      <c r="Y78" s="333"/>
      <c r="Z78" s="333"/>
      <c r="AA78" s="625"/>
      <c r="AB78" s="334"/>
      <c r="AC78" s="334"/>
      <c r="AD78" s="334"/>
      <c r="AE78" s="335">
        <f t="shared" ref="AE78:AE96" si="19">(V78+X78)/J78*100</f>
        <v>99.818181818181813</v>
      </c>
    </row>
    <row r="79" spans="1:32" s="157" customFormat="1" ht="33.75" customHeight="1">
      <c r="A79" s="135" t="s">
        <v>15</v>
      </c>
      <c r="B79" s="33" t="s">
        <v>542</v>
      </c>
      <c r="C79" s="135"/>
      <c r="D79" s="135"/>
      <c r="E79" s="135"/>
      <c r="F79" s="135"/>
      <c r="G79" s="246">
        <f>SUM(G81:G83)</f>
        <v>27500</v>
      </c>
      <c r="H79" s="246">
        <f t="shared" ref="H79:Z79" si="20">SUM(H81:H83)</f>
        <v>27185</v>
      </c>
      <c r="I79" s="246">
        <f t="shared" si="20"/>
        <v>27500</v>
      </c>
      <c r="J79" s="246">
        <f t="shared" si="20"/>
        <v>27185</v>
      </c>
      <c r="K79" s="246">
        <f t="shared" si="20"/>
        <v>0</v>
      </c>
      <c r="L79" s="246">
        <f t="shared" si="20"/>
        <v>0</v>
      </c>
      <c r="M79" s="246">
        <f t="shared" si="20"/>
        <v>20410</v>
      </c>
      <c r="N79" s="246">
        <f t="shared" si="20"/>
        <v>20410</v>
      </c>
      <c r="O79" s="246">
        <f t="shared" si="20"/>
        <v>0</v>
      </c>
      <c r="P79" s="246">
        <f t="shared" si="20"/>
        <v>0</v>
      </c>
      <c r="Q79" s="246">
        <f t="shared" si="20"/>
        <v>7200</v>
      </c>
      <c r="R79" s="246">
        <f t="shared" si="20"/>
        <v>7200</v>
      </c>
      <c r="S79" s="338">
        <f t="shared" si="20"/>
        <v>5187.7299999999996</v>
      </c>
      <c r="T79" s="338">
        <f t="shared" si="20"/>
        <v>5187.7299999999996</v>
      </c>
      <c r="U79" s="338">
        <f t="shared" si="20"/>
        <v>20410</v>
      </c>
      <c r="V79" s="338">
        <f t="shared" si="20"/>
        <v>20410</v>
      </c>
      <c r="W79" s="246">
        <f t="shared" si="20"/>
        <v>5311</v>
      </c>
      <c r="X79" s="246">
        <f t="shared" si="20"/>
        <v>5311</v>
      </c>
      <c r="Y79" s="246">
        <f t="shared" si="20"/>
        <v>0</v>
      </c>
      <c r="Z79" s="246">
        <f t="shared" si="20"/>
        <v>0</v>
      </c>
      <c r="AA79" s="135"/>
      <c r="AB79" s="244"/>
      <c r="AC79" s="244"/>
      <c r="AD79" s="244"/>
      <c r="AE79" s="335">
        <f t="shared" si="19"/>
        <v>94.614677211697625</v>
      </c>
    </row>
    <row r="80" spans="1:32" s="157" customFormat="1">
      <c r="A80" s="135"/>
      <c r="B80" s="33" t="s">
        <v>222</v>
      </c>
      <c r="C80" s="135"/>
      <c r="D80" s="135"/>
      <c r="E80" s="135"/>
      <c r="F80" s="135"/>
      <c r="G80" s="246"/>
      <c r="H80" s="246"/>
      <c r="I80" s="246"/>
      <c r="J80" s="246"/>
      <c r="K80" s="246"/>
      <c r="L80" s="246"/>
      <c r="M80" s="246"/>
      <c r="N80" s="246"/>
      <c r="O80" s="246"/>
      <c r="P80" s="246"/>
      <c r="Q80" s="246"/>
      <c r="R80" s="246"/>
      <c r="S80" s="338"/>
      <c r="T80" s="338"/>
      <c r="U80" s="338"/>
      <c r="V80" s="338"/>
      <c r="W80" s="246"/>
      <c r="X80" s="246"/>
      <c r="Y80" s="246"/>
      <c r="Z80" s="246"/>
      <c r="AA80" s="135"/>
      <c r="AB80" s="244"/>
      <c r="AC80" s="244"/>
      <c r="AD80" s="244"/>
      <c r="AE80" s="335"/>
    </row>
    <row r="81" spans="1:32" s="335" customFormat="1" ht="42" customHeight="1">
      <c r="A81" s="331">
        <v>1</v>
      </c>
      <c r="B81" s="332" t="s">
        <v>543</v>
      </c>
      <c r="C81" s="364" t="s">
        <v>544</v>
      </c>
      <c r="D81" s="364" t="s">
        <v>545</v>
      </c>
      <c r="E81" s="365" t="s">
        <v>540</v>
      </c>
      <c r="F81" s="6" t="s">
        <v>546</v>
      </c>
      <c r="G81" s="333">
        <v>9700</v>
      </c>
      <c r="H81" s="333">
        <v>9599</v>
      </c>
      <c r="I81" s="333">
        <v>9700</v>
      </c>
      <c r="J81" s="333">
        <v>9599</v>
      </c>
      <c r="K81" s="333"/>
      <c r="L81" s="333"/>
      <c r="M81" s="333">
        <v>7170</v>
      </c>
      <c r="N81" s="333">
        <v>7170</v>
      </c>
      <c r="O81" s="333"/>
      <c r="P81" s="333"/>
      <c r="Q81" s="333">
        <f>R81</f>
        <v>2500</v>
      </c>
      <c r="R81" s="333">
        <v>2500</v>
      </c>
      <c r="S81" s="339">
        <f>T81</f>
        <v>2500</v>
      </c>
      <c r="T81" s="339">
        <v>2500</v>
      </c>
      <c r="U81" s="333">
        <v>7170</v>
      </c>
      <c r="V81" s="333">
        <v>7170</v>
      </c>
      <c r="W81" s="328">
        <f>X81</f>
        <v>2102</v>
      </c>
      <c r="X81" s="328">
        <v>2102</v>
      </c>
      <c r="Y81" s="333"/>
      <c r="Z81" s="333"/>
      <c r="AA81" s="331" t="s">
        <v>536</v>
      </c>
      <c r="AB81" s="334"/>
      <c r="AC81" s="334"/>
      <c r="AD81" s="334"/>
      <c r="AE81" s="335">
        <f t="shared" si="19"/>
        <v>96.593395145327648</v>
      </c>
      <c r="AF81" s="335">
        <f>J81-V81</f>
        <v>2429</v>
      </c>
    </row>
    <row r="82" spans="1:32" s="335" customFormat="1" ht="93.75">
      <c r="A82" s="331">
        <v>2</v>
      </c>
      <c r="B82" s="332" t="s">
        <v>547</v>
      </c>
      <c r="C82" s="364" t="s">
        <v>548</v>
      </c>
      <c r="D82" s="364" t="s">
        <v>549</v>
      </c>
      <c r="E82" s="365" t="s">
        <v>540</v>
      </c>
      <c r="F82" s="6" t="s">
        <v>550</v>
      </c>
      <c r="G82" s="333">
        <v>9800</v>
      </c>
      <c r="H82" s="333">
        <v>9687</v>
      </c>
      <c r="I82" s="333">
        <v>9800</v>
      </c>
      <c r="J82" s="333">
        <v>9687</v>
      </c>
      <c r="K82" s="333"/>
      <c r="L82" s="333"/>
      <c r="M82" s="333">
        <v>7300</v>
      </c>
      <c r="N82" s="333">
        <v>7300</v>
      </c>
      <c r="O82" s="333"/>
      <c r="P82" s="333"/>
      <c r="Q82" s="333">
        <f t="shared" ref="Q82:Q83" si="21">R82</f>
        <v>2600</v>
      </c>
      <c r="R82" s="333">
        <v>2600</v>
      </c>
      <c r="S82" s="339">
        <f>T82</f>
        <v>2600</v>
      </c>
      <c r="T82" s="339">
        <v>2600</v>
      </c>
      <c r="U82" s="333">
        <v>7300</v>
      </c>
      <c r="V82" s="333">
        <v>7300</v>
      </c>
      <c r="W82" s="328">
        <f t="shared" ref="W82:W83" si="22">X82</f>
        <v>1259</v>
      </c>
      <c r="X82" s="328">
        <v>1259</v>
      </c>
      <c r="Y82" s="333"/>
      <c r="Z82" s="333"/>
      <c r="AA82" s="331" t="s">
        <v>551</v>
      </c>
      <c r="AB82" s="334"/>
      <c r="AC82" s="334"/>
      <c r="AD82" s="334"/>
      <c r="AE82" s="335">
        <f t="shared" si="19"/>
        <v>88.355528027253015</v>
      </c>
      <c r="AF82" s="335">
        <f>J82-V82</f>
        <v>2387</v>
      </c>
    </row>
    <row r="83" spans="1:32" s="335" customFormat="1" ht="47.25" customHeight="1">
      <c r="A83" s="331">
        <v>3</v>
      </c>
      <c r="B83" s="332" t="s">
        <v>552</v>
      </c>
      <c r="C83" s="364" t="s">
        <v>553</v>
      </c>
      <c r="D83" s="364" t="s">
        <v>554</v>
      </c>
      <c r="E83" s="365" t="s">
        <v>540</v>
      </c>
      <c r="F83" s="6" t="s">
        <v>555</v>
      </c>
      <c r="G83" s="333">
        <v>8000</v>
      </c>
      <c r="H83" s="333">
        <v>7899</v>
      </c>
      <c r="I83" s="333">
        <v>8000</v>
      </c>
      <c r="J83" s="333">
        <v>7899</v>
      </c>
      <c r="K83" s="333"/>
      <c r="L83" s="333"/>
      <c r="M83" s="333">
        <v>5940</v>
      </c>
      <c r="N83" s="333">
        <v>5940</v>
      </c>
      <c r="O83" s="333"/>
      <c r="P83" s="333"/>
      <c r="Q83" s="333">
        <f t="shared" si="21"/>
        <v>2100</v>
      </c>
      <c r="R83" s="333">
        <v>2100</v>
      </c>
      <c r="S83" s="339">
        <f>T83</f>
        <v>87.73</v>
      </c>
      <c r="T83" s="339">
        <v>87.73</v>
      </c>
      <c r="U83" s="333">
        <v>5940</v>
      </c>
      <c r="V83" s="333">
        <v>5940</v>
      </c>
      <c r="W83" s="328">
        <f t="shared" si="22"/>
        <v>1950</v>
      </c>
      <c r="X83" s="328">
        <v>1950</v>
      </c>
      <c r="Y83" s="333"/>
      <c r="Z83" s="333"/>
      <c r="AA83" s="331" t="s">
        <v>536</v>
      </c>
      <c r="AB83" s="334"/>
      <c r="AC83" s="334"/>
      <c r="AD83" s="334"/>
      <c r="AE83" s="335">
        <f>(V83+X83)/J83*100</f>
        <v>99.886061526775535</v>
      </c>
      <c r="AF83" s="335">
        <f>J83-V83</f>
        <v>1959</v>
      </c>
    </row>
    <row r="84" spans="1:32" s="157" customFormat="1" ht="37.5">
      <c r="A84" s="135" t="s">
        <v>223</v>
      </c>
      <c r="B84" s="33" t="s">
        <v>556</v>
      </c>
      <c r="C84" s="135"/>
      <c r="D84" s="135"/>
      <c r="E84" s="135"/>
      <c r="F84" s="135"/>
      <c r="G84" s="246">
        <f>SUM(G86:G91)</f>
        <v>18726</v>
      </c>
      <c r="H84" s="246">
        <f t="shared" ref="H84:Z84" si="23">SUM(H86:H91)</f>
        <v>18546</v>
      </c>
      <c r="I84" s="246">
        <f t="shared" si="23"/>
        <v>18736</v>
      </c>
      <c r="J84" s="246">
        <f t="shared" si="23"/>
        <v>18546</v>
      </c>
      <c r="K84" s="246">
        <f t="shared" si="23"/>
        <v>0</v>
      </c>
      <c r="L84" s="246">
        <f t="shared" si="23"/>
        <v>0</v>
      </c>
      <c r="M84" s="246">
        <f t="shared" si="23"/>
        <v>7520</v>
      </c>
      <c r="N84" s="246">
        <f t="shared" si="23"/>
        <v>7520</v>
      </c>
      <c r="O84" s="246">
        <f t="shared" si="23"/>
        <v>0</v>
      </c>
      <c r="P84" s="246">
        <f t="shared" si="23"/>
        <v>0</v>
      </c>
      <c r="Q84" s="246">
        <f t="shared" si="23"/>
        <v>6850</v>
      </c>
      <c r="R84" s="246">
        <f t="shared" si="23"/>
        <v>6850</v>
      </c>
      <c r="S84" s="338">
        <f t="shared" si="23"/>
        <v>6464</v>
      </c>
      <c r="T84" s="338">
        <f t="shared" si="23"/>
        <v>6464</v>
      </c>
      <c r="U84" s="338">
        <f t="shared" si="23"/>
        <v>7520</v>
      </c>
      <c r="V84" s="338">
        <f t="shared" si="23"/>
        <v>7520</v>
      </c>
      <c r="W84" s="246">
        <f t="shared" si="23"/>
        <v>10970</v>
      </c>
      <c r="X84" s="246">
        <f t="shared" si="23"/>
        <v>10970</v>
      </c>
      <c r="Y84" s="246">
        <f t="shared" si="23"/>
        <v>0</v>
      </c>
      <c r="Z84" s="246">
        <f t="shared" si="23"/>
        <v>0</v>
      </c>
      <c r="AA84" s="135"/>
      <c r="AB84" s="244"/>
      <c r="AC84" s="244"/>
      <c r="AD84" s="244"/>
      <c r="AE84" s="335">
        <f t="shared" si="19"/>
        <v>99.698048096624618</v>
      </c>
    </row>
    <row r="85" spans="1:32" s="157" customFormat="1">
      <c r="A85" s="135"/>
      <c r="B85" s="33" t="s">
        <v>222</v>
      </c>
      <c r="C85" s="135"/>
      <c r="D85" s="135"/>
      <c r="E85" s="135"/>
      <c r="F85" s="135"/>
      <c r="G85" s="246"/>
      <c r="H85" s="246"/>
      <c r="I85" s="246"/>
      <c r="J85" s="246"/>
      <c r="K85" s="246"/>
      <c r="L85" s="246"/>
      <c r="M85" s="246"/>
      <c r="N85" s="246"/>
      <c r="O85" s="246"/>
      <c r="P85" s="246"/>
      <c r="Q85" s="246"/>
      <c r="R85" s="246"/>
      <c r="S85" s="338"/>
      <c r="T85" s="338"/>
      <c r="U85" s="338"/>
      <c r="V85" s="338"/>
      <c r="W85" s="246"/>
      <c r="X85" s="246"/>
      <c r="Y85" s="246"/>
      <c r="Z85" s="246"/>
      <c r="AA85" s="135"/>
      <c r="AB85" s="244"/>
      <c r="AC85" s="244"/>
      <c r="AD85" s="244"/>
      <c r="AE85" s="335"/>
    </row>
    <row r="86" spans="1:32" s="335" customFormat="1" ht="37.5">
      <c r="A86" s="331">
        <v>1</v>
      </c>
      <c r="B86" s="332" t="s">
        <v>557</v>
      </c>
      <c r="C86" s="364" t="s">
        <v>558</v>
      </c>
      <c r="D86" s="364" t="s">
        <v>559</v>
      </c>
      <c r="E86" s="364" t="s">
        <v>560</v>
      </c>
      <c r="F86" s="6" t="s">
        <v>561</v>
      </c>
      <c r="G86" s="333">
        <v>2410</v>
      </c>
      <c r="H86" s="333">
        <v>2387</v>
      </c>
      <c r="I86" s="333">
        <v>2410</v>
      </c>
      <c r="J86" s="333">
        <v>2387</v>
      </c>
      <c r="K86" s="333"/>
      <c r="L86" s="333"/>
      <c r="M86" s="333">
        <v>1200</v>
      </c>
      <c r="N86" s="333">
        <v>1200</v>
      </c>
      <c r="O86" s="333"/>
      <c r="P86" s="333"/>
      <c r="Q86" s="333">
        <f>R86</f>
        <v>1100</v>
      </c>
      <c r="R86" s="333">
        <v>1100</v>
      </c>
      <c r="S86" s="339">
        <f>T86</f>
        <v>1000</v>
      </c>
      <c r="T86" s="339">
        <v>1000</v>
      </c>
      <c r="U86" s="333">
        <v>1200</v>
      </c>
      <c r="V86" s="333">
        <v>1200</v>
      </c>
      <c r="W86" s="328">
        <f>X86</f>
        <v>1180</v>
      </c>
      <c r="X86" s="328">
        <v>1180</v>
      </c>
      <c r="Y86" s="333"/>
      <c r="Z86" s="333"/>
      <c r="AA86" s="623" t="s">
        <v>536</v>
      </c>
      <c r="AB86" s="334"/>
      <c r="AC86" s="334"/>
      <c r="AD86" s="334"/>
      <c r="AE86" s="335">
        <f t="shared" si="19"/>
        <v>99.706744868035187</v>
      </c>
      <c r="AF86" s="335">
        <f t="shared" ref="AF86:AF91" si="24">J86-V86</f>
        <v>1187</v>
      </c>
    </row>
    <row r="87" spans="1:32" s="335" customFormat="1" ht="37.5">
      <c r="A87" s="331">
        <v>2</v>
      </c>
      <c r="B87" s="332" t="s">
        <v>562</v>
      </c>
      <c r="C87" s="364" t="s">
        <v>563</v>
      </c>
      <c r="D87" s="364" t="s">
        <v>559</v>
      </c>
      <c r="E87" s="364" t="s">
        <v>560</v>
      </c>
      <c r="F87" s="6" t="s">
        <v>564</v>
      </c>
      <c r="G87" s="333">
        <v>2442</v>
      </c>
      <c r="H87" s="333">
        <v>2418</v>
      </c>
      <c r="I87" s="333">
        <v>2442</v>
      </c>
      <c r="J87" s="333">
        <v>2418</v>
      </c>
      <c r="K87" s="333"/>
      <c r="L87" s="333"/>
      <c r="M87" s="333">
        <v>1200</v>
      </c>
      <c r="N87" s="333">
        <v>1200</v>
      </c>
      <c r="O87" s="333"/>
      <c r="P87" s="333"/>
      <c r="Q87" s="333">
        <f t="shared" ref="Q87:Q91" si="25">R87</f>
        <v>1100</v>
      </c>
      <c r="R87" s="333">
        <v>1100</v>
      </c>
      <c r="S87" s="339">
        <f t="shared" ref="S87:S91" si="26">T87</f>
        <v>1000</v>
      </c>
      <c r="T87" s="339">
        <v>1000</v>
      </c>
      <c r="U87" s="333">
        <v>1200</v>
      </c>
      <c r="V87" s="333">
        <v>1200</v>
      </c>
      <c r="W87" s="328">
        <f t="shared" ref="W87:W91" si="27">X87</f>
        <v>1200</v>
      </c>
      <c r="X87" s="328">
        <v>1200</v>
      </c>
      <c r="Y87" s="333"/>
      <c r="Z87" s="333"/>
      <c r="AA87" s="624"/>
      <c r="AB87" s="334"/>
      <c r="AC87" s="334"/>
      <c r="AD87" s="334"/>
      <c r="AE87" s="335">
        <f t="shared" si="19"/>
        <v>99.255583126550874</v>
      </c>
      <c r="AF87" s="335">
        <f t="shared" si="24"/>
        <v>1218</v>
      </c>
    </row>
    <row r="88" spans="1:32" s="335" customFormat="1" ht="37.5">
      <c r="A88" s="331">
        <v>3</v>
      </c>
      <c r="B88" s="332" t="s">
        <v>565</v>
      </c>
      <c r="C88" s="364" t="s">
        <v>566</v>
      </c>
      <c r="D88" s="364" t="s">
        <v>559</v>
      </c>
      <c r="E88" s="364" t="s">
        <v>560</v>
      </c>
      <c r="F88" s="6" t="s">
        <v>567</v>
      </c>
      <c r="G88" s="333">
        <v>2442</v>
      </c>
      <c r="H88" s="333">
        <v>2418</v>
      </c>
      <c r="I88" s="333">
        <v>2442</v>
      </c>
      <c r="J88" s="333">
        <v>2418</v>
      </c>
      <c r="K88" s="333"/>
      <c r="L88" s="333"/>
      <c r="M88" s="333">
        <v>1200</v>
      </c>
      <c r="N88" s="333">
        <v>1200</v>
      </c>
      <c r="O88" s="333"/>
      <c r="P88" s="333"/>
      <c r="Q88" s="333">
        <f t="shared" si="25"/>
        <v>1100</v>
      </c>
      <c r="R88" s="333">
        <v>1100</v>
      </c>
      <c r="S88" s="339">
        <f t="shared" si="26"/>
        <v>1000</v>
      </c>
      <c r="T88" s="339">
        <v>1000</v>
      </c>
      <c r="U88" s="333">
        <v>1200</v>
      </c>
      <c r="V88" s="333">
        <v>1200</v>
      </c>
      <c r="W88" s="328">
        <f t="shared" si="27"/>
        <v>1200</v>
      </c>
      <c r="X88" s="328">
        <v>1200</v>
      </c>
      <c r="Y88" s="333"/>
      <c r="Z88" s="333"/>
      <c r="AA88" s="624"/>
      <c r="AB88" s="334"/>
      <c r="AC88" s="334"/>
      <c r="AD88" s="334"/>
      <c r="AE88" s="335">
        <f t="shared" si="19"/>
        <v>99.255583126550874</v>
      </c>
      <c r="AF88" s="335">
        <f t="shared" si="24"/>
        <v>1218</v>
      </c>
    </row>
    <row r="89" spans="1:32" s="335" customFormat="1" ht="37.5">
      <c r="A89" s="331">
        <v>4</v>
      </c>
      <c r="B89" s="332" t="s">
        <v>568</v>
      </c>
      <c r="C89" s="364" t="s">
        <v>569</v>
      </c>
      <c r="D89" s="364" t="s">
        <v>559</v>
      </c>
      <c r="E89" s="364" t="s">
        <v>560</v>
      </c>
      <c r="F89" s="6" t="s">
        <v>570</v>
      </c>
      <c r="G89" s="333">
        <v>2442</v>
      </c>
      <c r="H89" s="333">
        <v>2418</v>
      </c>
      <c r="I89" s="333">
        <v>2442</v>
      </c>
      <c r="J89" s="333">
        <v>2418</v>
      </c>
      <c r="K89" s="333"/>
      <c r="L89" s="333"/>
      <c r="M89" s="333">
        <v>1250</v>
      </c>
      <c r="N89" s="333">
        <v>1250</v>
      </c>
      <c r="O89" s="333"/>
      <c r="P89" s="333"/>
      <c r="Q89" s="333">
        <f t="shared" si="25"/>
        <v>1150</v>
      </c>
      <c r="R89" s="333">
        <v>1150</v>
      </c>
      <c r="S89" s="339">
        <f t="shared" si="26"/>
        <v>1064</v>
      </c>
      <c r="T89" s="339">
        <v>1064</v>
      </c>
      <c r="U89" s="333">
        <v>1250</v>
      </c>
      <c r="V89" s="333">
        <v>1250</v>
      </c>
      <c r="W89" s="328">
        <f t="shared" si="27"/>
        <v>1160</v>
      </c>
      <c r="X89" s="328">
        <v>1160</v>
      </c>
      <c r="Y89" s="333"/>
      <c r="Z89" s="333"/>
      <c r="AA89" s="624"/>
      <c r="AB89" s="334"/>
      <c r="AC89" s="334"/>
      <c r="AD89" s="334"/>
      <c r="AE89" s="335">
        <f t="shared" si="19"/>
        <v>99.669148056244822</v>
      </c>
      <c r="AF89" s="335">
        <f t="shared" si="24"/>
        <v>1168</v>
      </c>
    </row>
    <row r="90" spans="1:32" s="335" customFormat="1" ht="37.5">
      <c r="A90" s="331">
        <v>5</v>
      </c>
      <c r="B90" s="332" t="s">
        <v>571</v>
      </c>
      <c r="C90" s="364" t="s">
        <v>538</v>
      </c>
      <c r="D90" s="364" t="s">
        <v>572</v>
      </c>
      <c r="E90" s="364" t="s">
        <v>560</v>
      </c>
      <c r="F90" s="6" t="s">
        <v>573</v>
      </c>
      <c r="G90" s="333">
        <v>4500</v>
      </c>
      <c r="H90" s="333">
        <v>4450</v>
      </c>
      <c r="I90" s="333">
        <v>4500</v>
      </c>
      <c r="J90" s="333">
        <v>4450</v>
      </c>
      <c r="K90" s="333"/>
      <c r="L90" s="333"/>
      <c r="M90" s="333">
        <v>1350</v>
      </c>
      <c r="N90" s="333">
        <v>1350</v>
      </c>
      <c r="O90" s="333"/>
      <c r="P90" s="333"/>
      <c r="Q90" s="333">
        <f t="shared" si="25"/>
        <v>1200</v>
      </c>
      <c r="R90" s="333">
        <v>1200</v>
      </c>
      <c r="S90" s="339">
        <f t="shared" si="26"/>
        <v>1200</v>
      </c>
      <c r="T90" s="339">
        <v>1200</v>
      </c>
      <c r="U90" s="333">
        <v>1350</v>
      </c>
      <c r="V90" s="333">
        <v>1350</v>
      </c>
      <c r="W90" s="328">
        <f t="shared" si="27"/>
        <v>3100</v>
      </c>
      <c r="X90" s="328">
        <v>3100</v>
      </c>
      <c r="Y90" s="333"/>
      <c r="Z90" s="333"/>
      <c r="AA90" s="624"/>
      <c r="AB90" s="334"/>
      <c r="AC90" s="334"/>
      <c r="AD90" s="334"/>
      <c r="AE90" s="335">
        <f t="shared" si="19"/>
        <v>100</v>
      </c>
      <c r="AF90" s="335">
        <f t="shared" si="24"/>
        <v>3100</v>
      </c>
    </row>
    <row r="91" spans="1:32" s="335" customFormat="1" ht="37.5">
      <c r="A91" s="331">
        <v>6</v>
      </c>
      <c r="B91" s="332" t="s">
        <v>574</v>
      </c>
      <c r="C91" s="364" t="s">
        <v>575</v>
      </c>
      <c r="D91" s="364" t="s">
        <v>576</v>
      </c>
      <c r="E91" s="364" t="s">
        <v>560</v>
      </c>
      <c r="F91" s="6" t="s">
        <v>577</v>
      </c>
      <c r="G91" s="333">
        <v>4490</v>
      </c>
      <c r="H91" s="333">
        <v>4455</v>
      </c>
      <c r="I91" s="333">
        <v>4500</v>
      </c>
      <c r="J91" s="333">
        <v>4455</v>
      </c>
      <c r="K91" s="333"/>
      <c r="L91" s="333"/>
      <c r="M91" s="333">
        <v>1320</v>
      </c>
      <c r="N91" s="333">
        <v>1320</v>
      </c>
      <c r="O91" s="333"/>
      <c r="P91" s="333"/>
      <c r="Q91" s="333">
        <f t="shared" si="25"/>
        <v>1200</v>
      </c>
      <c r="R91" s="333">
        <v>1200</v>
      </c>
      <c r="S91" s="339">
        <f t="shared" si="26"/>
        <v>1200</v>
      </c>
      <c r="T91" s="339">
        <v>1200</v>
      </c>
      <c r="U91" s="333">
        <v>1320</v>
      </c>
      <c r="V91" s="333">
        <v>1320</v>
      </c>
      <c r="W91" s="328">
        <f t="shared" si="27"/>
        <v>3130</v>
      </c>
      <c r="X91" s="328">
        <v>3130</v>
      </c>
      <c r="Y91" s="333"/>
      <c r="Z91" s="333"/>
      <c r="AA91" s="625"/>
      <c r="AB91" s="334"/>
      <c r="AC91" s="334"/>
      <c r="AD91" s="334"/>
      <c r="AE91" s="335">
        <f t="shared" si="19"/>
        <v>99.887766554433227</v>
      </c>
      <c r="AF91" s="335">
        <f t="shared" si="24"/>
        <v>3135</v>
      </c>
    </row>
    <row r="92" spans="1:32" s="157" customFormat="1">
      <c r="A92" s="135" t="s">
        <v>225</v>
      </c>
      <c r="B92" s="24" t="s">
        <v>578</v>
      </c>
      <c r="C92" s="135"/>
      <c r="D92" s="135"/>
      <c r="E92" s="135"/>
      <c r="F92" s="135"/>
      <c r="G92" s="246">
        <f t="shared" ref="G92:W92" si="28">SUM(G94:G96)</f>
        <v>19680</v>
      </c>
      <c r="H92" s="246">
        <f t="shared" si="28"/>
        <v>19436</v>
      </c>
      <c r="I92" s="246">
        <f t="shared" si="28"/>
        <v>19900</v>
      </c>
      <c r="J92" s="246">
        <f t="shared" si="28"/>
        <v>19656</v>
      </c>
      <c r="K92" s="246">
        <f t="shared" si="28"/>
        <v>0</v>
      </c>
      <c r="L92" s="246">
        <f t="shared" si="28"/>
        <v>0</v>
      </c>
      <c r="M92" s="246">
        <f t="shared" si="28"/>
        <v>250</v>
      </c>
      <c r="N92" s="246">
        <f t="shared" si="28"/>
        <v>250</v>
      </c>
      <c r="O92" s="246">
        <f t="shared" si="28"/>
        <v>0</v>
      </c>
      <c r="P92" s="246">
        <f t="shared" si="28"/>
        <v>0</v>
      </c>
      <c r="Q92" s="246">
        <f t="shared" si="28"/>
        <v>250</v>
      </c>
      <c r="R92" s="246">
        <f t="shared" si="28"/>
        <v>250</v>
      </c>
      <c r="S92" s="246">
        <f t="shared" si="28"/>
        <v>0</v>
      </c>
      <c r="T92" s="246">
        <f t="shared" si="28"/>
        <v>0</v>
      </c>
      <c r="U92" s="246">
        <f t="shared" si="28"/>
        <v>250</v>
      </c>
      <c r="V92" s="246">
        <f t="shared" si="28"/>
        <v>250</v>
      </c>
      <c r="W92" s="246">
        <f t="shared" si="28"/>
        <v>19000</v>
      </c>
      <c r="X92" s="246">
        <f>SUM(X94:X96)</f>
        <v>19000</v>
      </c>
      <c r="Y92" s="246"/>
      <c r="Z92" s="246"/>
      <c r="AA92" s="135"/>
      <c r="AB92" s="244"/>
      <c r="AC92" s="244"/>
      <c r="AD92" s="244"/>
      <c r="AE92" s="335">
        <f t="shared" si="19"/>
        <v>97.934472934472936</v>
      </c>
    </row>
    <row r="93" spans="1:32" s="157" customFormat="1">
      <c r="A93" s="135"/>
      <c r="B93" s="33" t="s">
        <v>222</v>
      </c>
      <c r="C93" s="135"/>
      <c r="D93" s="135"/>
      <c r="E93" s="135"/>
      <c r="F93" s="135"/>
      <c r="G93" s="246"/>
      <c r="H93" s="246"/>
      <c r="I93" s="246"/>
      <c r="J93" s="246"/>
      <c r="K93" s="246"/>
      <c r="L93" s="246"/>
      <c r="M93" s="246"/>
      <c r="N93" s="246"/>
      <c r="O93" s="246"/>
      <c r="P93" s="246"/>
      <c r="Q93" s="246"/>
      <c r="R93" s="246"/>
      <c r="S93" s="338"/>
      <c r="T93" s="338"/>
      <c r="U93" s="338"/>
      <c r="V93" s="338"/>
      <c r="W93" s="246"/>
      <c r="X93" s="246"/>
      <c r="Y93" s="246"/>
      <c r="Z93" s="246"/>
      <c r="AA93" s="135"/>
      <c r="AB93" s="244"/>
      <c r="AC93" s="244"/>
      <c r="AD93" s="244"/>
      <c r="AE93" s="335"/>
    </row>
    <row r="94" spans="1:32" s="335" customFormat="1" ht="50.25" customHeight="1">
      <c r="A94" s="331">
        <v>1</v>
      </c>
      <c r="B94" s="332" t="s">
        <v>579</v>
      </c>
      <c r="C94" s="364" t="s">
        <v>548</v>
      </c>
      <c r="D94" s="366"/>
      <c r="E94" s="365"/>
      <c r="F94" s="6" t="s">
        <v>580</v>
      </c>
      <c r="G94" s="333">
        <v>2400</v>
      </c>
      <c r="H94" s="333">
        <v>2376</v>
      </c>
      <c r="I94" s="333">
        <v>2400</v>
      </c>
      <c r="J94" s="333">
        <v>2376</v>
      </c>
      <c r="K94" s="333"/>
      <c r="L94" s="333"/>
      <c r="M94" s="333">
        <v>50</v>
      </c>
      <c r="N94" s="333">
        <v>50</v>
      </c>
      <c r="O94" s="333"/>
      <c r="P94" s="333"/>
      <c r="Q94" s="333">
        <f>R94</f>
        <v>50</v>
      </c>
      <c r="R94" s="333">
        <v>50</v>
      </c>
      <c r="S94" s="339"/>
      <c r="T94" s="339"/>
      <c r="U94" s="333">
        <v>50</v>
      </c>
      <c r="V94" s="333">
        <v>50</v>
      </c>
      <c r="W94" s="328">
        <f>X94</f>
        <v>2300</v>
      </c>
      <c r="X94" s="333">
        <v>2300</v>
      </c>
      <c r="Y94" s="333"/>
      <c r="Z94" s="333"/>
      <c r="AA94" s="623" t="s">
        <v>581</v>
      </c>
      <c r="AB94" s="334"/>
      <c r="AC94" s="334"/>
      <c r="AD94" s="334"/>
      <c r="AE94" s="335">
        <f t="shared" si="19"/>
        <v>98.905723905723903</v>
      </c>
    </row>
    <row r="95" spans="1:32" s="335" customFormat="1" ht="75">
      <c r="A95" s="331">
        <v>2</v>
      </c>
      <c r="B95" s="332" t="s">
        <v>582</v>
      </c>
      <c r="C95" s="364" t="s">
        <v>575</v>
      </c>
      <c r="D95" s="367" t="s">
        <v>583</v>
      </c>
      <c r="E95" s="368" t="s">
        <v>584</v>
      </c>
      <c r="F95" s="450" t="s">
        <v>915</v>
      </c>
      <c r="G95" s="451">
        <v>9340</v>
      </c>
      <c r="H95" s="451">
        <v>9240</v>
      </c>
      <c r="I95" s="333">
        <v>9500</v>
      </c>
      <c r="J95" s="333">
        <v>9400</v>
      </c>
      <c r="K95" s="333"/>
      <c r="L95" s="333"/>
      <c r="M95" s="333">
        <v>100</v>
      </c>
      <c r="N95" s="333">
        <v>100</v>
      </c>
      <c r="O95" s="333"/>
      <c r="P95" s="333"/>
      <c r="Q95" s="333">
        <f t="shared" ref="Q95:Q98" si="29">R95</f>
        <v>100</v>
      </c>
      <c r="R95" s="333">
        <v>100</v>
      </c>
      <c r="S95" s="339"/>
      <c r="T95" s="339"/>
      <c r="U95" s="333">
        <v>100</v>
      </c>
      <c r="V95" s="333">
        <v>100</v>
      </c>
      <c r="W95" s="328">
        <f t="shared" ref="W95:W96" si="30">X95</f>
        <v>9100</v>
      </c>
      <c r="X95" s="333">
        <v>9100</v>
      </c>
      <c r="Y95" s="333"/>
      <c r="Z95" s="333"/>
      <c r="AA95" s="624"/>
      <c r="AB95" s="334"/>
      <c r="AC95" s="334"/>
      <c r="AD95" s="334"/>
      <c r="AE95" s="335">
        <f t="shared" si="19"/>
        <v>97.872340425531917</v>
      </c>
    </row>
    <row r="96" spans="1:32" s="335" customFormat="1" ht="99.75" customHeight="1">
      <c r="A96" s="331">
        <v>3</v>
      </c>
      <c r="B96" s="332" t="s">
        <v>585</v>
      </c>
      <c r="C96" s="364" t="s">
        <v>586</v>
      </c>
      <c r="D96" s="367" t="s">
        <v>587</v>
      </c>
      <c r="E96" s="368" t="s">
        <v>584</v>
      </c>
      <c r="F96" s="450" t="s">
        <v>916</v>
      </c>
      <c r="G96" s="451">
        <v>7940</v>
      </c>
      <c r="H96" s="451">
        <v>7820</v>
      </c>
      <c r="I96" s="333">
        <v>8000</v>
      </c>
      <c r="J96" s="333">
        <v>7880</v>
      </c>
      <c r="K96" s="333"/>
      <c r="L96" s="333"/>
      <c r="M96" s="333">
        <v>100</v>
      </c>
      <c r="N96" s="333">
        <v>100</v>
      </c>
      <c r="O96" s="333"/>
      <c r="P96" s="333"/>
      <c r="Q96" s="333">
        <f t="shared" si="29"/>
        <v>100</v>
      </c>
      <c r="R96" s="333">
        <v>100</v>
      </c>
      <c r="S96" s="339"/>
      <c r="T96" s="339"/>
      <c r="U96" s="333">
        <v>100</v>
      </c>
      <c r="V96" s="333">
        <v>100</v>
      </c>
      <c r="W96" s="328">
        <f t="shared" si="30"/>
        <v>7600</v>
      </c>
      <c r="X96" s="333">
        <v>7600</v>
      </c>
      <c r="Y96" s="333"/>
      <c r="Z96" s="333"/>
      <c r="AA96" s="625"/>
      <c r="AB96" s="334"/>
      <c r="AC96" s="334"/>
      <c r="AD96" s="334"/>
      <c r="AE96" s="335">
        <f t="shared" si="19"/>
        <v>97.71573604060913</v>
      </c>
    </row>
    <row r="97" spans="1:32" s="335" customFormat="1" ht="24" customHeight="1">
      <c r="A97" s="359" t="s">
        <v>445</v>
      </c>
      <c r="B97" s="33" t="s">
        <v>588</v>
      </c>
      <c r="C97" s="6"/>
      <c r="D97" s="6"/>
      <c r="E97" s="6"/>
      <c r="F97" s="337">
        <f t="shared" ref="F97:W97" si="31">F98</f>
        <v>0</v>
      </c>
      <c r="G97" s="337">
        <f t="shared" si="31"/>
        <v>0</v>
      </c>
      <c r="H97" s="337">
        <f t="shared" si="31"/>
        <v>0</v>
      </c>
      <c r="I97" s="337">
        <f t="shared" si="31"/>
        <v>8500</v>
      </c>
      <c r="J97" s="337">
        <f t="shared" si="31"/>
        <v>8420</v>
      </c>
      <c r="K97" s="337">
        <f t="shared" si="31"/>
        <v>0</v>
      </c>
      <c r="L97" s="337">
        <f t="shared" si="31"/>
        <v>0</v>
      </c>
      <c r="M97" s="337">
        <f t="shared" si="31"/>
        <v>0</v>
      </c>
      <c r="N97" s="337">
        <f t="shared" si="31"/>
        <v>0</v>
      </c>
      <c r="O97" s="337">
        <f t="shared" si="31"/>
        <v>0</v>
      </c>
      <c r="P97" s="337">
        <f t="shared" si="31"/>
        <v>0</v>
      </c>
      <c r="Q97" s="337">
        <f t="shared" si="31"/>
        <v>0</v>
      </c>
      <c r="R97" s="337">
        <f t="shared" si="31"/>
        <v>0</v>
      </c>
      <c r="S97" s="337">
        <f t="shared" si="31"/>
        <v>0</v>
      </c>
      <c r="T97" s="337">
        <f t="shared" si="31"/>
        <v>0</v>
      </c>
      <c r="U97" s="337">
        <f t="shared" si="31"/>
        <v>0</v>
      </c>
      <c r="V97" s="337">
        <f t="shared" si="31"/>
        <v>0</v>
      </c>
      <c r="W97" s="337">
        <f t="shared" si="31"/>
        <v>500</v>
      </c>
      <c r="X97" s="337">
        <f>X98</f>
        <v>500</v>
      </c>
      <c r="Y97" s="333"/>
      <c r="Z97" s="333"/>
      <c r="AA97" s="331"/>
      <c r="AB97" s="334"/>
      <c r="AC97" s="334"/>
      <c r="AD97" s="334"/>
    </row>
    <row r="98" spans="1:32" s="335" customFormat="1" ht="113.25" customHeight="1">
      <c r="A98" s="331">
        <v>1</v>
      </c>
      <c r="B98" s="332" t="s">
        <v>589</v>
      </c>
      <c r="C98" s="364" t="s">
        <v>590</v>
      </c>
      <c r="D98" s="367" t="s">
        <v>591</v>
      </c>
      <c r="E98" s="368" t="s">
        <v>584</v>
      </c>
      <c r="F98" s="6"/>
      <c r="G98" s="333"/>
      <c r="H98" s="333"/>
      <c r="I98" s="333">
        <v>8500</v>
      </c>
      <c r="J98" s="333">
        <v>8420</v>
      </c>
      <c r="K98" s="333"/>
      <c r="L98" s="333"/>
      <c r="M98" s="333">
        <v>0</v>
      </c>
      <c r="N98" s="333">
        <v>0</v>
      </c>
      <c r="O98" s="333"/>
      <c r="P98" s="333"/>
      <c r="Q98" s="333">
        <f t="shared" si="29"/>
        <v>0</v>
      </c>
      <c r="R98" s="333">
        <v>0</v>
      </c>
      <c r="S98" s="339"/>
      <c r="T98" s="339"/>
      <c r="U98" s="333">
        <v>0</v>
      </c>
      <c r="V98" s="333">
        <v>0</v>
      </c>
      <c r="W98" s="328">
        <f>X98</f>
        <v>500</v>
      </c>
      <c r="X98" s="328">
        <v>500</v>
      </c>
      <c r="Y98" s="333"/>
      <c r="Z98" s="333"/>
      <c r="AA98" s="331"/>
      <c r="AB98" s="334"/>
      <c r="AC98" s="334"/>
      <c r="AD98" s="334"/>
    </row>
    <row r="99" spans="1:32" s="157" customFormat="1" ht="30" customHeight="1">
      <c r="A99" s="135" t="s">
        <v>446</v>
      </c>
      <c r="B99" s="33" t="s">
        <v>592</v>
      </c>
      <c r="C99" s="135"/>
      <c r="D99" s="135"/>
      <c r="E99" s="135"/>
      <c r="F99" s="135"/>
      <c r="G99" s="246"/>
      <c r="H99" s="246"/>
      <c r="I99" s="246"/>
      <c r="J99" s="246"/>
      <c r="K99" s="246"/>
      <c r="L99" s="246"/>
      <c r="M99" s="246"/>
      <c r="N99" s="246"/>
      <c r="O99" s="246"/>
      <c r="P99" s="246"/>
      <c r="Q99" s="246"/>
      <c r="R99" s="246"/>
      <c r="S99" s="338"/>
      <c r="T99" s="338"/>
      <c r="U99" s="338"/>
      <c r="V99" s="338"/>
      <c r="W99" s="442">
        <f>X99</f>
        <v>17863</v>
      </c>
      <c r="X99" s="442">
        <f>14566+3297</f>
        <v>17863</v>
      </c>
      <c r="Y99" s="246"/>
      <c r="Z99" s="246"/>
      <c r="AA99" s="135"/>
      <c r="AB99" s="244"/>
      <c r="AC99" s="244"/>
      <c r="AD99" s="244"/>
    </row>
    <row r="100" spans="1:32" s="335" customFormat="1" ht="21" customHeight="1">
      <c r="A100" s="331"/>
      <c r="B100" s="332"/>
      <c r="C100" s="6"/>
      <c r="D100" s="6"/>
      <c r="E100" s="6"/>
      <c r="F100" s="6"/>
      <c r="G100" s="333"/>
      <c r="H100" s="333"/>
      <c r="I100" s="333"/>
      <c r="J100" s="333"/>
      <c r="K100" s="333"/>
      <c r="L100" s="333"/>
      <c r="M100" s="333"/>
      <c r="N100" s="333"/>
      <c r="O100" s="333"/>
      <c r="P100" s="333"/>
      <c r="Q100" s="333"/>
      <c r="R100" s="333"/>
      <c r="S100" s="339"/>
      <c r="T100" s="339"/>
      <c r="U100" s="333"/>
      <c r="V100" s="333"/>
      <c r="W100" s="328"/>
      <c r="X100" s="328"/>
      <c r="Y100" s="333"/>
      <c r="Z100" s="333"/>
      <c r="AA100" s="331"/>
      <c r="AB100" s="334"/>
      <c r="AC100" s="334"/>
      <c r="AD100" s="334"/>
      <c r="AF100" s="452">
        <v>49363</v>
      </c>
    </row>
    <row r="101" spans="1:32" s="449" customFormat="1" ht="33.75" customHeight="1">
      <c r="A101" s="444" t="s">
        <v>529</v>
      </c>
      <c r="B101" s="445" t="s">
        <v>593</v>
      </c>
      <c r="C101" s="444"/>
      <c r="D101" s="444"/>
      <c r="E101" s="444"/>
      <c r="F101" s="444"/>
      <c r="G101" s="446">
        <f t="shared" ref="G101:W101" si="32">SUM(G102:G103)</f>
        <v>62931</v>
      </c>
      <c r="H101" s="446">
        <f t="shared" si="32"/>
        <v>62672</v>
      </c>
      <c r="I101" s="446">
        <f t="shared" si="32"/>
        <v>59712</v>
      </c>
      <c r="J101" s="446">
        <f t="shared" si="32"/>
        <v>59453</v>
      </c>
      <c r="K101" s="446">
        <f t="shared" si="32"/>
        <v>0</v>
      </c>
      <c r="L101" s="446">
        <f t="shared" si="32"/>
        <v>0</v>
      </c>
      <c r="M101" s="446">
        <f t="shared" si="32"/>
        <v>25310</v>
      </c>
      <c r="N101" s="446">
        <f t="shared" si="32"/>
        <v>25310</v>
      </c>
      <c r="O101" s="446">
        <f t="shared" si="32"/>
        <v>0</v>
      </c>
      <c r="P101" s="446">
        <f t="shared" si="32"/>
        <v>0</v>
      </c>
      <c r="Q101" s="446">
        <f t="shared" si="32"/>
        <v>18410</v>
      </c>
      <c r="R101" s="446">
        <f t="shared" si="32"/>
        <v>18410</v>
      </c>
      <c r="S101" s="446">
        <f t="shared" si="32"/>
        <v>5333.07</v>
      </c>
      <c r="T101" s="446">
        <f t="shared" si="32"/>
        <v>5333.07</v>
      </c>
      <c r="U101" s="446">
        <f t="shared" si="32"/>
        <v>17000</v>
      </c>
      <c r="V101" s="446">
        <f t="shared" si="32"/>
        <v>17000</v>
      </c>
      <c r="W101" s="442">
        <f t="shared" si="32"/>
        <v>49363</v>
      </c>
      <c r="X101" s="442">
        <f>SUM(X102:X103)</f>
        <v>49363</v>
      </c>
      <c r="Y101" s="446"/>
      <c r="Z101" s="446"/>
      <c r="AA101" s="453" t="s">
        <v>917</v>
      </c>
      <c r="AB101" s="448"/>
      <c r="AC101" s="448"/>
      <c r="AD101" s="448"/>
      <c r="AE101" s="449" t="s">
        <v>490</v>
      </c>
      <c r="AF101" s="449">
        <f>AF100-X101</f>
        <v>0</v>
      </c>
    </row>
    <row r="102" spans="1:32" s="157" customFormat="1" ht="38.25" customHeight="1">
      <c r="A102" s="135" t="s">
        <v>20</v>
      </c>
      <c r="B102" s="33" t="s">
        <v>531</v>
      </c>
      <c r="C102" s="135"/>
      <c r="D102" s="135"/>
      <c r="E102" s="135"/>
      <c r="F102" s="135"/>
      <c r="G102" s="246">
        <v>2000</v>
      </c>
      <c r="H102" s="246">
        <v>2000</v>
      </c>
      <c r="I102" s="246">
        <v>2000</v>
      </c>
      <c r="J102" s="246">
        <v>2000</v>
      </c>
      <c r="K102" s="246"/>
      <c r="L102" s="246"/>
      <c r="M102" s="246">
        <v>1500</v>
      </c>
      <c r="N102" s="246">
        <v>1500</v>
      </c>
      <c r="O102" s="246"/>
      <c r="P102" s="246"/>
      <c r="Q102" s="246">
        <f>R102</f>
        <v>500</v>
      </c>
      <c r="R102" s="246">
        <v>500</v>
      </c>
      <c r="S102" s="338">
        <v>0</v>
      </c>
      <c r="T102" s="338">
        <v>0</v>
      </c>
      <c r="U102" s="246">
        <v>1500</v>
      </c>
      <c r="V102" s="246">
        <v>1500</v>
      </c>
      <c r="W102" s="246">
        <f>X102</f>
        <v>500</v>
      </c>
      <c r="X102" s="246">
        <v>500</v>
      </c>
      <c r="Y102" s="246"/>
      <c r="Z102" s="246"/>
      <c r="AA102" s="135"/>
      <c r="AB102" s="244"/>
      <c r="AC102" s="244"/>
      <c r="AD102" s="244"/>
    </row>
    <row r="103" spans="1:32" s="157" customFormat="1" ht="26.25" customHeight="1">
      <c r="A103" s="135" t="s">
        <v>21</v>
      </c>
      <c r="B103" s="33" t="s">
        <v>594</v>
      </c>
      <c r="C103" s="135"/>
      <c r="D103" s="135"/>
      <c r="E103" s="135"/>
      <c r="F103" s="135"/>
      <c r="G103" s="246">
        <f t="shared" ref="G103:W103" si="33">G104+G105+G109+G112+G121</f>
        <v>60931</v>
      </c>
      <c r="H103" s="246">
        <f t="shared" si="33"/>
        <v>60672</v>
      </c>
      <c r="I103" s="246">
        <f t="shared" si="33"/>
        <v>57712</v>
      </c>
      <c r="J103" s="246">
        <f t="shared" si="33"/>
        <v>57453</v>
      </c>
      <c r="K103" s="246">
        <f t="shared" si="33"/>
        <v>0</v>
      </c>
      <c r="L103" s="246">
        <f t="shared" si="33"/>
        <v>0</v>
      </c>
      <c r="M103" s="246">
        <f t="shared" si="33"/>
        <v>23810</v>
      </c>
      <c r="N103" s="246">
        <f t="shared" si="33"/>
        <v>23810</v>
      </c>
      <c r="O103" s="246">
        <f t="shared" si="33"/>
        <v>0</v>
      </c>
      <c r="P103" s="246">
        <f t="shared" si="33"/>
        <v>0</v>
      </c>
      <c r="Q103" s="246">
        <f t="shared" si="33"/>
        <v>17910</v>
      </c>
      <c r="R103" s="246">
        <f t="shared" si="33"/>
        <v>17910</v>
      </c>
      <c r="S103" s="246">
        <f t="shared" si="33"/>
        <v>5333.07</v>
      </c>
      <c r="T103" s="246">
        <f t="shared" si="33"/>
        <v>5333.07</v>
      </c>
      <c r="U103" s="246">
        <f t="shared" si="33"/>
        <v>15500</v>
      </c>
      <c r="V103" s="246">
        <f t="shared" si="33"/>
        <v>15500</v>
      </c>
      <c r="W103" s="246">
        <f t="shared" si="33"/>
        <v>48863</v>
      </c>
      <c r="X103" s="246">
        <f>X104+X105+X109+X112+X121</f>
        <v>48863</v>
      </c>
      <c r="Y103" s="246"/>
      <c r="Z103" s="246"/>
      <c r="AA103" s="135"/>
      <c r="AB103" s="244"/>
      <c r="AC103" s="244"/>
      <c r="AD103" s="244"/>
    </row>
    <row r="104" spans="1:32" s="157" customFormat="1" ht="56.25">
      <c r="A104" s="135" t="s">
        <v>13</v>
      </c>
      <c r="B104" s="33" t="s">
        <v>533</v>
      </c>
      <c r="C104" s="135"/>
      <c r="D104" s="135"/>
      <c r="E104" s="135"/>
      <c r="F104" s="135"/>
      <c r="G104" s="246"/>
      <c r="H104" s="246"/>
      <c r="I104" s="246"/>
      <c r="J104" s="246"/>
      <c r="K104" s="246"/>
      <c r="L104" s="246"/>
      <c r="M104" s="246"/>
      <c r="N104" s="246"/>
      <c r="O104" s="246"/>
      <c r="P104" s="246"/>
      <c r="Q104" s="246"/>
      <c r="R104" s="246"/>
      <c r="S104" s="338"/>
      <c r="T104" s="338"/>
      <c r="U104" s="338"/>
      <c r="V104" s="338"/>
      <c r="W104" s="246"/>
      <c r="X104" s="246"/>
      <c r="Y104" s="246"/>
      <c r="Z104" s="246"/>
      <c r="AA104" s="135"/>
      <c r="AB104" s="244"/>
      <c r="AC104" s="244"/>
      <c r="AD104" s="244"/>
    </row>
    <row r="105" spans="1:32" s="157" customFormat="1" ht="37.5">
      <c r="A105" s="135" t="s">
        <v>15</v>
      </c>
      <c r="B105" s="33" t="s">
        <v>239</v>
      </c>
      <c r="C105" s="135"/>
      <c r="D105" s="135"/>
      <c r="E105" s="135"/>
      <c r="F105" s="135"/>
      <c r="G105" s="246">
        <f t="shared" ref="G105:W105" si="34">SUM(G106:G108)</f>
        <v>11100</v>
      </c>
      <c r="H105" s="246">
        <f t="shared" si="34"/>
        <v>10989</v>
      </c>
      <c r="I105" s="246">
        <f t="shared" si="34"/>
        <v>11100</v>
      </c>
      <c r="J105" s="246">
        <f t="shared" si="34"/>
        <v>10989</v>
      </c>
      <c r="K105" s="246">
        <f t="shared" si="34"/>
        <v>0</v>
      </c>
      <c r="L105" s="246">
        <f t="shared" si="34"/>
        <v>0</v>
      </c>
      <c r="M105" s="246">
        <f t="shared" si="34"/>
        <v>9300</v>
      </c>
      <c r="N105" s="246">
        <f t="shared" si="34"/>
        <v>9300</v>
      </c>
      <c r="O105" s="246">
        <f t="shared" si="34"/>
        <v>0</v>
      </c>
      <c r="P105" s="246">
        <f t="shared" si="34"/>
        <v>0</v>
      </c>
      <c r="Q105" s="246">
        <f t="shared" si="34"/>
        <v>9000</v>
      </c>
      <c r="R105" s="246">
        <f t="shared" si="34"/>
        <v>9000</v>
      </c>
      <c r="S105" s="246">
        <f t="shared" si="34"/>
        <v>5333.07</v>
      </c>
      <c r="T105" s="246">
        <f t="shared" si="34"/>
        <v>5333.07</v>
      </c>
      <c r="U105" s="246">
        <f t="shared" si="34"/>
        <v>9300</v>
      </c>
      <c r="V105" s="246">
        <f t="shared" si="34"/>
        <v>9300</v>
      </c>
      <c r="W105" s="246">
        <f t="shared" si="34"/>
        <v>1680</v>
      </c>
      <c r="X105" s="246">
        <f>SUM(X106:X108)</f>
        <v>1680</v>
      </c>
      <c r="Y105" s="246"/>
      <c r="Z105" s="246"/>
      <c r="AA105" s="135"/>
      <c r="AB105" s="244"/>
      <c r="AC105" s="244"/>
      <c r="AD105" s="244"/>
    </row>
    <row r="106" spans="1:32" s="335" customFormat="1" ht="37.5">
      <c r="A106" s="331">
        <v>1</v>
      </c>
      <c r="B106" s="332" t="s">
        <v>595</v>
      </c>
      <c r="C106" s="17" t="s">
        <v>596</v>
      </c>
      <c r="D106" s="369" t="s">
        <v>597</v>
      </c>
      <c r="E106" s="370" t="s">
        <v>598</v>
      </c>
      <c r="F106" s="6" t="s">
        <v>599</v>
      </c>
      <c r="G106" s="333">
        <v>3700</v>
      </c>
      <c r="H106" s="333">
        <v>3663</v>
      </c>
      <c r="I106" s="333">
        <v>3700</v>
      </c>
      <c r="J106" s="333">
        <v>3663</v>
      </c>
      <c r="K106" s="333"/>
      <c r="L106" s="333"/>
      <c r="M106" s="333">
        <v>3100</v>
      </c>
      <c r="N106" s="333">
        <v>3100</v>
      </c>
      <c r="O106" s="333"/>
      <c r="P106" s="333"/>
      <c r="Q106" s="333">
        <f>R106</f>
        <v>3000</v>
      </c>
      <c r="R106" s="333">
        <v>3000</v>
      </c>
      <c r="S106" s="339">
        <f>T106</f>
        <v>1661.64</v>
      </c>
      <c r="T106" s="339">
        <v>1661.64</v>
      </c>
      <c r="U106" s="333">
        <v>3100</v>
      </c>
      <c r="V106" s="333">
        <v>3100</v>
      </c>
      <c r="W106" s="328">
        <f>X106</f>
        <v>560</v>
      </c>
      <c r="X106" s="328">
        <v>560</v>
      </c>
      <c r="Y106" s="333"/>
      <c r="Z106" s="333"/>
      <c r="AA106" s="623" t="s">
        <v>536</v>
      </c>
      <c r="AB106" s="334"/>
      <c r="AC106" s="334"/>
      <c r="AD106" s="334"/>
      <c r="AE106" s="335">
        <f t="shared" ref="AE106:AE108" si="35">(V106+X106)/J106*100</f>
        <v>99.918099918099927</v>
      </c>
      <c r="AF106" s="335">
        <f>J106-N106</f>
        <v>563</v>
      </c>
    </row>
    <row r="107" spans="1:32" s="335" customFormat="1" ht="37.5">
      <c r="A107" s="331">
        <v>2</v>
      </c>
      <c r="B107" s="332" t="s">
        <v>600</v>
      </c>
      <c r="C107" s="17" t="s">
        <v>601</v>
      </c>
      <c r="D107" s="369" t="s">
        <v>597</v>
      </c>
      <c r="E107" s="370" t="s">
        <v>598</v>
      </c>
      <c r="F107" s="6" t="s">
        <v>602</v>
      </c>
      <c r="G107" s="333">
        <v>3700</v>
      </c>
      <c r="H107" s="333">
        <v>3663</v>
      </c>
      <c r="I107" s="333">
        <v>3700</v>
      </c>
      <c r="J107" s="333">
        <v>3663</v>
      </c>
      <c r="K107" s="333"/>
      <c r="L107" s="333"/>
      <c r="M107" s="333">
        <v>3100</v>
      </c>
      <c r="N107" s="333">
        <v>3100</v>
      </c>
      <c r="O107" s="333"/>
      <c r="P107" s="333"/>
      <c r="Q107" s="333">
        <f t="shared" ref="Q107:Q108" si="36">R107</f>
        <v>3000</v>
      </c>
      <c r="R107" s="333">
        <v>3000</v>
      </c>
      <c r="S107" s="339">
        <f t="shared" ref="S107:S108" si="37">T107</f>
        <v>2093.86</v>
      </c>
      <c r="T107" s="339">
        <v>2093.86</v>
      </c>
      <c r="U107" s="333">
        <v>3100</v>
      </c>
      <c r="V107" s="333">
        <v>3100</v>
      </c>
      <c r="W107" s="328">
        <f t="shared" ref="W107:W108" si="38">X107</f>
        <v>560</v>
      </c>
      <c r="X107" s="328">
        <v>560</v>
      </c>
      <c r="Y107" s="333"/>
      <c r="Z107" s="333"/>
      <c r="AA107" s="624"/>
      <c r="AB107" s="334"/>
      <c r="AC107" s="334"/>
      <c r="AD107" s="334"/>
      <c r="AE107" s="335">
        <f t="shared" si="35"/>
        <v>99.918099918099927</v>
      </c>
      <c r="AF107" s="335">
        <f>J107-N107</f>
        <v>563</v>
      </c>
    </row>
    <row r="108" spans="1:32" s="335" customFormat="1" ht="37.5">
      <c r="A108" s="331">
        <v>3</v>
      </c>
      <c r="B108" s="332" t="s">
        <v>603</v>
      </c>
      <c r="C108" s="17" t="s">
        <v>604</v>
      </c>
      <c r="D108" s="369" t="s">
        <v>597</v>
      </c>
      <c r="E108" s="370" t="s">
        <v>598</v>
      </c>
      <c r="F108" s="6" t="s">
        <v>605</v>
      </c>
      <c r="G108" s="333">
        <v>3700</v>
      </c>
      <c r="H108" s="333">
        <v>3663</v>
      </c>
      <c r="I108" s="333">
        <v>3700</v>
      </c>
      <c r="J108" s="333">
        <v>3663</v>
      </c>
      <c r="K108" s="333"/>
      <c r="L108" s="333"/>
      <c r="M108" s="333">
        <v>3100</v>
      </c>
      <c r="N108" s="333">
        <v>3100</v>
      </c>
      <c r="O108" s="333"/>
      <c r="P108" s="333"/>
      <c r="Q108" s="333">
        <f t="shared" si="36"/>
        <v>3000</v>
      </c>
      <c r="R108" s="333">
        <v>3000</v>
      </c>
      <c r="S108" s="339">
        <f t="shared" si="37"/>
        <v>1577.57</v>
      </c>
      <c r="T108" s="339">
        <v>1577.57</v>
      </c>
      <c r="U108" s="333">
        <v>3100</v>
      </c>
      <c r="V108" s="333">
        <v>3100</v>
      </c>
      <c r="W108" s="328">
        <f t="shared" si="38"/>
        <v>560</v>
      </c>
      <c r="X108" s="328">
        <v>560</v>
      </c>
      <c r="Y108" s="333"/>
      <c r="Z108" s="333"/>
      <c r="AA108" s="625"/>
      <c r="AB108" s="334"/>
      <c r="AC108" s="334"/>
      <c r="AD108" s="334"/>
      <c r="AE108" s="335">
        <f t="shared" si="35"/>
        <v>99.918099918099927</v>
      </c>
      <c r="AF108" s="335">
        <f t="shared" ref="AF108" si="39">J108-N108</f>
        <v>563</v>
      </c>
    </row>
    <row r="109" spans="1:32" s="157" customFormat="1" ht="37.5">
      <c r="A109" s="135" t="s">
        <v>223</v>
      </c>
      <c r="B109" s="33" t="s">
        <v>240</v>
      </c>
      <c r="C109" s="135"/>
      <c r="D109" s="135"/>
      <c r="E109" s="135"/>
      <c r="F109" s="135"/>
      <c r="G109" s="246">
        <f>SUM(G111)</f>
        <v>33091</v>
      </c>
      <c r="H109" s="246">
        <f t="shared" ref="H109:X109" si="40">SUM(H111)</f>
        <v>33091</v>
      </c>
      <c r="I109" s="246">
        <f t="shared" si="40"/>
        <v>29782</v>
      </c>
      <c r="J109" s="246">
        <f t="shared" si="40"/>
        <v>29782</v>
      </c>
      <c r="K109" s="246">
        <f t="shared" si="40"/>
        <v>0</v>
      </c>
      <c r="L109" s="246">
        <f t="shared" si="40"/>
        <v>0</v>
      </c>
      <c r="M109" s="246">
        <f t="shared" si="40"/>
        <v>5600</v>
      </c>
      <c r="N109" s="246">
        <f t="shared" si="40"/>
        <v>5600</v>
      </c>
      <c r="O109" s="246">
        <f t="shared" si="40"/>
        <v>0</v>
      </c>
      <c r="P109" s="246">
        <f t="shared" si="40"/>
        <v>0</v>
      </c>
      <c r="Q109" s="246">
        <f t="shared" si="40"/>
        <v>0</v>
      </c>
      <c r="R109" s="246">
        <f t="shared" si="40"/>
        <v>0</v>
      </c>
      <c r="S109" s="338">
        <f t="shared" si="40"/>
        <v>0</v>
      </c>
      <c r="T109" s="338">
        <f t="shared" si="40"/>
        <v>0</v>
      </c>
      <c r="U109" s="338">
        <f t="shared" si="40"/>
        <v>5600</v>
      </c>
      <c r="V109" s="338">
        <f t="shared" si="40"/>
        <v>5600</v>
      </c>
      <c r="W109" s="246">
        <f t="shared" si="40"/>
        <v>24180</v>
      </c>
      <c r="X109" s="246">
        <f t="shared" si="40"/>
        <v>24180</v>
      </c>
      <c r="Y109" s="246"/>
      <c r="Z109" s="246"/>
      <c r="AA109" s="135"/>
      <c r="AB109" s="244"/>
      <c r="AC109" s="244"/>
      <c r="AD109" s="244"/>
    </row>
    <row r="110" spans="1:32" s="157" customFormat="1">
      <c r="A110" s="135"/>
      <c r="B110" s="33" t="s">
        <v>222</v>
      </c>
      <c r="C110" s="135"/>
      <c r="D110" s="135"/>
      <c r="E110" s="135"/>
      <c r="F110" s="135"/>
      <c r="G110" s="246"/>
      <c r="H110" s="246"/>
      <c r="I110" s="246"/>
      <c r="J110" s="246"/>
      <c r="K110" s="246"/>
      <c r="L110" s="246"/>
      <c r="M110" s="246"/>
      <c r="N110" s="246"/>
      <c r="O110" s="246"/>
      <c r="P110" s="246"/>
      <c r="Q110" s="246"/>
      <c r="R110" s="246"/>
      <c r="S110" s="338"/>
      <c r="T110" s="338"/>
      <c r="U110" s="338"/>
      <c r="V110" s="338"/>
      <c r="W110" s="246"/>
      <c r="X110" s="246"/>
      <c r="Y110" s="246"/>
      <c r="Z110" s="246"/>
      <c r="AA110" s="135"/>
      <c r="AB110" s="244"/>
      <c r="AC110" s="244"/>
      <c r="AD110" s="244"/>
    </row>
    <row r="111" spans="1:32" s="335" customFormat="1" ht="75">
      <c r="A111" s="331">
        <v>1</v>
      </c>
      <c r="B111" s="332" t="s">
        <v>606</v>
      </c>
      <c r="C111" s="17" t="s">
        <v>607</v>
      </c>
      <c r="D111" s="370" t="s">
        <v>608</v>
      </c>
      <c r="E111" s="370" t="s">
        <v>598</v>
      </c>
      <c r="F111" s="428" t="s">
        <v>609</v>
      </c>
      <c r="G111" s="333">
        <v>33091</v>
      </c>
      <c r="H111" s="333">
        <v>33091</v>
      </c>
      <c r="I111" s="333">
        <v>29782</v>
      </c>
      <c r="J111" s="333">
        <v>29782</v>
      </c>
      <c r="K111" s="333"/>
      <c r="L111" s="333"/>
      <c r="M111" s="333">
        <v>5600</v>
      </c>
      <c r="N111" s="333">
        <v>5600</v>
      </c>
      <c r="O111" s="333"/>
      <c r="P111" s="333"/>
      <c r="Q111" s="333"/>
      <c r="R111" s="333">
        <v>0</v>
      </c>
      <c r="S111" s="339"/>
      <c r="T111" s="339"/>
      <c r="U111" s="333">
        <v>5600</v>
      </c>
      <c r="V111" s="333">
        <v>5600</v>
      </c>
      <c r="W111" s="328">
        <f>X111</f>
        <v>24180</v>
      </c>
      <c r="X111" s="328">
        <v>24180</v>
      </c>
      <c r="Y111" s="333"/>
      <c r="Z111" s="333"/>
      <c r="AA111" s="331" t="s">
        <v>536</v>
      </c>
      <c r="AB111" s="334"/>
      <c r="AC111" s="334"/>
      <c r="AD111" s="334"/>
      <c r="AE111" s="335">
        <f>(V111+X111)/J111*100</f>
        <v>99.993284534282452</v>
      </c>
      <c r="AF111" s="335">
        <f>J111-V111</f>
        <v>24182</v>
      </c>
    </row>
    <row r="112" spans="1:32" s="157" customFormat="1" ht="37.5">
      <c r="A112" s="135" t="s">
        <v>225</v>
      </c>
      <c r="B112" s="33" t="s">
        <v>241</v>
      </c>
      <c r="C112" s="135"/>
      <c r="D112" s="135"/>
      <c r="E112" s="135"/>
      <c r="F112" s="135"/>
      <c r="G112" s="246">
        <f t="shared" ref="G112:W112" si="41">SUM(G115:G120)</f>
        <v>16740</v>
      </c>
      <c r="H112" s="246">
        <f t="shared" si="41"/>
        <v>16592</v>
      </c>
      <c r="I112" s="246">
        <f t="shared" si="41"/>
        <v>16830</v>
      </c>
      <c r="J112" s="246">
        <f t="shared" si="41"/>
        <v>16682</v>
      </c>
      <c r="K112" s="246">
        <f t="shared" si="41"/>
        <v>0</v>
      </c>
      <c r="L112" s="246">
        <f t="shared" si="41"/>
        <v>0</v>
      </c>
      <c r="M112" s="246">
        <f t="shared" si="41"/>
        <v>600</v>
      </c>
      <c r="N112" s="246">
        <f t="shared" si="41"/>
        <v>600</v>
      </c>
      <c r="O112" s="246">
        <f t="shared" si="41"/>
        <v>0</v>
      </c>
      <c r="P112" s="246">
        <f t="shared" si="41"/>
        <v>0</v>
      </c>
      <c r="Q112" s="246">
        <f t="shared" si="41"/>
        <v>600</v>
      </c>
      <c r="R112" s="246">
        <f t="shared" si="41"/>
        <v>600</v>
      </c>
      <c r="S112" s="246">
        <f t="shared" si="41"/>
        <v>0</v>
      </c>
      <c r="T112" s="246">
        <f t="shared" si="41"/>
        <v>0</v>
      </c>
      <c r="U112" s="246">
        <f t="shared" si="41"/>
        <v>600</v>
      </c>
      <c r="V112" s="246">
        <f t="shared" si="41"/>
        <v>600</v>
      </c>
      <c r="W112" s="246">
        <f t="shared" si="41"/>
        <v>15750</v>
      </c>
      <c r="X112" s="246">
        <f>SUM(X115:X120)</f>
        <v>15750</v>
      </c>
      <c r="Y112" s="246"/>
      <c r="Z112" s="246"/>
      <c r="AA112" s="135"/>
      <c r="AB112" s="244"/>
      <c r="AC112" s="244"/>
      <c r="AD112" s="244"/>
      <c r="AE112" s="335">
        <f t="shared" ref="AE112" si="42">(V112+X112)/J112*100</f>
        <v>98.009830955520911</v>
      </c>
    </row>
    <row r="113" spans="1:32" s="157" customFormat="1">
      <c r="A113" s="135"/>
      <c r="B113" s="33" t="s">
        <v>222</v>
      </c>
      <c r="C113" s="135"/>
      <c r="D113" s="135"/>
      <c r="E113" s="135"/>
      <c r="F113" s="135"/>
      <c r="G113" s="246"/>
      <c r="H113" s="246"/>
      <c r="I113" s="246"/>
      <c r="J113" s="246"/>
      <c r="K113" s="246"/>
      <c r="L113" s="246"/>
      <c r="M113" s="246"/>
      <c r="N113" s="246"/>
      <c r="O113" s="246"/>
      <c r="P113" s="246"/>
      <c r="Q113" s="246"/>
      <c r="R113" s="246"/>
      <c r="S113" s="338"/>
      <c r="T113" s="338"/>
      <c r="U113" s="338"/>
      <c r="V113" s="338"/>
      <c r="W113" s="246"/>
      <c r="X113" s="246"/>
      <c r="Y113" s="246"/>
      <c r="Z113" s="246"/>
      <c r="AA113" s="135"/>
      <c r="AB113" s="244"/>
      <c r="AC113" s="244"/>
      <c r="AD113" s="244"/>
      <c r="AE113" s="335"/>
    </row>
    <row r="114" spans="1:32" s="157" customFormat="1">
      <c r="A114" s="135"/>
      <c r="B114" s="33" t="s">
        <v>222</v>
      </c>
      <c r="C114" s="135"/>
      <c r="D114" s="135"/>
      <c r="E114" s="135"/>
      <c r="F114" s="135"/>
      <c r="G114" s="246"/>
      <c r="H114" s="246"/>
      <c r="I114" s="246"/>
      <c r="J114" s="246"/>
      <c r="K114" s="246"/>
      <c r="L114" s="246"/>
      <c r="M114" s="246"/>
      <c r="N114" s="246"/>
      <c r="O114" s="246"/>
      <c r="P114" s="246"/>
      <c r="Q114" s="246"/>
      <c r="R114" s="246"/>
      <c r="S114" s="338"/>
      <c r="T114" s="338"/>
      <c r="U114" s="338"/>
      <c r="V114" s="338"/>
      <c r="W114" s="246"/>
      <c r="X114" s="246"/>
      <c r="Y114" s="246"/>
      <c r="Z114" s="246"/>
      <c r="AA114" s="135"/>
      <c r="AB114" s="244"/>
      <c r="AC114" s="244"/>
      <c r="AD114" s="244"/>
      <c r="AE114" s="335"/>
    </row>
    <row r="115" spans="1:32" s="335" customFormat="1" ht="56.25">
      <c r="A115" s="331">
        <v>1</v>
      </c>
      <c r="B115" s="332" t="s">
        <v>610</v>
      </c>
      <c r="C115" s="6" t="s">
        <v>611</v>
      </c>
      <c r="D115" s="6" t="s">
        <v>612</v>
      </c>
      <c r="E115" s="6" t="s">
        <v>613</v>
      </c>
      <c r="F115" s="6" t="s">
        <v>614</v>
      </c>
      <c r="G115" s="333">
        <v>4080</v>
      </c>
      <c r="H115" s="333">
        <v>4045</v>
      </c>
      <c r="I115" s="333">
        <v>4080</v>
      </c>
      <c r="J115" s="333">
        <v>4045</v>
      </c>
      <c r="K115" s="333"/>
      <c r="L115" s="333"/>
      <c r="M115" s="333">
        <v>200</v>
      </c>
      <c r="N115" s="333">
        <v>200</v>
      </c>
      <c r="O115" s="333"/>
      <c r="P115" s="333"/>
      <c r="Q115" s="333">
        <f>R115</f>
        <v>200</v>
      </c>
      <c r="R115" s="333">
        <v>200</v>
      </c>
      <c r="S115" s="339"/>
      <c r="T115" s="339"/>
      <c r="U115" s="333">
        <v>200</v>
      </c>
      <c r="V115" s="333">
        <v>200</v>
      </c>
      <c r="W115" s="328">
        <f>X115</f>
        <v>3800</v>
      </c>
      <c r="X115" s="328">
        <v>3800</v>
      </c>
      <c r="Y115" s="333"/>
      <c r="Z115" s="333"/>
      <c r="AA115" s="623" t="s">
        <v>581</v>
      </c>
      <c r="AB115" s="334"/>
      <c r="AC115" s="334"/>
      <c r="AD115" s="334"/>
      <c r="AE115" s="340">
        <f>(V115+X115)/H115*100</f>
        <v>98.887515451174295</v>
      </c>
      <c r="AF115" s="335">
        <f>H115-V115</f>
        <v>3845</v>
      </c>
    </row>
    <row r="116" spans="1:32" s="335" customFormat="1" ht="56.25">
      <c r="A116" s="331">
        <v>2</v>
      </c>
      <c r="B116" s="332" t="s">
        <v>615</v>
      </c>
      <c r="C116" s="6" t="s">
        <v>616</v>
      </c>
      <c r="D116" s="6" t="s">
        <v>617</v>
      </c>
      <c r="E116" s="6" t="s">
        <v>613</v>
      </c>
      <c r="F116" s="6" t="s">
        <v>618</v>
      </c>
      <c r="G116" s="333">
        <v>4260</v>
      </c>
      <c r="H116" s="333">
        <v>4225</v>
      </c>
      <c r="I116" s="333">
        <v>4350</v>
      </c>
      <c r="J116" s="333">
        <v>4315</v>
      </c>
      <c r="K116" s="333"/>
      <c r="L116" s="333"/>
      <c r="M116" s="333">
        <v>200</v>
      </c>
      <c r="N116" s="333">
        <v>200</v>
      </c>
      <c r="O116" s="333"/>
      <c r="P116" s="333"/>
      <c r="Q116" s="333">
        <f t="shared" ref="Q116:Q120" si="43">R116</f>
        <v>200</v>
      </c>
      <c r="R116" s="333">
        <v>200</v>
      </c>
      <c r="S116" s="339"/>
      <c r="T116" s="339"/>
      <c r="U116" s="333">
        <v>200</v>
      </c>
      <c r="V116" s="333">
        <v>200</v>
      </c>
      <c r="W116" s="328">
        <f t="shared" ref="W116:W120" si="44">X116</f>
        <v>4000</v>
      </c>
      <c r="X116" s="328">
        <v>4000</v>
      </c>
      <c r="Y116" s="333"/>
      <c r="Z116" s="333"/>
      <c r="AA116" s="624"/>
      <c r="AB116" s="334"/>
      <c r="AC116" s="334"/>
      <c r="AD116" s="334"/>
      <c r="AE116" s="340">
        <f>(V116+X116)/H116*100</f>
        <v>99.408284023668642</v>
      </c>
      <c r="AF116" s="335">
        <f>H116-V116</f>
        <v>4025</v>
      </c>
    </row>
    <row r="117" spans="1:32" s="335" customFormat="1" ht="51.75" customHeight="1">
      <c r="A117" s="331">
        <v>3</v>
      </c>
      <c r="B117" s="332" t="s">
        <v>619</v>
      </c>
      <c r="C117" s="6" t="s">
        <v>616</v>
      </c>
      <c r="D117" s="6" t="s">
        <v>620</v>
      </c>
      <c r="E117" s="6" t="s">
        <v>613</v>
      </c>
      <c r="F117" s="6" t="s">
        <v>621</v>
      </c>
      <c r="G117" s="333">
        <v>2020</v>
      </c>
      <c r="H117" s="333">
        <v>2005</v>
      </c>
      <c r="I117" s="333">
        <v>2020</v>
      </c>
      <c r="J117" s="333">
        <v>2005</v>
      </c>
      <c r="K117" s="333"/>
      <c r="L117" s="333"/>
      <c r="M117" s="333">
        <v>50</v>
      </c>
      <c r="N117" s="333">
        <v>50</v>
      </c>
      <c r="O117" s="333"/>
      <c r="P117" s="333"/>
      <c r="Q117" s="333">
        <f t="shared" si="43"/>
        <v>50</v>
      </c>
      <c r="R117" s="333">
        <v>50</v>
      </c>
      <c r="S117" s="339"/>
      <c r="T117" s="339"/>
      <c r="U117" s="333">
        <v>50</v>
      </c>
      <c r="V117" s="333">
        <v>50</v>
      </c>
      <c r="W117" s="328">
        <f t="shared" si="44"/>
        <v>1900</v>
      </c>
      <c r="X117" s="328">
        <v>1900</v>
      </c>
      <c r="Y117" s="333"/>
      <c r="Z117" s="333"/>
      <c r="AA117" s="624"/>
      <c r="AB117" s="334"/>
      <c r="AC117" s="334"/>
      <c r="AD117" s="334"/>
      <c r="AE117" s="340">
        <f t="shared" ref="AE117:AE120" si="45">(V117+X117)/H117*100</f>
        <v>97.256857855361602</v>
      </c>
      <c r="AF117" s="335">
        <f>H117-V117</f>
        <v>1955</v>
      </c>
    </row>
    <row r="118" spans="1:32" s="335" customFormat="1" ht="37.5">
      <c r="A118" s="331">
        <v>4</v>
      </c>
      <c r="B118" s="332" t="s">
        <v>622</v>
      </c>
      <c r="C118" s="6" t="s">
        <v>623</v>
      </c>
      <c r="D118" s="6" t="s">
        <v>620</v>
      </c>
      <c r="E118" s="6" t="s">
        <v>613</v>
      </c>
      <c r="F118" s="6" t="s">
        <v>624</v>
      </c>
      <c r="G118" s="333">
        <v>2180</v>
      </c>
      <c r="H118" s="333">
        <v>2160</v>
      </c>
      <c r="I118" s="333">
        <v>2180</v>
      </c>
      <c r="J118" s="333">
        <v>2160</v>
      </c>
      <c r="K118" s="333"/>
      <c r="L118" s="333"/>
      <c r="M118" s="333">
        <v>50</v>
      </c>
      <c r="N118" s="333">
        <v>50</v>
      </c>
      <c r="O118" s="333"/>
      <c r="P118" s="333"/>
      <c r="Q118" s="333">
        <f t="shared" si="43"/>
        <v>50</v>
      </c>
      <c r="R118" s="333">
        <v>50</v>
      </c>
      <c r="S118" s="339"/>
      <c r="T118" s="339"/>
      <c r="U118" s="333">
        <v>50</v>
      </c>
      <c r="V118" s="333">
        <v>50</v>
      </c>
      <c r="W118" s="328">
        <f t="shared" si="44"/>
        <v>2050</v>
      </c>
      <c r="X118" s="328">
        <v>2050</v>
      </c>
      <c r="Y118" s="333"/>
      <c r="Z118" s="333"/>
      <c r="AA118" s="624"/>
      <c r="AB118" s="334"/>
      <c r="AC118" s="334"/>
      <c r="AD118" s="334"/>
      <c r="AE118" s="340">
        <f t="shared" si="45"/>
        <v>97.222222222222214</v>
      </c>
      <c r="AF118" s="335">
        <f t="shared" ref="AF118:AF119" si="46">H118-V118</f>
        <v>2110</v>
      </c>
    </row>
    <row r="119" spans="1:32" s="335" customFormat="1" ht="37.5">
      <c r="A119" s="331">
        <v>5</v>
      </c>
      <c r="B119" s="332" t="s">
        <v>625</v>
      </c>
      <c r="C119" s="6" t="s">
        <v>626</v>
      </c>
      <c r="D119" s="6" t="s">
        <v>620</v>
      </c>
      <c r="E119" s="6" t="s">
        <v>613</v>
      </c>
      <c r="F119" s="6" t="s">
        <v>627</v>
      </c>
      <c r="G119" s="333">
        <v>2150</v>
      </c>
      <c r="H119" s="333">
        <v>2130</v>
      </c>
      <c r="I119" s="333">
        <v>2150</v>
      </c>
      <c r="J119" s="333">
        <v>2130</v>
      </c>
      <c r="K119" s="333"/>
      <c r="L119" s="333"/>
      <c r="M119" s="333">
        <v>50</v>
      </c>
      <c r="N119" s="333">
        <v>50</v>
      </c>
      <c r="O119" s="333"/>
      <c r="P119" s="333"/>
      <c r="Q119" s="333">
        <f t="shared" si="43"/>
        <v>50</v>
      </c>
      <c r="R119" s="333">
        <v>50</v>
      </c>
      <c r="S119" s="339"/>
      <c r="T119" s="339"/>
      <c r="U119" s="333">
        <v>50</v>
      </c>
      <c r="V119" s="333">
        <v>50</v>
      </c>
      <c r="W119" s="328">
        <f t="shared" si="44"/>
        <v>2050</v>
      </c>
      <c r="X119" s="328">
        <v>2050</v>
      </c>
      <c r="Y119" s="333"/>
      <c r="Z119" s="333"/>
      <c r="AA119" s="624"/>
      <c r="AB119" s="334"/>
      <c r="AC119" s="334"/>
      <c r="AD119" s="334"/>
      <c r="AE119" s="340">
        <f t="shared" si="45"/>
        <v>98.591549295774655</v>
      </c>
      <c r="AF119" s="335">
        <f t="shared" si="46"/>
        <v>2080</v>
      </c>
    </row>
    <row r="120" spans="1:32" s="335" customFormat="1" ht="56.25">
      <c r="A120" s="331">
        <v>6</v>
      </c>
      <c r="B120" s="332" t="s">
        <v>628</v>
      </c>
      <c r="C120" s="6" t="s">
        <v>629</v>
      </c>
      <c r="D120" s="6" t="s">
        <v>620</v>
      </c>
      <c r="E120" s="6" t="s">
        <v>613</v>
      </c>
      <c r="F120" s="6" t="s">
        <v>630</v>
      </c>
      <c r="G120" s="333">
        <v>2050</v>
      </c>
      <c r="H120" s="333">
        <v>2027</v>
      </c>
      <c r="I120" s="333">
        <v>2050</v>
      </c>
      <c r="J120" s="333">
        <v>2027</v>
      </c>
      <c r="K120" s="333"/>
      <c r="L120" s="333"/>
      <c r="M120" s="333">
        <v>50</v>
      </c>
      <c r="N120" s="333">
        <v>50</v>
      </c>
      <c r="O120" s="333"/>
      <c r="P120" s="333"/>
      <c r="Q120" s="333">
        <f t="shared" si="43"/>
        <v>50</v>
      </c>
      <c r="R120" s="333">
        <v>50</v>
      </c>
      <c r="S120" s="339"/>
      <c r="T120" s="339"/>
      <c r="U120" s="333">
        <v>50</v>
      </c>
      <c r="V120" s="333">
        <v>50</v>
      </c>
      <c r="W120" s="328">
        <f t="shared" si="44"/>
        <v>1950</v>
      </c>
      <c r="X120" s="328">
        <v>1950</v>
      </c>
      <c r="Y120" s="333"/>
      <c r="Z120" s="333"/>
      <c r="AA120" s="625"/>
      <c r="AB120" s="334"/>
      <c r="AC120" s="334"/>
      <c r="AD120" s="334"/>
      <c r="AE120" s="340">
        <f t="shared" si="45"/>
        <v>98.667982239763191</v>
      </c>
      <c r="AF120" s="335">
        <f>H120-V120</f>
        <v>1977</v>
      </c>
    </row>
    <row r="121" spans="1:32" s="157" customFormat="1" ht="47.25">
      <c r="A121" s="135" t="s">
        <v>446</v>
      </c>
      <c r="B121" s="33" t="s">
        <v>592</v>
      </c>
      <c r="C121" s="135"/>
      <c r="D121" s="135"/>
      <c r="E121" s="135"/>
      <c r="F121" s="135"/>
      <c r="G121" s="246"/>
      <c r="H121" s="246"/>
      <c r="I121" s="246"/>
      <c r="J121" s="246"/>
      <c r="K121" s="246"/>
      <c r="L121" s="246"/>
      <c r="M121" s="246">
        <v>8310</v>
      </c>
      <c r="N121" s="246">
        <v>8310</v>
      </c>
      <c r="O121" s="246"/>
      <c r="P121" s="246"/>
      <c r="Q121" s="246">
        <v>8310</v>
      </c>
      <c r="R121" s="246">
        <v>8310</v>
      </c>
      <c r="S121" s="338"/>
      <c r="T121" s="338"/>
      <c r="U121" s="338"/>
      <c r="V121" s="338"/>
      <c r="W121" s="442">
        <f>X121</f>
        <v>7253</v>
      </c>
      <c r="X121" s="442">
        <f>(11880+8310)-12937</f>
        <v>7253</v>
      </c>
      <c r="Y121" s="246"/>
      <c r="Z121" s="246"/>
      <c r="AA121" s="454" t="s">
        <v>918</v>
      </c>
      <c r="AB121" s="244"/>
      <c r="AC121" s="244"/>
      <c r="AD121" s="244"/>
    </row>
    <row r="122" spans="1:32" s="157" customFormat="1" ht="18.75" customHeight="1">
      <c r="A122" s="135"/>
      <c r="B122" s="33"/>
      <c r="C122" s="135"/>
      <c r="D122" s="135"/>
      <c r="E122" s="135"/>
      <c r="F122" s="135"/>
      <c r="G122" s="246"/>
      <c r="H122" s="246"/>
      <c r="I122" s="246"/>
      <c r="J122" s="246"/>
      <c r="K122" s="246"/>
      <c r="L122" s="246"/>
      <c r="M122" s="246"/>
      <c r="N122" s="246"/>
      <c r="O122" s="246"/>
      <c r="P122" s="246"/>
      <c r="Q122" s="246"/>
      <c r="R122" s="246"/>
      <c r="S122" s="338"/>
      <c r="T122" s="338"/>
      <c r="U122" s="338"/>
      <c r="V122" s="338"/>
      <c r="W122" s="246"/>
      <c r="X122" s="246"/>
      <c r="Y122" s="246"/>
      <c r="Z122" s="246"/>
      <c r="AA122" s="135"/>
      <c r="AB122" s="244"/>
      <c r="AC122" s="244"/>
      <c r="AD122" s="244"/>
      <c r="AF122" s="443">
        <v>54648</v>
      </c>
    </row>
    <row r="123" spans="1:32" s="449" customFormat="1" ht="29.25" customHeight="1">
      <c r="A123" s="444" t="s">
        <v>529</v>
      </c>
      <c r="B123" s="445" t="s">
        <v>631</v>
      </c>
      <c r="C123" s="444"/>
      <c r="D123" s="444"/>
      <c r="E123" s="444"/>
      <c r="F123" s="444"/>
      <c r="G123" s="446">
        <f>SUM(G124:G125)</f>
        <v>94214</v>
      </c>
      <c r="H123" s="446">
        <f t="shared" ref="H123:X123" si="47">SUM(H124:H125)</f>
        <v>93905</v>
      </c>
      <c r="I123" s="446">
        <f t="shared" si="47"/>
        <v>89125</v>
      </c>
      <c r="J123" s="446">
        <f t="shared" si="47"/>
        <v>88816</v>
      </c>
      <c r="K123" s="446">
        <f t="shared" si="47"/>
        <v>0</v>
      </c>
      <c r="L123" s="446">
        <f t="shared" si="47"/>
        <v>0</v>
      </c>
      <c r="M123" s="446">
        <f t="shared" si="47"/>
        <v>27022</v>
      </c>
      <c r="N123" s="446">
        <f t="shared" si="47"/>
        <v>27022</v>
      </c>
      <c r="O123" s="446">
        <f t="shared" si="47"/>
        <v>0</v>
      </c>
      <c r="P123" s="446">
        <f t="shared" si="47"/>
        <v>0</v>
      </c>
      <c r="Q123" s="446">
        <f t="shared" si="47"/>
        <v>18722</v>
      </c>
      <c r="R123" s="446">
        <f t="shared" si="47"/>
        <v>18722</v>
      </c>
      <c r="S123" s="446">
        <f t="shared" si="47"/>
        <v>8858.1899999999987</v>
      </c>
      <c r="T123" s="446">
        <f t="shared" si="47"/>
        <v>8858.1899999999987</v>
      </c>
      <c r="U123" s="446">
        <f t="shared" si="47"/>
        <v>27022</v>
      </c>
      <c r="V123" s="446">
        <f t="shared" si="47"/>
        <v>27022</v>
      </c>
      <c r="W123" s="442">
        <f t="shared" si="47"/>
        <v>54648</v>
      </c>
      <c r="X123" s="442">
        <f t="shared" si="47"/>
        <v>54648</v>
      </c>
      <c r="Y123" s="446"/>
      <c r="Z123" s="446"/>
      <c r="AA123" s="447"/>
      <c r="AB123" s="448"/>
      <c r="AC123" s="448"/>
      <c r="AD123" s="448"/>
      <c r="AE123" s="449" t="s">
        <v>490</v>
      </c>
      <c r="AF123" s="449">
        <f>AF122-X123</f>
        <v>0</v>
      </c>
    </row>
    <row r="124" spans="1:32" s="157" customFormat="1" ht="37.5">
      <c r="A124" s="135" t="s">
        <v>20</v>
      </c>
      <c r="B124" s="33" t="s">
        <v>531</v>
      </c>
      <c r="C124" s="135"/>
      <c r="D124" s="135"/>
      <c r="E124" s="135"/>
      <c r="F124" s="135"/>
      <c r="G124" s="246">
        <v>13923</v>
      </c>
      <c r="H124" s="246">
        <v>13923</v>
      </c>
      <c r="I124" s="246">
        <v>13923</v>
      </c>
      <c r="J124" s="246">
        <v>13923</v>
      </c>
      <c r="K124" s="246"/>
      <c r="L124" s="246"/>
      <c r="M124" s="246">
        <v>9250</v>
      </c>
      <c r="N124" s="246">
        <v>9250</v>
      </c>
      <c r="O124" s="246"/>
      <c r="P124" s="246"/>
      <c r="Q124" s="246">
        <f>R124</f>
        <v>3450</v>
      </c>
      <c r="R124" s="246">
        <v>3450</v>
      </c>
      <c r="S124" s="338">
        <f>T124</f>
        <v>0</v>
      </c>
      <c r="T124" s="338">
        <v>0</v>
      </c>
      <c r="U124" s="246">
        <v>9250</v>
      </c>
      <c r="V124" s="246">
        <v>9250</v>
      </c>
      <c r="W124" s="246">
        <f>X124</f>
        <v>4673</v>
      </c>
      <c r="X124" s="246">
        <v>4673</v>
      </c>
      <c r="Y124" s="246"/>
      <c r="Z124" s="246"/>
      <c r="AA124" s="135"/>
      <c r="AB124" s="244"/>
      <c r="AC124" s="244"/>
      <c r="AD124" s="244"/>
      <c r="AE124" s="157">
        <f>J124-N124</f>
        <v>4673</v>
      </c>
    </row>
    <row r="125" spans="1:32" s="157" customFormat="1" ht="25.5" customHeight="1">
      <c r="A125" s="135" t="s">
        <v>21</v>
      </c>
      <c r="B125" s="33" t="s">
        <v>594</v>
      </c>
      <c r="C125" s="135"/>
      <c r="D125" s="135"/>
      <c r="E125" s="135"/>
      <c r="F125" s="135"/>
      <c r="G125" s="246">
        <f t="shared" ref="G125:W125" si="48">G126+G131+G138+G141</f>
        <v>80291</v>
      </c>
      <c r="H125" s="246">
        <f t="shared" si="48"/>
        <v>79982</v>
      </c>
      <c r="I125" s="246">
        <f t="shared" si="48"/>
        <v>75202</v>
      </c>
      <c r="J125" s="246">
        <f t="shared" si="48"/>
        <v>74893</v>
      </c>
      <c r="K125" s="246">
        <f t="shared" si="48"/>
        <v>0</v>
      </c>
      <c r="L125" s="246">
        <f t="shared" si="48"/>
        <v>0</v>
      </c>
      <c r="M125" s="246">
        <f t="shared" si="48"/>
        <v>17772</v>
      </c>
      <c r="N125" s="246">
        <f t="shared" si="48"/>
        <v>17772</v>
      </c>
      <c r="O125" s="246">
        <f t="shared" si="48"/>
        <v>0</v>
      </c>
      <c r="P125" s="246">
        <f t="shared" si="48"/>
        <v>0</v>
      </c>
      <c r="Q125" s="246">
        <f t="shared" si="48"/>
        <v>15272</v>
      </c>
      <c r="R125" s="246">
        <f t="shared" si="48"/>
        <v>15272</v>
      </c>
      <c r="S125" s="246">
        <f t="shared" si="48"/>
        <v>8858.1899999999987</v>
      </c>
      <c r="T125" s="246">
        <f t="shared" si="48"/>
        <v>8858.1899999999987</v>
      </c>
      <c r="U125" s="246">
        <f t="shared" si="48"/>
        <v>17772</v>
      </c>
      <c r="V125" s="246">
        <f t="shared" si="48"/>
        <v>17772</v>
      </c>
      <c r="W125" s="246">
        <f t="shared" si="48"/>
        <v>49975</v>
      </c>
      <c r="X125" s="246">
        <f>X126+X131+X138+X141</f>
        <v>49975</v>
      </c>
      <c r="Y125" s="246"/>
      <c r="Z125" s="246"/>
      <c r="AA125" s="135"/>
      <c r="AB125" s="244"/>
      <c r="AC125" s="244"/>
      <c r="AD125" s="244"/>
    </row>
    <row r="126" spans="1:32" s="157" customFormat="1" ht="56.25">
      <c r="A126" s="135" t="s">
        <v>13</v>
      </c>
      <c r="B126" s="33" t="s">
        <v>533</v>
      </c>
      <c r="C126" s="135"/>
      <c r="D126" s="135"/>
      <c r="E126" s="135"/>
      <c r="F126" s="135"/>
      <c r="G126" s="246">
        <f>SUM(G128:G130)</f>
        <v>3890</v>
      </c>
      <c r="H126" s="246">
        <f t="shared" ref="H126:X126" si="49">SUM(H128:H130)</f>
        <v>3851</v>
      </c>
      <c r="I126" s="246">
        <f t="shared" si="49"/>
        <v>3890</v>
      </c>
      <c r="J126" s="246">
        <f t="shared" si="49"/>
        <v>3851</v>
      </c>
      <c r="K126" s="246">
        <f t="shared" si="49"/>
        <v>0</v>
      </c>
      <c r="L126" s="246">
        <f t="shared" si="49"/>
        <v>0</v>
      </c>
      <c r="M126" s="246">
        <f t="shared" si="49"/>
        <v>3250</v>
      </c>
      <c r="N126" s="246">
        <f t="shared" si="49"/>
        <v>3250</v>
      </c>
      <c r="O126" s="246">
        <f t="shared" si="49"/>
        <v>0</v>
      </c>
      <c r="P126" s="246">
        <f t="shared" si="49"/>
        <v>0</v>
      </c>
      <c r="Q126" s="246">
        <f t="shared" si="49"/>
        <v>2900</v>
      </c>
      <c r="R126" s="246">
        <f t="shared" si="49"/>
        <v>2900</v>
      </c>
      <c r="S126" s="246">
        <f t="shared" si="49"/>
        <v>1819.5</v>
      </c>
      <c r="T126" s="246">
        <f t="shared" si="49"/>
        <v>1819.5</v>
      </c>
      <c r="U126" s="246">
        <f t="shared" si="49"/>
        <v>3250</v>
      </c>
      <c r="V126" s="246">
        <f t="shared" si="49"/>
        <v>3250</v>
      </c>
      <c r="W126" s="246">
        <f t="shared" si="49"/>
        <v>590</v>
      </c>
      <c r="X126" s="246">
        <f t="shared" si="49"/>
        <v>590</v>
      </c>
      <c r="Y126" s="246"/>
      <c r="Z126" s="246"/>
      <c r="AA126" s="135"/>
      <c r="AB126" s="244"/>
      <c r="AC126" s="244"/>
      <c r="AD126" s="244"/>
    </row>
    <row r="127" spans="1:32" s="157" customFormat="1">
      <c r="A127" s="135"/>
      <c r="B127" s="33" t="s">
        <v>222</v>
      </c>
      <c r="C127" s="135"/>
      <c r="D127" s="135"/>
      <c r="E127" s="135"/>
      <c r="F127" s="135"/>
      <c r="G127" s="246"/>
      <c r="H127" s="246"/>
      <c r="I127" s="246"/>
      <c r="J127" s="246"/>
      <c r="K127" s="246"/>
      <c r="L127" s="246"/>
      <c r="M127" s="246"/>
      <c r="N127" s="246"/>
      <c r="O127" s="246"/>
      <c r="P127" s="246"/>
      <c r="Q127" s="246"/>
      <c r="R127" s="246"/>
      <c r="S127" s="338"/>
      <c r="T127" s="338"/>
      <c r="U127" s="338"/>
      <c r="V127" s="338"/>
      <c r="W127" s="246"/>
      <c r="X127" s="246"/>
      <c r="Y127" s="246"/>
      <c r="Z127" s="246"/>
      <c r="AA127" s="135"/>
      <c r="AB127" s="244"/>
      <c r="AC127" s="244"/>
      <c r="AD127" s="244"/>
    </row>
    <row r="128" spans="1:32" s="335" customFormat="1" ht="37.5">
      <c r="A128" s="331">
        <v>1</v>
      </c>
      <c r="B128" s="332" t="s">
        <v>632</v>
      </c>
      <c r="C128" s="17" t="s">
        <v>633</v>
      </c>
      <c r="D128" s="371" t="s">
        <v>634</v>
      </c>
      <c r="E128" s="365" t="s">
        <v>598</v>
      </c>
      <c r="F128" s="6" t="s">
        <v>635</v>
      </c>
      <c r="G128" s="333">
        <v>700</v>
      </c>
      <c r="H128" s="333">
        <v>693</v>
      </c>
      <c r="I128" s="333">
        <v>700</v>
      </c>
      <c r="J128" s="333">
        <v>693</v>
      </c>
      <c r="K128" s="333"/>
      <c r="L128" s="333"/>
      <c r="M128" s="333">
        <v>550</v>
      </c>
      <c r="N128" s="333">
        <v>550</v>
      </c>
      <c r="O128" s="333"/>
      <c r="P128" s="333"/>
      <c r="Q128" s="333">
        <f>R128</f>
        <v>450</v>
      </c>
      <c r="R128" s="333">
        <v>450</v>
      </c>
      <c r="S128" s="339">
        <f>T128</f>
        <v>450</v>
      </c>
      <c r="T128" s="339">
        <v>450</v>
      </c>
      <c r="U128" s="333">
        <v>550</v>
      </c>
      <c r="V128" s="333">
        <v>550</v>
      </c>
      <c r="W128" s="328">
        <f>X128</f>
        <v>140</v>
      </c>
      <c r="X128" s="328">
        <v>140</v>
      </c>
      <c r="Y128" s="333"/>
      <c r="Z128" s="333"/>
      <c r="AA128" s="623" t="s">
        <v>581</v>
      </c>
      <c r="AB128" s="334"/>
      <c r="AC128" s="334"/>
      <c r="AD128" s="334"/>
      <c r="AE128" s="335">
        <f>(V128+X128)/J128*100</f>
        <v>99.567099567099575</v>
      </c>
      <c r="AF128" s="335">
        <f>J128-V128</f>
        <v>143</v>
      </c>
    </row>
    <row r="129" spans="1:33" s="335" customFormat="1" ht="37.5">
      <c r="A129" s="331">
        <v>2</v>
      </c>
      <c r="B129" s="332" t="s">
        <v>636</v>
      </c>
      <c r="C129" s="17" t="s">
        <v>637</v>
      </c>
      <c r="D129" s="371" t="s">
        <v>638</v>
      </c>
      <c r="E129" s="365" t="s">
        <v>598</v>
      </c>
      <c r="F129" s="6" t="s">
        <v>639</v>
      </c>
      <c r="G129" s="333">
        <v>1490</v>
      </c>
      <c r="H129" s="333">
        <v>1475</v>
      </c>
      <c r="I129" s="333">
        <v>1490</v>
      </c>
      <c r="J129" s="333">
        <v>1475</v>
      </c>
      <c r="K129" s="333"/>
      <c r="L129" s="333"/>
      <c r="M129" s="333">
        <v>1100</v>
      </c>
      <c r="N129" s="333">
        <v>1100</v>
      </c>
      <c r="O129" s="333"/>
      <c r="P129" s="333"/>
      <c r="Q129" s="333">
        <f t="shared" ref="Q129:Q130" si="50">R129</f>
        <v>950</v>
      </c>
      <c r="R129" s="333">
        <v>950</v>
      </c>
      <c r="S129" s="339">
        <f t="shared" ref="S129:S130" si="51">T129</f>
        <v>539.83000000000004</v>
      </c>
      <c r="T129" s="339">
        <v>539.83000000000004</v>
      </c>
      <c r="U129" s="333">
        <v>1100</v>
      </c>
      <c r="V129" s="333">
        <v>1100</v>
      </c>
      <c r="W129" s="328">
        <f t="shared" ref="W129:W130" si="52">X129</f>
        <v>370</v>
      </c>
      <c r="X129" s="328">
        <v>370</v>
      </c>
      <c r="Y129" s="333"/>
      <c r="Z129" s="333"/>
      <c r="AA129" s="624"/>
      <c r="AB129" s="334"/>
      <c r="AC129" s="334"/>
      <c r="AD129" s="334"/>
      <c r="AE129" s="335">
        <f t="shared" ref="AE129:AE130" si="53">(V129+X129)/J129*100</f>
        <v>99.661016949152554</v>
      </c>
      <c r="AF129" s="335">
        <f t="shared" ref="AF129:AF130" si="54">J129-V129</f>
        <v>375</v>
      </c>
    </row>
    <row r="130" spans="1:33" s="335" customFormat="1" ht="37.5">
      <c r="A130" s="331">
        <v>3</v>
      </c>
      <c r="B130" s="332" t="s">
        <v>640</v>
      </c>
      <c r="C130" s="17" t="s">
        <v>641</v>
      </c>
      <c r="D130" s="371" t="s">
        <v>642</v>
      </c>
      <c r="E130" s="365" t="s">
        <v>598</v>
      </c>
      <c r="F130" s="6" t="s">
        <v>643</v>
      </c>
      <c r="G130" s="333">
        <v>1700</v>
      </c>
      <c r="H130" s="333">
        <v>1683</v>
      </c>
      <c r="I130" s="333">
        <v>1700</v>
      </c>
      <c r="J130" s="333">
        <v>1683</v>
      </c>
      <c r="K130" s="333"/>
      <c r="L130" s="333"/>
      <c r="M130" s="333">
        <v>1600</v>
      </c>
      <c r="N130" s="333">
        <v>1600</v>
      </c>
      <c r="O130" s="333"/>
      <c r="P130" s="333"/>
      <c r="Q130" s="333">
        <f t="shared" si="50"/>
        <v>1500</v>
      </c>
      <c r="R130" s="333">
        <v>1500</v>
      </c>
      <c r="S130" s="339">
        <f t="shared" si="51"/>
        <v>829.67</v>
      </c>
      <c r="T130" s="339">
        <v>829.67</v>
      </c>
      <c r="U130" s="333">
        <v>1600</v>
      </c>
      <c r="V130" s="333">
        <v>1600</v>
      </c>
      <c r="W130" s="328">
        <f t="shared" si="52"/>
        <v>80</v>
      </c>
      <c r="X130" s="328">
        <v>80</v>
      </c>
      <c r="Y130" s="333"/>
      <c r="Z130" s="333"/>
      <c r="AA130" s="625"/>
      <c r="AB130" s="334"/>
      <c r="AC130" s="334"/>
      <c r="AD130" s="334"/>
      <c r="AE130" s="335">
        <f t="shared" si="53"/>
        <v>99.821746880570402</v>
      </c>
      <c r="AF130" s="335">
        <f t="shared" si="54"/>
        <v>83</v>
      </c>
    </row>
    <row r="131" spans="1:33" s="157" customFormat="1" ht="37.5">
      <c r="A131" s="135" t="s">
        <v>15</v>
      </c>
      <c r="B131" s="33" t="s">
        <v>239</v>
      </c>
      <c r="C131" s="135"/>
      <c r="D131" s="135"/>
      <c r="E131" s="135"/>
      <c r="F131" s="135"/>
      <c r="G131" s="246">
        <f>SUM(G133:G137)</f>
        <v>25510</v>
      </c>
      <c r="H131" s="246">
        <f t="shared" ref="H131:X131" si="55">SUM(H133:H137)</f>
        <v>25240</v>
      </c>
      <c r="I131" s="246">
        <f t="shared" si="55"/>
        <v>25510</v>
      </c>
      <c r="J131" s="246">
        <f t="shared" si="55"/>
        <v>25240</v>
      </c>
      <c r="K131" s="246">
        <f t="shared" si="55"/>
        <v>0</v>
      </c>
      <c r="L131" s="246">
        <f t="shared" si="55"/>
        <v>0</v>
      </c>
      <c r="M131" s="246">
        <f t="shared" si="55"/>
        <v>10000</v>
      </c>
      <c r="N131" s="246">
        <f t="shared" si="55"/>
        <v>10000</v>
      </c>
      <c r="O131" s="246">
        <f t="shared" si="55"/>
        <v>0</v>
      </c>
      <c r="P131" s="246">
        <f t="shared" si="55"/>
        <v>0</v>
      </c>
      <c r="Q131" s="246">
        <f t="shared" si="55"/>
        <v>8700</v>
      </c>
      <c r="R131" s="246">
        <f t="shared" si="55"/>
        <v>8700</v>
      </c>
      <c r="S131" s="246">
        <f t="shared" si="55"/>
        <v>7038.69</v>
      </c>
      <c r="T131" s="246">
        <f t="shared" si="55"/>
        <v>7038.69</v>
      </c>
      <c r="U131" s="246">
        <f t="shared" si="55"/>
        <v>10000</v>
      </c>
      <c r="V131" s="246">
        <f t="shared" si="55"/>
        <v>10000</v>
      </c>
      <c r="W131" s="246">
        <f t="shared" si="55"/>
        <v>15210</v>
      </c>
      <c r="X131" s="246">
        <f t="shared" si="55"/>
        <v>15210</v>
      </c>
      <c r="Y131" s="246"/>
      <c r="Z131" s="246"/>
      <c r="AA131" s="135"/>
      <c r="AB131" s="244"/>
      <c r="AC131" s="244"/>
      <c r="AD131" s="244"/>
    </row>
    <row r="132" spans="1:33" s="157" customFormat="1">
      <c r="A132" s="135"/>
      <c r="B132" s="33" t="s">
        <v>222</v>
      </c>
      <c r="C132" s="135"/>
      <c r="D132" s="135"/>
      <c r="E132" s="135"/>
      <c r="F132" s="135"/>
      <c r="G132" s="246"/>
      <c r="H132" s="246"/>
      <c r="I132" s="246"/>
      <c r="J132" s="246"/>
      <c r="K132" s="246"/>
      <c r="L132" s="246"/>
      <c r="M132" s="246"/>
      <c r="N132" s="246"/>
      <c r="O132" s="246"/>
      <c r="P132" s="246"/>
      <c r="Q132" s="246"/>
      <c r="R132" s="246"/>
      <c r="S132" s="338"/>
      <c r="T132" s="338"/>
      <c r="U132" s="338"/>
      <c r="V132" s="338"/>
      <c r="W132" s="246"/>
      <c r="X132" s="246"/>
      <c r="Y132" s="246"/>
      <c r="Z132" s="246"/>
      <c r="AA132" s="135"/>
      <c r="AB132" s="244"/>
      <c r="AC132" s="244"/>
      <c r="AD132" s="244"/>
    </row>
    <row r="133" spans="1:33" s="335" customFormat="1" ht="56.25">
      <c r="A133" s="331">
        <v>1</v>
      </c>
      <c r="B133" s="332" t="s">
        <v>644</v>
      </c>
      <c r="C133" s="17" t="s">
        <v>645</v>
      </c>
      <c r="D133" s="371" t="s">
        <v>646</v>
      </c>
      <c r="E133" s="365" t="s">
        <v>598</v>
      </c>
      <c r="F133" s="6" t="s">
        <v>647</v>
      </c>
      <c r="G133" s="333">
        <v>2620</v>
      </c>
      <c r="H133" s="333">
        <v>2594</v>
      </c>
      <c r="I133" s="333">
        <v>2620</v>
      </c>
      <c r="J133" s="333">
        <v>2594</v>
      </c>
      <c r="K133" s="333"/>
      <c r="L133" s="333"/>
      <c r="M133" s="333">
        <v>1300</v>
      </c>
      <c r="N133" s="333">
        <v>1300</v>
      </c>
      <c r="O133" s="333"/>
      <c r="P133" s="333"/>
      <c r="Q133" s="333">
        <f t="shared" ref="Q133:Q137" si="56">R133</f>
        <v>1100</v>
      </c>
      <c r="R133" s="333">
        <v>1100</v>
      </c>
      <c r="S133" s="339">
        <f t="shared" ref="S133:S137" si="57">T133</f>
        <v>152.94999999999999</v>
      </c>
      <c r="T133" s="339">
        <v>152.94999999999999</v>
      </c>
      <c r="U133" s="333">
        <v>1300</v>
      </c>
      <c r="V133" s="333">
        <v>1300</v>
      </c>
      <c r="W133" s="328">
        <f t="shared" ref="W133:W137" si="58">X133</f>
        <v>1290</v>
      </c>
      <c r="X133" s="328">
        <v>1290</v>
      </c>
      <c r="Y133" s="333"/>
      <c r="Z133" s="333"/>
      <c r="AA133" s="623" t="s">
        <v>536</v>
      </c>
      <c r="AB133" s="334"/>
      <c r="AC133" s="334"/>
      <c r="AD133" s="334"/>
      <c r="AE133" s="335">
        <f t="shared" ref="AE133:AE138" si="59">(V133+X133)/J133*100</f>
        <v>99.845797995373943</v>
      </c>
      <c r="AF133" s="335">
        <f t="shared" ref="AF133:AF138" si="60">J133-V133</f>
        <v>1294</v>
      </c>
    </row>
    <row r="134" spans="1:33" s="335" customFormat="1" ht="56.25">
      <c r="A134" s="331">
        <v>2</v>
      </c>
      <c r="B134" s="332" t="s">
        <v>648</v>
      </c>
      <c r="C134" s="17" t="s">
        <v>645</v>
      </c>
      <c r="D134" s="371" t="s">
        <v>649</v>
      </c>
      <c r="E134" s="365" t="s">
        <v>598</v>
      </c>
      <c r="F134" s="6" t="s">
        <v>650</v>
      </c>
      <c r="G134" s="333">
        <v>3100</v>
      </c>
      <c r="H134" s="333">
        <v>3059</v>
      </c>
      <c r="I134" s="333">
        <v>3100</v>
      </c>
      <c r="J134" s="333">
        <v>3059</v>
      </c>
      <c r="K134" s="333"/>
      <c r="L134" s="333"/>
      <c r="M134" s="333">
        <v>1700</v>
      </c>
      <c r="N134" s="333">
        <v>1700</v>
      </c>
      <c r="O134" s="333"/>
      <c r="P134" s="333"/>
      <c r="Q134" s="333">
        <f t="shared" si="56"/>
        <v>1400</v>
      </c>
      <c r="R134" s="333">
        <v>1400</v>
      </c>
      <c r="S134" s="339">
        <f t="shared" si="57"/>
        <v>950</v>
      </c>
      <c r="T134" s="339">
        <v>950</v>
      </c>
      <c r="U134" s="333">
        <v>1700</v>
      </c>
      <c r="V134" s="333">
        <v>1700</v>
      </c>
      <c r="W134" s="328">
        <f t="shared" si="58"/>
        <v>1350</v>
      </c>
      <c r="X134" s="328">
        <v>1350</v>
      </c>
      <c r="Y134" s="333"/>
      <c r="Z134" s="333"/>
      <c r="AA134" s="624"/>
      <c r="AB134" s="334"/>
      <c r="AC134" s="334"/>
      <c r="AD134" s="334"/>
      <c r="AE134" s="335">
        <f t="shared" si="59"/>
        <v>99.705786204642038</v>
      </c>
      <c r="AF134" s="335">
        <f t="shared" si="60"/>
        <v>1359</v>
      </c>
    </row>
    <row r="135" spans="1:33" s="335" customFormat="1" ht="37.5">
      <c r="A135" s="331">
        <v>3</v>
      </c>
      <c r="B135" s="332" t="s">
        <v>651</v>
      </c>
      <c r="C135" s="17" t="s">
        <v>641</v>
      </c>
      <c r="D135" s="371" t="s">
        <v>652</v>
      </c>
      <c r="E135" s="365" t="s">
        <v>598</v>
      </c>
      <c r="F135" s="6" t="s">
        <v>653</v>
      </c>
      <c r="G135" s="333">
        <v>2500</v>
      </c>
      <c r="H135" s="333">
        <v>2475</v>
      </c>
      <c r="I135" s="333">
        <v>2500</v>
      </c>
      <c r="J135" s="333">
        <v>2475</v>
      </c>
      <c r="K135" s="333"/>
      <c r="L135" s="333"/>
      <c r="M135" s="333">
        <v>1100</v>
      </c>
      <c r="N135" s="333">
        <v>1100</v>
      </c>
      <c r="O135" s="333"/>
      <c r="P135" s="333"/>
      <c r="Q135" s="333">
        <f t="shared" si="56"/>
        <v>1000</v>
      </c>
      <c r="R135" s="333">
        <v>1000</v>
      </c>
      <c r="S135" s="339">
        <f t="shared" si="57"/>
        <v>933.27</v>
      </c>
      <c r="T135" s="339">
        <v>933.27</v>
      </c>
      <c r="U135" s="333">
        <v>1100</v>
      </c>
      <c r="V135" s="333">
        <v>1100</v>
      </c>
      <c r="W135" s="328">
        <f t="shared" si="58"/>
        <v>1370</v>
      </c>
      <c r="X135" s="328">
        <v>1370</v>
      </c>
      <c r="Y135" s="333"/>
      <c r="Z135" s="333"/>
      <c r="AA135" s="624"/>
      <c r="AB135" s="334"/>
      <c r="AC135" s="334"/>
      <c r="AD135" s="334"/>
      <c r="AE135" s="335">
        <f t="shared" si="59"/>
        <v>99.797979797979792</v>
      </c>
      <c r="AF135" s="335">
        <f t="shared" si="60"/>
        <v>1375</v>
      </c>
    </row>
    <row r="136" spans="1:33" s="335" customFormat="1" ht="37.5">
      <c r="A136" s="331">
        <v>4</v>
      </c>
      <c r="B136" s="332" t="s">
        <v>654</v>
      </c>
      <c r="C136" s="17" t="s">
        <v>655</v>
      </c>
      <c r="D136" s="371" t="s">
        <v>656</v>
      </c>
      <c r="E136" s="365" t="s">
        <v>598</v>
      </c>
      <c r="F136" s="6" t="s">
        <v>657</v>
      </c>
      <c r="G136" s="333">
        <v>13350</v>
      </c>
      <c r="H136" s="333">
        <v>13217</v>
      </c>
      <c r="I136" s="333">
        <v>13350</v>
      </c>
      <c r="J136" s="333">
        <v>13217</v>
      </c>
      <c r="K136" s="333"/>
      <c r="L136" s="333"/>
      <c r="M136" s="333">
        <v>4400</v>
      </c>
      <c r="N136" s="333">
        <v>4400</v>
      </c>
      <c r="O136" s="333"/>
      <c r="P136" s="333"/>
      <c r="Q136" s="333">
        <f t="shared" si="56"/>
        <v>4000</v>
      </c>
      <c r="R136" s="333">
        <v>4000</v>
      </c>
      <c r="S136" s="339">
        <f t="shared" si="57"/>
        <v>3866.23</v>
      </c>
      <c r="T136" s="339">
        <v>3866.23</v>
      </c>
      <c r="U136" s="333">
        <v>4400</v>
      </c>
      <c r="V136" s="333">
        <v>4400</v>
      </c>
      <c r="W136" s="328">
        <f t="shared" si="58"/>
        <v>8810</v>
      </c>
      <c r="X136" s="328">
        <v>8810</v>
      </c>
      <c r="Y136" s="333"/>
      <c r="Z136" s="333"/>
      <c r="AA136" s="624"/>
      <c r="AB136" s="334"/>
      <c r="AC136" s="334"/>
      <c r="AD136" s="334"/>
      <c r="AE136" s="335">
        <f t="shared" si="59"/>
        <v>99.94703790572747</v>
      </c>
      <c r="AF136" s="335">
        <f t="shared" si="60"/>
        <v>8817</v>
      </c>
    </row>
    <row r="137" spans="1:33" s="335" customFormat="1" ht="56.25">
      <c r="A137" s="331">
        <v>5</v>
      </c>
      <c r="B137" s="332" t="s">
        <v>658</v>
      </c>
      <c r="C137" s="17" t="s">
        <v>645</v>
      </c>
      <c r="D137" s="371" t="s">
        <v>659</v>
      </c>
      <c r="E137" s="365" t="s">
        <v>598</v>
      </c>
      <c r="F137" s="6" t="s">
        <v>660</v>
      </c>
      <c r="G137" s="333">
        <v>3940</v>
      </c>
      <c r="H137" s="333">
        <v>3895</v>
      </c>
      <c r="I137" s="333">
        <v>3940</v>
      </c>
      <c r="J137" s="333">
        <v>3895</v>
      </c>
      <c r="K137" s="333"/>
      <c r="L137" s="333"/>
      <c r="M137" s="333">
        <v>1500</v>
      </c>
      <c r="N137" s="333">
        <v>1500</v>
      </c>
      <c r="O137" s="333"/>
      <c r="P137" s="333"/>
      <c r="Q137" s="333">
        <f t="shared" si="56"/>
        <v>1200</v>
      </c>
      <c r="R137" s="333">
        <v>1200</v>
      </c>
      <c r="S137" s="339">
        <f t="shared" si="57"/>
        <v>1136.24</v>
      </c>
      <c r="T137" s="339">
        <v>1136.24</v>
      </c>
      <c r="U137" s="333">
        <v>1500</v>
      </c>
      <c r="V137" s="333">
        <v>1500</v>
      </c>
      <c r="W137" s="328">
        <f t="shared" si="58"/>
        <v>2390</v>
      </c>
      <c r="X137" s="328">
        <v>2390</v>
      </c>
      <c r="Y137" s="333"/>
      <c r="Z137" s="333"/>
      <c r="AA137" s="625"/>
      <c r="AB137" s="334"/>
      <c r="AC137" s="334"/>
      <c r="AD137" s="334"/>
      <c r="AE137" s="335">
        <f t="shared" si="59"/>
        <v>99.871630295250327</v>
      </c>
      <c r="AF137" s="335">
        <f t="shared" si="60"/>
        <v>2395</v>
      </c>
    </row>
    <row r="138" spans="1:33" s="157" customFormat="1" ht="37.5">
      <c r="A138" s="135" t="s">
        <v>223</v>
      </c>
      <c r="B138" s="33" t="s">
        <v>240</v>
      </c>
      <c r="C138" s="135"/>
      <c r="D138" s="135"/>
      <c r="E138" s="135"/>
      <c r="F138" s="135"/>
      <c r="G138" s="246">
        <f>G140</f>
        <v>50891</v>
      </c>
      <c r="H138" s="246">
        <f t="shared" ref="H138:X138" si="61">H140</f>
        <v>50891</v>
      </c>
      <c r="I138" s="246">
        <f t="shared" si="61"/>
        <v>45802</v>
      </c>
      <c r="J138" s="246">
        <f t="shared" si="61"/>
        <v>45802</v>
      </c>
      <c r="K138" s="246">
        <f t="shared" si="61"/>
        <v>0</v>
      </c>
      <c r="L138" s="246">
        <f t="shared" si="61"/>
        <v>0</v>
      </c>
      <c r="M138" s="246">
        <f t="shared" si="61"/>
        <v>4522</v>
      </c>
      <c r="N138" s="246">
        <f t="shared" si="61"/>
        <v>4522</v>
      </c>
      <c r="O138" s="246">
        <f t="shared" si="61"/>
        <v>0</v>
      </c>
      <c r="P138" s="246">
        <f t="shared" si="61"/>
        <v>0</v>
      </c>
      <c r="Q138" s="246">
        <f t="shared" si="61"/>
        <v>3672</v>
      </c>
      <c r="R138" s="246">
        <f t="shared" si="61"/>
        <v>3672</v>
      </c>
      <c r="S138" s="246">
        <f t="shared" si="61"/>
        <v>0</v>
      </c>
      <c r="T138" s="246">
        <f t="shared" si="61"/>
        <v>0</v>
      </c>
      <c r="U138" s="246">
        <f t="shared" si="61"/>
        <v>4522</v>
      </c>
      <c r="V138" s="246">
        <f t="shared" si="61"/>
        <v>4522</v>
      </c>
      <c r="W138" s="246">
        <f t="shared" si="61"/>
        <v>34175</v>
      </c>
      <c r="X138" s="246">
        <f t="shared" si="61"/>
        <v>34175</v>
      </c>
      <c r="Y138" s="246"/>
      <c r="Z138" s="246"/>
      <c r="AA138" s="135"/>
      <c r="AB138" s="244"/>
      <c r="AC138" s="244"/>
      <c r="AD138" s="244"/>
      <c r="AE138" s="335">
        <f t="shared" si="59"/>
        <v>84.487576961704718</v>
      </c>
      <c r="AF138" s="335">
        <f t="shared" si="60"/>
        <v>41280</v>
      </c>
    </row>
    <row r="139" spans="1:33" s="157" customFormat="1">
      <c r="A139" s="135"/>
      <c r="B139" s="33" t="s">
        <v>221</v>
      </c>
      <c r="C139" s="135"/>
      <c r="D139" s="135"/>
      <c r="E139" s="135"/>
      <c r="F139" s="135"/>
      <c r="G139" s="246"/>
      <c r="H139" s="246"/>
      <c r="I139" s="246"/>
      <c r="J139" s="246"/>
      <c r="K139" s="246"/>
      <c r="L139" s="246"/>
      <c r="M139" s="246"/>
      <c r="N139" s="246"/>
      <c r="O139" s="246"/>
      <c r="P139" s="246"/>
      <c r="Q139" s="246"/>
      <c r="R139" s="246"/>
      <c r="S139" s="338"/>
      <c r="T139" s="338"/>
      <c r="U139" s="338"/>
      <c r="V139" s="338"/>
      <c r="W139" s="246"/>
      <c r="X139" s="246"/>
      <c r="Y139" s="246"/>
      <c r="Z139" s="246"/>
      <c r="AA139" s="135"/>
      <c r="AB139" s="244"/>
      <c r="AC139" s="244"/>
      <c r="AD139" s="244"/>
      <c r="AE139" s="335"/>
      <c r="AF139" s="335"/>
    </row>
    <row r="140" spans="1:33" s="335" customFormat="1" ht="84.75" customHeight="1">
      <c r="A140" s="331">
        <v>1</v>
      </c>
      <c r="B140" s="332" t="s">
        <v>661</v>
      </c>
      <c r="C140" s="17" t="s">
        <v>662</v>
      </c>
      <c r="D140" s="371" t="s">
        <v>663</v>
      </c>
      <c r="E140" s="365" t="s">
        <v>664</v>
      </c>
      <c r="F140" s="6" t="s">
        <v>665</v>
      </c>
      <c r="G140" s="333">
        <v>50891</v>
      </c>
      <c r="H140" s="333">
        <v>50891</v>
      </c>
      <c r="I140" s="333">
        <v>45802</v>
      </c>
      <c r="J140" s="333">
        <v>45802</v>
      </c>
      <c r="K140" s="333"/>
      <c r="L140" s="333"/>
      <c r="M140" s="333">
        <v>4522</v>
      </c>
      <c r="N140" s="333">
        <v>4522</v>
      </c>
      <c r="O140" s="333"/>
      <c r="P140" s="333"/>
      <c r="Q140" s="333">
        <f>R140</f>
        <v>3672</v>
      </c>
      <c r="R140" s="333">
        <v>3672</v>
      </c>
      <c r="S140" s="339"/>
      <c r="T140" s="339"/>
      <c r="U140" s="333">
        <f>V140</f>
        <v>4522</v>
      </c>
      <c r="V140" s="333">
        <f>N140</f>
        <v>4522</v>
      </c>
      <c r="W140" s="455">
        <f>X140</f>
        <v>34175</v>
      </c>
      <c r="X140" s="455">
        <f>30907+3268</f>
        <v>34175</v>
      </c>
      <c r="Y140" s="333"/>
      <c r="Z140" s="333"/>
      <c r="AA140" s="331"/>
      <c r="AB140" s="334"/>
      <c r="AC140" s="334"/>
      <c r="AD140" s="334"/>
      <c r="AE140" s="335">
        <f>(V140+X140)/J140*100</f>
        <v>84.487576961704718</v>
      </c>
      <c r="AF140" s="335">
        <f>J140-V140</f>
        <v>41280</v>
      </c>
    </row>
    <row r="141" spans="1:33" s="157" customFormat="1" ht="37.5">
      <c r="A141" s="135" t="s">
        <v>225</v>
      </c>
      <c r="B141" s="33" t="s">
        <v>241</v>
      </c>
      <c r="C141" s="135"/>
      <c r="D141" s="135"/>
      <c r="E141" s="135"/>
      <c r="F141" s="135"/>
      <c r="G141" s="246"/>
      <c r="H141" s="246"/>
      <c r="I141" s="246"/>
      <c r="J141" s="246"/>
      <c r="K141" s="246"/>
      <c r="L141" s="246"/>
      <c r="M141" s="246"/>
      <c r="N141" s="246"/>
      <c r="O141" s="246"/>
      <c r="P141" s="246"/>
      <c r="Q141" s="246"/>
      <c r="R141" s="246"/>
      <c r="S141" s="338"/>
      <c r="T141" s="338"/>
      <c r="U141" s="338"/>
      <c r="V141" s="338"/>
      <c r="W141" s="246"/>
      <c r="X141" s="246"/>
      <c r="Y141" s="246"/>
      <c r="Z141" s="246"/>
      <c r="AA141" s="135"/>
      <c r="AB141" s="244"/>
      <c r="AC141" s="244"/>
      <c r="AD141" s="244"/>
    </row>
    <row r="142" spans="1:33" s="157" customFormat="1">
      <c r="A142" s="135"/>
      <c r="B142" s="33"/>
      <c r="C142" s="135"/>
      <c r="D142" s="135"/>
      <c r="E142" s="135"/>
      <c r="F142" s="135"/>
      <c r="G142" s="246"/>
      <c r="H142" s="246"/>
      <c r="I142" s="246"/>
      <c r="J142" s="246"/>
      <c r="K142" s="246"/>
      <c r="L142" s="246"/>
      <c r="M142" s="246"/>
      <c r="N142" s="246"/>
      <c r="O142" s="246"/>
      <c r="P142" s="246"/>
      <c r="Q142" s="246"/>
      <c r="R142" s="246"/>
      <c r="S142" s="338"/>
      <c r="T142" s="338"/>
      <c r="U142" s="338"/>
      <c r="V142" s="338"/>
      <c r="W142" s="246"/>
      <c r="X142" s="246"/>
      <c r="Y142" s="246"/>
      <c r="Z142" s="246"/>
      <c r="AA142" s="135"/>
      <c r="AB142" s="244"/>
      <c r="AC142" s="244"/>
      <c r="AD142" s="244"/>
      <c r="AF142" s="443">
        <v>50943</v>
      </c>
    </row>
    <row r="143" spans="1:33" s="449" customFormat="1" ht="30.75" customHeight="1">
      <c r="A143" s="444" t="s">
        <v>529</v>
      </c>
      <c r="B143" s="445" t="s">
        <v>666</v>
      </c>
      <c r="C143" s="444"/>
      <c r="D143" s="444"/>
      <c r="E143" s="444"/>
      <c r="F143" s="444"/>
      <c r="G143" s="446">
        <f>SUM(G144:G145)</f>
        <v>88394</v>
      </c>
      <c r="H143" s="446">
        <f>SUM(H144:H145)</f>
        <v>87944</v>
      </c>
      <c r="I143" s="446">
        <f t="shared" ref="I143:W143" si="62">SUM(I144:I145)</f>
        <v>88494</v>
      </c>
      <c r="J143" s="446">
        <f t="shared" si="62"/>
        <v>88044</v>
      </c>
      <c r="K143" s="446">
        <f t="shared" si="62"/>
        <v>0</v>
      </c>
      <c r="L143" s="446">
        <f t="shared" si="62"/>
        <v>0</v>
      </c>
      <c r="M143" s="446">
        <f t="shared" si="62"/>
        <v>34394</v>
      </c>
      <c r="N143" s="446">
        <f t="shared" si="62"/>
        <v>34394</v>
      </c>
      <c r="O143" s="446">
        <f t="shared" si="62"/>
        <v>0</v>
      </c>
      <c r="P143" s="446">
        <f t="shared" si="62"/>
        <v>0</v>
      </c>
      <c r="Q143" s="446">
        <f t="shared" si="62"/>
        <v>19570</v>
      </c>
      <c r="R143" s="446">
        <f t="shared" si="62"/>
        <v>19400</v>
      </c>
      <c r="S143" s="456">
        <f t="shared" si="62"/>
        <v>10344.34</v>
      </c>
      <c r="T143" s="456">
        <f t="shared" si="62"/>
        <v>10344.34</v>
      </c>
      <c r="U143" s="456">
        <f t="shared" si="62"/>
        <v>34394</v>
      </c>
      <c r="V143" s="456">
        <f t="shared" si="62"/>
        <v>34394</v>
      </c>
      <c r="W143" s="442">
        <f t="shared" si="62"/>
        <v>50943</v>
      </c>
      <c r="X143" s="442">
        <f>SUM(X144:X145)</f>
        <v>50943</v>
      </c>
      <c r="Y143" s="446"/>
      <c r="Z143" s="446"/>
      <c r="AA143" s="447"/>
      <c r="AB143" s="448"/>
      <c r="AC143" s="448"/>
      <c r="AD143" s="448"/>
      <c r="AE143" s="449" t="s">
        <v>490</v>
      </c>
      <c r="AF143" s="449">
        <f>AF142-X143</f>
        <v>0</v>
      </c>
    </row>
    <row r="144" spans="1:33" s="157" customFormat="1" ht="45" customHeight="1">
      <c r="A144" s="135" t="s">
        <v>20</v>
      </c>
      <c r="B144" s="33" t="s">
        <v>667</v>
      </c>
      <c r="C144" s="135"/>
      <c r="D144" s="135"/>
      <c r="E144" s="135"/>
      <c r="F144" s="135"/>
      <c r="G144" s="246">
        <v>7994</v>
      </c>
      <c r="H144" s="246">
        <v>7994</v>
      </c>
      <c r="I144" s="246">
        <v>7994</v>
      </c>
      <c r="J144" s="246">
        <v>7994</v>
      </c>
      <c r="K144" s="246"/>
      <c r="L144" s="246"/>
      <c r="M144" s="246">
        <v>8678</v>
      </c>
      <c r="N144" s="246">
        <v>8678</v>
      </c>
      <c r="O144" s="246"/>
      <c r="P144" s="246"/>
      <c r="Q144" s="246">
        <f>R144</f>
        <v>2976</v>
      </c>
      <c r="R144" s="246">
        <v>2976</v>
      </c>
      <c r="S144" s="358">
        <v>0</v>
      </c>
      <c r="T144" s="358">
        <v>0</v>
      </c>
      <c r="U144" s="246">
        <v>8678</v>
      </c>
      <c r="V144" s="246">
        <v>8678</v>
      </c>
      <c r="W144" s="246">
        <f>X144</f>
        <v>0</v>
      </c>
      <c r="X144" s="246">
        <v>0</v>
      </c>
      <c r="Y144" s="246"/>
      <c r="Z144" s="246"/>
      <c r="AA144" s="135"/>
      <c r="AB144" s="244"/>
      <c r="AC144" s="244"/>
      <c r="AD144" s="244"/>
      <c r="AE144" s="626" t="s">
        <v>668</v>
      </c>
      <c r="AF144" s="626"/>
      <c r="AG144" s="626"/>
    </row>
    <row r="145" spans="1:34" s="157" customFormat="1" ht="24" customHeight="1">
      <c r="A145" s="135" t="s">
        <v>21</v>
      </c>
      <c r="B145" s="33" t="s">
        <v>594</v>
      </c>
      <c r="C145" s="135"/>
      <c r="D145" s="135"/>
      <c r="E145" s="135"/>
      <c r="F145" s="135"/>
      <c r="G145" s="246">
        <f>G146+G150+G151+G156</f>
        <v>80400</v>
      </c>
      <c r="H145" s="246">
        <f t="shared" ref="H145:X145" si="63">H146+H150+H151+H156</f>
        <v>79950</v>
      </c>
      <c r="I145" s="246">
        <f t="shared" si="63"/>
        <v>80500</v>
      </c>
      <c r="J145" s="246">
        <f t="shared" si="63"/>
        <v>80050</v>
      </c>
      <c r="K145" s="246">
        <f t="shared" si="63"/>
        <v>0</v>
      </c>
      <c r="L145" s="246">
        <f t="shared" si="63"/>
        <v>0</v>
      </c>
      <c r="M145" s="246">
        <f t="shared" si="63"/>
        <v>25716</v>
      </c>
      <c r="N145" s="246">
        <f t="shared" si="63"/>
        <v>25716</v>
      </c>
      <c r="O145" s="246">
        <f t="shared" si="63"/>
        <v>0</v>
      </c>
      <c r="P145" s="246">
        <f t="shared" si="63"/>
        <v>0</v>
      </c>
      <c r="Q145" s="246">
        <f t="shared" si="63"/>
        <v>16594</v>
      </c>
      <c r="R145" s="246">
        <f t="shared" si="63"/>
        <v>16424</v>
      </c>
      <c r="S145" s="246">
        <f t="shared" si="63"/>
        <v>10344.34</v>
      </c>
      <c r="T145" s="246">
        <f t="shared" si="63"/>
        <v>10344.34</v>
      </c>
      <c r="U145" s="246">
        <f t="shared" si="63"/>
        <v>25716</v>
      </c>
      <c r="V145" s="246">
        <f t="shared" si="63"/>
        <v>25716</v>
      </c>
      <c r="W145" s="246">
        <f t="shared" si="63"/>
        <v>50943</v>
      </c>
      <c r="X145" s="246">
        <f t="shared" si="63"/>
        <v>50943</v>
      </c>
      <c r="Y145" s="246"/>
      <c r="Z145" s="246"/>
      <c r="AA145" s="135"/>
      <c r="AB145" s="244"/>
      <c r="AC145" s="244"/>
      <c r="AD145" s="244"/>
    </row>
    <row r="146" spans="1:34" s="157" customFormat="1" ht="56.25">
      <c r="A146" s="135" t="s">
        <v>13</v>
      </c>
      <c r="B146" s="33" t="s">
        <v>533</v>
      </c>
      <c r="C146" s="135"/>
      <c r="D146" s="135"/>
      <c r="E146" s="135"/>
      <c r="F146" s="135"/>
      <c r="G146" s="246">
        <f>SUM(G148:G149)</f>
        <v>14500</v>
      </c>
      <c r="H146" s="246">
        <f t="shared" ref="H146:X146" si="64">SUM(H148:H149)</f>
        <v>14400</v>
      </c>
      <c r="I146" s="246">
        <f t="shared" si="64"/>
        <v>14500</v>
      </c>
      <c r="J146" s="246">
        <f t="shared" si="64"/>
        <v>14400</v>
      </c>
      <c r="K146" s="246">
        <f t="shared" si="64"/>
        <v>0</v>
      </c>
      <c r="L146" s="246">
        <f t="shared" si="64"/>
        <v>0</v>
      </c>
      <c r="M146" s="246">
        <f t="shared" si="64"/>
        <v>13284</v>
      </c>
      <c r="N146" s="246">
        <f t="shared" si="64"/>
        <v>13284</v>
      </c>
      <c r="O146" s="246">
        <f t="shared" si="64"/>
        <v>0</v>
      </c>
      <c r="P146" s="246">
        <f t="shared" si="64"/>
        <v>0</v>
      </c>
      <c r="Q146" s="246">
        <f t="shared" si="64"/>
        <v>5824</v>
      </c>
      <c r="R146" s="246">
        <f t="shared" si="64"/>
        <v>5724</v>
      </c>
      <c r="S146" s="246">
        <f t="shared" si="64"/>
        <v>2568.3199999999997</v>
      </c>
      <c r="T146" s="246">
        <f t="shared" si="64"/>
        <v>2568.3199999999997</v>
      </c>
      <c r="U146" s="246">
        <f t="shared" si="64"/>
        <v>13284</v>
      </c>
      <c r="V146" s="246">
        <f t="shared" si="64"/>
        <v>13284</v>
      </c>
      <c r="W146" s="246">
        <f t="shared" si="64"/>
        <v>1110</v>
      </c>
      <c r="X146" s="246">
        <f t="shared" si="64"/>
        <v>1110</v>
      </c>
      <c r="Y146" s="246"/>
      <c r="Z146" s="246"/>
      <c r="AA146" s="135"/>
      <c r="AB146" s="244"/>
      <c r="AC146" s="244"/>
      <c r="AD146" s="244"/>
    </row>
    <row r="147" spans="1:34" s="157" customFormat="1">
      <c r="A147" s="135"/>
      <c r="B147" s="33" t="s">
        <v>222</v>
      </c>
      <c r="C147" s="135"/>
      <c r="D147" s="135"/>
      <c r="E147" s="135"/>
      <c r="F147" s="135"/>
      <c r="G147" s="246"/>
      <c r="H147" s="246"/>
      <c r="I147" s="246"/>
      <c r="J147" s="246"/>
      <c r="K147" s="246"/>
      <c r="L147" s="246"/>
      <c r="M147" s="246"/>
      <c r="N147" s="246"/>
      <c r="O147" s="246"/>
      <c r="P147" s="246"/>
      <c r="Q147" s="246"/>
      <c r="R147" s="246"/>
      <c r="S147" s="338"/>
      <c r="T147" s="338"/>
      <c r="U147" s="338"/>
      <c r="V147" s="338"/>
      <c r="W147" s="246"/>
      <c r="X147" s="246"/>
      <c r="Y147" s="246"/>
      <c r="Z147" s="246"/>
      <c r="AA147" s="135"/>
      <c r="AB147" s="244"/>
      <c r="AC147" s="244"/>
      <c r="AD147" s="244"/>
    </row>
    <row r="148" spans="1:34" s="335" customFormat="1" ht="37.5">
      <c r="A148" s="331">
        <v>1</v>
      </c>
      <c r="B148" s="332" t="s">
        <v>669</v>
      </c>
      <c r="C148" s="17" t="s">
        <v>670</v>
      </c>
      <c r="D148" s="17" t="s">
        <v>671</v>
      </c>
      <c r="E148" s="159" t="s">
        <v>672</v>
      </c>
      <c r="F148" s="6" t="s">
        <v>673</v>
      </c>
      <c r="G148" s="333">
        <v>8500</v>
      </c>
      <c r="H148" s="333">
        <v>8450</v>
      </c>
      <c r="I148" s="333">
        <v>8500</v>
      </c>
      <c r="J148" s="333">
        <v>8450</v>
      </c>
      <c r="K148" s="333"/>
      <c r="L148" s="333"/>
      <c r="M148" s="333">
        <v>7809</v>
      </c>
      <c r="N148" s="333">
        <v>7809</v>
      </c>
      <c r="O148" s="333"/>
      <c r="P148" s="333"/>
      <c r="Q148" s="333">
        <v>3424</v>
      </c>
      <c r="R148" s="333">
        <v>3374</v>
      </c>
      <c r="S148" s="339">
        <f>T148</f>
        <v>1382.74</v>
      </c>
      <c r="T148" s="339">
        <v>1382.74</v>
      </c>
      <c r="U148" s="333">
        <v>7809</v>
      </c>
      <c r="V148" s="333">
        <v>7809</v>
      </c>
      <c r="W148" s="328">
        <f>X148</f>
        <v>640</v>
      </c>
      <c r="X148" s="328">
        <v>640</v>
      </c>
      <c r="Y148" s="333"/>
      <c r="Z148" s="333"/>
      <c r="AA148" s="331"/>
      <c r="AB148" s="334"/>
      <c r="AC148" s="334"/>
      <c r="AD148" s="334"/>
      <c r="AE148" s="335">
        <f>(U148+X148)/J148*100</f>
        <v>99.988165680473372</v>
      </c>
      <c r="AF148" s="335">
        <f>J148-V148</f>
        <v>641</v>
      </c>
    </row>
    <row r="149" spans="1:34" s="335" customFormat="1" ht="56.25">
      <c r="A149" s="331">
        <v>2</v>
      </c>
      <c r="B149" s="332" t="s">
        <v>674</v>
      </c>
      <c r="C149" s="17" t="s">
        <v>675</v>
      </c>
      <c r="D149" s="17" t="s">
        <v>676</v>
      </c>
      <c r="E149" s="159" t="s">
        <v>672</v>
      </c>
      <c r="F149" s="6" t="s">
        <v>677</v>
      </c>
      <c r="G149" s="333">
        <v>6000</v>
      </c>
      <c r="H149" s="333">
        <v>5950</v>
      </c>
      <c r="I149" s="333">
        <v>6000</v>
      </c>
      <c r="J149" s="333">
        <v>5950</v>
      </c>
      <c r="K149" s="333"/>
      <c r="L149" s="333"/>
      <c r="M149" s="333">
        <v>5475</v>
      </c>
      <c r="N149" s="333">
        <v>5475</v>
      </c>
      <c r="O149" s="333"/>
      <c r="P149" s="333"/>
      <c r="Q149" s="333">
        <v>2400</v>
      </c>
      <c r="R149" s="333">
        <v>2350</v>
      </c>
      <c r="S149" s="339">
        <f>T149</f>
        <v>1185.58</v>
      </c>
      <c r="T149" s="339">
        <v>1185.58</v>
      </c>
      <c r="U149" s="333">
        <v>5475</v>
      </c>
      <c r="V149" s="333">
        <v>5475</v>
      </c>
      <c r="W149" s="328">
        <f>X149</f>
        <v>470</v>
      </c>
      <c r="X149" s="328">
        <v>470</v>
      </c>
      <c r="Y149" s="333"/>
      <c r="Z149" s="333"/>
      <c r="AA149" s="331"/>
      <c r="AB149" s="334"/>
      <c r="AC149" s="334"/>
      <c r="AD149" s="334"/>
      <c r="AE149" s="335">
        <f t="shared" ref="AE149:AE162" si="65">(U149+X149)/J149*100</f>
        <v>99.915966386554629</v>
      </c>
      <c r="AF149" s="335">
        <f>J149-V149</f>
        <v>475</v>
      </c>
    </row>
    <row r="150" spans="1:34" s="157" customFormat="1" ht="42.75" customHeight="1">
      <c r="A150" s="135" t="s">
        <v>15</v>
      </c>
      <c r="B150" s="33" t="s">
        <v>239</v>
      </c>
      <c r="C150" s="135"/>
      <c r="D150" s="135"/>
      <c r="E150" s="135"/>
      <c r="F150" s="135"/>
      <c r="G150" s="246"/>
      <c r="H150" s="246"/>
      <c r="I150" s="246"/>
      <c r="J150" s="246"/>
      <c r="K150" s="246"/>
      <c r="L150" s="246"/>
      <c r="M150" s="246"/>
      <c r="N150" s="246"/>
      <c r="O150" s="246"/>
      <c r="P150" s="246"/>
      <c r="Q150" s="246"/>
      <c r="R150" s="246"/>
      <c r="S150" s="338"/>
      <c r="T150" s="338"/>
      <c r="U150" s="338"/>
      <c r="V150" s="338"/>
      <c r="W150" s="246"/>
      <c r="X150" s="246"/>
      <c r="Y150" s="246"/>
      <c r="Z150" s="246"/>
      <c r="AA150" s="135"/>
      <c r="AB150" s="244"/>
      <c r="AC150" s="244"/>
      <c r="AD150" s="244"/>
    </row>
    <row r="151" spans="1:34" s="157" customFormat="1" ht="37.5">
      <c r="A151" s="135" t="s">
        <v>223</v>
      </c>
      <c r="B151" s="33" t="s">
        <v>240</v>
      </c>
      <c r="C151" s="135"/>
      <c r="D151" s="135"/>
      <c r="E151" s="135"/>
      <c r="F151" s="135"/>
      <c r="G151" s="246">
        <f>SUM(G153:G155)</f>
        <v>35000</v>
      </c>
      <c r="H151" s="246">
        <f t="shared" ref="H151:Z151" si="66">SUM(H153:H155)</f>
        <v>34790</v>
      </c>
      <c r="I151" s="246">
        <f t="shared" si="66"/>
        <v>35000</v>
      </c>
      <c r="J151" s="246">
        <f t="shared" si="66"/>
        <v>34790</v>
      </c>
      <c r="K151" s="246">
        <f t="shared" si="66"/>
        <v>0</v>
      </c>
      <c r="L151" s="246">
        <f t="shared" si="66"/>
        <v>0</v>
      </c>
      <c r="M151" s="246">
        <f t="shared" si="66"/>
        <v>11200</v>
      </c>
      <c r="N151" s="246">
        <f t="shared" si="66"/>
        <v>11200</v>
      </c>
      <c r="O151" s="246">
        <f t="shared" si="66"/>
        <v>0</v>
      </c>
      <c r="P151" s="246">
        <f t="shared" si="66"/>
        <v>0</v>
      </c>
      <c r="Q151" s="246">
        <f t="shared" si="66"/>
        <v>9770</v>
      </c>
      <c r="R151" s="246">
        <f t="shared" si="66"/>
        <v>9700</v>
      </c>
      <c r="S151" s="246">
        <f t="shared" si="66"/>
        <v>7667.15</v>
      </c>
      <c r="T151" s="246">
        <f t="shared" si="66"/>
        <v>7667.15</v>
      </c>
      <c r="U151" s="246">
        <f t="shared" si="66"/>
        <v>11200</v>
      </c>
      <c r="V151" s="246">
        <f t="shared" si="66"/>
        <v>11200</v>
      </c>
      <c r="W151" s="246">
        <f t="shared" si="66"/>
        <v>22900</v>
      </c>
      <c r="X151" s="246">
        <f t="shared" si="66"/>
        <v>22900</v>
      </c>
      <c r="Y151" s="246">
        <f t="shared" si="66"/>
        <v>0</v>
      </c>
      <c r="Z151" s="246">
        <f t="shared" si="66"/>
        <v>0</v>
      </c>
      <c r="AA151" s="135"/>
      <c r="AB151" s="244"/>
      <c r="AC151" s="244"/>
      <c r="AD151" s="244"/>
    </row>
    <row r="152" spans="1:34" s="157" customFormat="1">
      <c r="A152" s="135"/>
      <c r="B152" s="33" t="s">
        <v>222</v>
      </c>
      <c r="C152" s="135"/>
      <c r="D152" s="135"/>
      <c r="E152" s="135"/>
      <c r="F152" s="135"/>
      <c r="G152" s="246"/>
      <c r="H152" s="246"/>
      <c r="I152" s="246"/>
      <c r="J152" s="246"/>
      <c r="K152" s="246"/>
      <c r="L152" s="246"/>
      <c r="M152" s="246"/>
      <c r="N152" s="246"/>
      <c r="O152" s="246"/>
      <c r="P152" s="246"/>
      <c r="Q152" s="246"/>
      <c r="R152" s="246"/>
      <c r="S152" s="338"/>
      <c r="T152" s="338"/>
      <c r="U152" s="338"/>
      <c r="V152" s="338"/>
      <c r="W152" s="246"/>
      <c r="X152" s="246"/>
      <c r="Y152" s="246"/>
      <c r="Z152" s="246"/>
      <c r="AA152" s="135"/>
      <c r="AB152" s="244"/>
      <c r="AC152" s="244"/>
      <c r="AD152" s="244"/>
    </row>
    <row r="153" spans="1:34" s="335" customFormat="1" ht="37.5">
      <c r="A153" s="331">
        <v>1</v>
      </c>
      <c r="B153" s="332" t="s">
        <v>678</v>
      </c>
      <c r="C153" s="17" t="s">
        <v>679</v>
      </c>
      <c r="D153" s="17" t="s">
        <v>680</v>
      </c>
      <c r="E153" s="159" t="s">
        <v>560</v>
      </c>
      <c r="F153" s="6" t="s">
        <v>681</v>
      </c>
      <c r="G153" s="333">
        <v>12000</v>
      </c>
      <c r="H153" s="333">
        <v>11930</v>
      </c>
      <c r="I153" s="333">
        <v>12000</v>
      </c>
      <c r="J153" s="333">
        <v>11930</v>
      </c>
      <c r="K153" s="333"/>
      <c r="L153" s="333"/>
      <c r="M153" s="333">
        <v>3800</v>
      </c>
      <c r="N153" s="333">
        <v>3800</v>
      </c>
      <c r="O153" s="333"/>
      <c r="P153" s="333"/>
      <c r="Q153" s="333">
        <v>3370</v>
      </c>
      <c r="R153" s="333">
        <v>3300</v>
      </c>
      <c r="S153" s="339">
        <f>T153</f>
        <v>2689.84</v>
      </c>
      <c r="T153" s="339">
        <v>2689.84</v>
      </c>
      <c r="U153" s="333">
        <v>3800</v>
      </c>
      <c r="V153" s="333">
        <v>3800</v>
      </c>
      <c r="W153" s="328">
        <f>X153</f>
        <v>7800</v>
      </c>
      <c r="X153" s="328">
        <v>7800</v>
      </c>
      <c r="Y153" s="333"/>
      <c r="Z153" s="333"/>
      <c r="AA153" s="331"/>
      <c r="AB153" s="334"/>
      <c r="AC153" s="334"/>
      <c r="AD153" s="334"/>
      <c r="AE153" s="335">
        <f>(U153+X153)/J153*100</f>
        <v>97.233864207879293</v>
      </c>
    </row>
    <row r="154" spans="1:34" s="335" customFormat="1" ht="56.25">
      <c r="A154" s="331">
        <v>2</v>
      </c>
      <c r="B154" s="332" t="s">
        <v>682</v>
      </c>
      <c r="C154" s="17" t="s">
        <v>683</v>
      </c>
      <c r="D154" s="17" t="s">
        <v>684</v>
      </c>
      <c r="E154" s="159" t="s">
        <v>560</v>
      </c>
      <c r="F154" s="6" t="s">
        <v>685</v>
      </c>
      <c r="G154" s="333">
        <v>11000</v>
      </c>
      <c r="H154" s="333">
        <v>10930</v>
      </c>
      <c r="I154" s="333">
        <v>11000</v>
      </c>
      <c r="J154" s="333">
        <v>10930</v>
      </c>
      <c r="K154" s="333"/>
      <c r="L154" s="333"/>
      <c r="M154" s="333">
        <v>3600</v>
      </c>
      <c r="N154" s="333">
        <v>3600</v>
      </c>
      <c r="O154" s="333"/>
      <c r="P154" s="333"/>
      <c r="Q154" s="333">
        <f>R154</f>
        <v>3100</v>
      </c>
      <c r="R154" s="333">
        <v>3100</v>
      </c>
      <c r="S154" s="339">
        <f t="shared" ref="S154:S155" si="67">T154</f>
        <v>2599.2199999999998</v>
      </c>
      <c r="T154" s="339">
        <v>2599.2199999999998</v>
      </c>
      <c r="U154" s="333">
        <v>3600</v>
      </c>
      <c r="V154" s="333">
        <v>3600</v>
      </c>
      <c r="W154" s="328">
        <f t="shared" ref="W154:W155" si="68">X154</f>
        <v>7300</v>
      </c>
      <c r="X154" s="328">
        <v>7300</v>
      </c>
      <c r="Y154" s="333"/>
      <c r="Z154" s="333"/>
      <c r="AA154" s="331"/>
      <c r="AB154" s="334"/>
      <c r="AC154" s="334"/>
      <c r="AD154" s="334"/>
      <c r="AE154" s="335">
        <f t="shared" si="65"/>
        <v>99.72552607502287</v>
      </c>
    </row>
    <row r="155" spans="1:34" s="335" customFormat="1" ht="63" customHeight="1">
      <c r="A155" s="331">
        <v>3</v>
      </c>
      <c r="B155" s="332" t="s">
        <v>686</v>
      </c>
      <c r="C155" s="17" t="s">
        <v>683</v>
      </c>
      <c r="D155" s="17" t="s">
        <v>687</v>
      </c>
      <c r="E155" s="159" t="s">
        <v>560</v>
      </c>
      <c r="F155" s="6" t="s">
        <v>688</v>
      </c>
      <c r="G155" s="333">
        <v>12000</v>
      </c>
      <c r="H155" s="333">
        <v>11930</v>
      </c>
      <c r="I155" s="333">
        <v>12000</v>
      </c>
      <c r="J155" s="333">
        <v>11930</v>
      </c>
      <c r="K155" s="333"/>
      <c r="L155" s="333"/>
      <c r="M155" s="333">
        <v>3800</v>
      </c>
      <c r="N155" s="333">
        <v>3800</v>
      </c>
      <c r="O155" s="333"/>
      <c r="P155" s="333"/>
      <c r="Q155" s="333">
        <f>R155</f>
        <v>3300</v>
      </c>
      <c r="R155" s="333">
        <v>3300</v>
      </c>
      <c r="S155" s="339">
        <f t="shared" si="67"/>
        <v>2378.09</v>
      </c>
      <c r="T155" s="339">
        <v>2378.09</v>
      </c>
      <c r="U155" s="333">
        <v>3800</v>
      </c>
      <c r="V155" s="333">
        <v>3800</v>
      </c>
      <c r="W155" s="328">
        <f t="shared" si="68"/>
        <v>7800</v>
      </c>
      <c r="X155" s="328">
        <v>7800</v>
      </c>
      <c r="Y155" s="333"/>
      <c r="Z155" s="333"/>
      <c r="AA155" s="331"/>
      <c r="AB155" s="334"/>
      <c r="AC155" s="334"/>
      <c r="AD155" s="334"/>
      <c r="AE155" s="335">
        <f t="shared" si="65"/>
        <v>97.233864207879293</v>
      </c>
    </row>
    <row r="156" spans="1:34" s="157" customFormat="1" ht="37.5">
      <c r="A156" s="135" t="s">
        <v>225</v>
      </c>
      <c r="B156" s="33" t="s">
        <v>241</v>
      </c>
      <c r="C156" s="135"/>
      <c r="D156" s="135"/>
      <c r="E156" s="135"/>
      <c r="F156" s="135"/>
      <c r="G156" s="246">
        <f t="shared" ref="G156:Z156" si="69">SUM(G158:G162)</f>
        <v>30900</v>
      </c>
      <c r="H156" s="246">
        <f t="shared" si="69"/>
        <v>30760</v>
      </c>
      <c r="I156" s="246">
        <f t="shared" si="69"/>
        <v>31000</v>
      </c>
      <c r="J156" s="246">
        <f t="shared" si="69"/>
        <v>30860</v>
      </c>
      <c r="K156" s="246">
        <f t="shared" si="69"/>
        <v>0</v>
      </c>
      <c r="L156" s="246">
        <f t="shared" si="69"/>
        <v>0</v>
      </c>
      <c r="M156" s="246">
        <f t="shared" si="69"/>
        <v>1232</v>
      </c>
      <c r="N156" s="246">
        <f t="shared" si="69"/>
        <v>1232</v>
      </c>
      <c r="O156" s="246">
        <f t="shared" si="69"/>
        <v>0</v>
      </c>
      <c r="P156" s="246">
        <f t="shared" si="69"/>
        <v>0</v>
      </c>
      <c r="Q156" s="246">
        <f t="shared" si="69"/>
        <v>1000</v>
      </c>
      <c r="R156" s="246">
        <f t="shared" si="69"/>
        <v>1000</v>
      </c>
      <c r="S156" s="246">
        <f t="shared" si="69"/>
        <v>108.87</v>
      </c>
      <c r="T156" s="246">
        <f t="shared" si="69"/>
        <v>108.87</v>
      </c>
      <c r="U156" s="246">
        <f t="shared" si="69"/>
        <v>1232</v>
      </c>
      <c r="V156" s="246">
        <f t="shared" si="69"/>
        <v>1232</v>
      </c>
      <c r="W156" s="246">
        <f t="shared" si="69"/>
        <v>26933</v>
      </c>
      <c r="X156" s="246">
        <f t="shared" si="69"/>
        <v>26933</v>
      </c>
      <c r="Y156" s="246">
        <f t="shared" si="69"/>
        <v>0</v>
      </c>
      <c r="Z156" s="246">
        <f t="shared" si="69"/>
        <v>0</v>
      </c>
      <c r="AA156" s="135"/>
      <c r="AB156" s="244"/>
      <c r="AC156" s="244"/>
      <c r="AD156" s="244"/>
      <c r="AE156" s="335">
        <f>(U156+X156)/J156*100</f>
        <v>91.267012313674655</v>
      </c>
    </row>
    <row r="157" spans="1:34" s="157" customFormat="1">
      <c r="A157" s="135"/>
      <c r="B157" s="33" t="s">
        <v>222</v>
      </c>
      <c r="C157" s="135"/>
      <c r="D157" s="135"/>
      <c r="E157" s="135"/>
      <c r="F157" s="135"/>
      <c r="G157" s="246"/>
      <c r="H157" s="246"/>
      <c r="I157" s="246"/>
      <c r="J157" s="246"/>
      <c r="K157" s="246"/>
      <c r="L157" s="246"/>
      <c r="M157" s="246"/>
      <c r="N157" s="246"/>
      <c r="O157" s="246"/>
      <c r="P157" s="246"/>
      <c r="Q157" s="246"/>
      <c r="R157" s="246"/>
      <c r="S157" s="338"/>
      <c r="T157" s="338"/>
      <c r="U157" s="338"/>
      <c r="V157" s="338"/>
      <c r="W157" s="246"/>
      <c r="X157" s="328"/>
      <c r="Y157" s="246"/>
      <c r="Z157" s="246"/>
      <c r="AA157" s="135"/>
      <c r="AB157" s="244"/>
      <c r="AC157" s="244"/>
      <c r="AD157" s="244"/>
      <c r="AE157" s="335"/>
    </row>
    <row r="158" spans="1:34" s="335" customFormat="1" ht="56.25" customHeight="1">
      <c r="A158" s="331">
        <v>1</v>
      </c>
      <c r="B158" s="332" t="s">
        <v>689</v>
      </c>
      <c r="C158" s="6" t="s">
        <v>690</v>
      </c>
      <c r="D158" s="6" t="s">
        <v>691</v>
      </c>
      <c r="E158" s="6" t="s">
        <v>613</v>
      </c>
      <c r="F158" s="6" t="s">
        <v>692</v>
      </c>
      <c r="G158" s="333">
        <v>3000</v>
      </c>
      <c r="H158" s="333">
        <v>2960</v>
      </c>
      <c r="I158" s="333">
        <v>3000</v>
      </c>
      <c r="J158" s="333">
        <v>2960</v>
      </c>
      <c r="K158" s="333"/>
      <c r="L158" s="333"/>
      <c r="M158" s="333">
        <v>215</v>
      </c>
      <c r="N158" s="333">
        <v>215</v>
      </c>
      <c r="O158" s="333"/>
      <c r="P158" s="333"/>
      <c r="Q158" s="333">
        <f>R158</f>
        <v>100</v>
      </c>
      <c r="R158" s="333">
        <v>100</v>
      </c>
      <c r="S158" s="339">
        <f>T158</f>
        <v>60.97</v>
      </c>
      <c r="T158" s="339">
        <v>60.97</v>
      </c>
      <c r="U158" s="333">
        <v>215</v>
      </c>
      <c r="V158" s="333">
        <v>215</v>
      </c>
      <c r="W158" s="328">
        <f>X158</f>
        <v>2700</v>
      </c>
      <c r="X158" s="328">
        <v>2700</v>
      </c>
      <c r="Y158" s="333"/>
      <c r="Z158" s="333"/>
      <c r="AA158" s="331"/>
      <c r="AB158" s="334"/>
      <c r="AC158" s="334"/>
      <c r="AD158" s="334"/>
      <c r="AE158" s="335">
        <f>(U158+X158)/J158*100</f>
        <v>98.479729729729726</v>
      </c>
      <c r="AF158" s="627" t="s">
        <v>693</v>
      </c>
      <c r="AG158" s="627"/>
      <c r="AH158" s="627"/>
    </row>
    <row r="159" spans="1:34" s="335" customFormat="1" ht="56.25">
      <c r="A159" s="331">
        <v>2</v>
      </c>
      <c r="B159" s="332" t="s">
        <v>694</v>
      </c>
      <c r="C159" s="6" t="s">
        <v>675</v>
      </c>
      <c r="D159" s="6" t="s">
        <v>691</v>
      </c>
      <c r="E159" s="6" t="s">
        <v>613</v>
      </c>
      <c r="F159" s="6" t="s">
        <v>695</v>
      </c>
      <c r="G159" s="333">
        <v>3000</v>
      </c>
      <c r="H159" s="333">
        <v>2960</v>
      </c>
      <c r="I159" s="333">
        <v>3000</v>
      </c>
      <c r="J159" s="333">
        <v>2960</v>
      </c>
      <c r="K159" s="333"/>
      <c r="L159" s="333"/>
      <c r="M159" s="333">
        <v>217</v>
      </c>
      <c r="N159" s="333">
        <v>217</v>
      </c>
      <c r="O159" s="333"/>
      <c r="P159" s="333"/>
      <c r="Q159" s="333">
        <f t="shared" ref="Q159:Q162" si="70">R159</f>
        <v>100</v>
      </c>
      <c r="R159" s="333">
        <v>100</v>
      </c>
      <c r="S159" s="339">
        <f>T159</f>
        <v>47.9</v>
      </c>
      <c r="T159" s="339">
        <v>47.9</v>
      </c>
      <c r="U159" s="333">
        <v>217</v>
      </c>
      <c r="V159" s="333">
        <v>217</v>
      </c>
      <c r="W159" s="328">
        <f t="shared" ref="W159:W162" si="71">X159</f>
        <v>2650</v>
      </c>
      <c r="X159" s="328">
        <v>2650</v>
      </c>
      <c r="Y159" s="333"/>
      <c r="Z159" s="333"/>
      <c r="AA159" s="331"/>
      <c r="AB159" s="334"/>
      <c r="AC159" s="334"/>
      <c r="AD159" s="334"/>
      <c r="AE159" s="335">
        <f t="shared" si="65"/>
        <v>96.858108108108112</v>
      </c>
      <c r="AF159" s="627"/>
      <c r="AG159" s="627"/>
      <c r="AH159" s="627"/>
    </row>
    <row r="160" spans="1:34" s="335" customFormat="1" ht="37.5">
      <c r="A160" s="331">
        <v>3</v>
      </c>
      <c r="B160" s="332" t="s">
        <v>696</v>
      </c>
      <c r="C160" s="6" t="s">
        <v>697</v>
      </c>
      <c r="D160" s="6" t="s">
        <v>698</v>
      </c>
      <c r="E160" s="6" t="s">
        <v>613</v>
      </c>
      <c r="F160" s="6" t="s">
        <v>699</v>
      </c>
      <c r="G160" s="333">
        <v>3000</v>
      </c>
      <c r="H160" s="333">
        <v>2980</v>
      </c>
      <c r="I160" s="333">
        <v>3000</v>
      </c>
      <c r="J160" s="333">
        <v>2980</v>
      </c>
      <c r="K160" s="333"/>
      <c r="L160" s="333"/>
      <c r="M160" s="333">
        <v>100</v>
      </c>
      <c r="N160" s="333">
        <v>100</v>
      </c>
      <c r="O160" s="333"/>
      <c r="P160" s="333"/>
      <c r="Q160" s="333">
        <f t="shared" si="70"/>
        <v>100</v>
      </c>
      <c r="R160" s="333">
        <v>100</v>
      </c>
      <c r="S160" s="339"/>
      <c r="T160" s="339"/>
      <c r="U160" s="333">
        <v>100</v>
      </c>
      <c r="V160" s="333">
        <v>100</v>
      </c>
      <c r="W160" s="328">
        <f t="shared" si="71"/>
        <v>2800</v>
      </c>
      <c r="X160" s="328">
        <v>2800</v>
      </c>
      <c r="Y160" s="333"/>
      <c r="Z160" s="333"/>
      <c r="AA160" s="331"/>
      <c r="AB160" s="334"/>
      <c r="AC160" s="334"/>
      <c r="AD160" s="334"/>
      <c r="AE160" s="335">
        <f t="shared" si="65"/>
        <v>97.31543624161074</v>
      </c>
    </row>
    <row r="161" spans="1:32" s="335" customFormat="1" ht="37.5">
      <c r="A161" s="331">
        <v>4</v>
      </c>
      <c r="B161" s="332" t="s">
        <v>700</v>
      </c>
      <c r="C161" s="6" t="s">
        <v>701</v>
      </c>
      <c r="D161" s="6" t="s">
        <v>702</v>
      </c>
      <c r="E161" s="6" t="s">
        <v>613</v>
      </c>
      <c r="F161" s="6" t="s">
        <v>703</v>
      </c>
      <c r="G161" s="333">
        <v>14900</v>
      </c>
      <c r="H161" s="333">
        <v>14880</v>
      </c>
      <c r="I161" s="333">
        <v>15000</v>
      </c>
      <c r="J161" s="333">
        <v>14980</v>
      </c>
      <c r="K161" s="333"/>
      <c r="L161" s="333"/>
      <c r="M161" s="333">
        <v>500</v>
      </c>
      <c r="N161" s="333">
        <v>500</v>
      </c>
      <c r="O161" s="333"/>
      <c r="P161" s="333"/>
      <c r="Q161" s="333">
        <f t="shared" si="70"/>
        <v>500</v>
      </c>
      <c r="R161" s="333">
        <v>500</v>
      </c>
      <c r="S161" s="339"/>
      <c r="T161" s="339"/>
      <c r="U161" s="333">
        <v>500</v>
      </c>
      <c r="V161" s="333">
        <v>500</v>
      </c>
      <c r="W161" s="455">
        <f t="shared" si="71"/>
        <v>12883</v>
      </c>
      <c r="X161" s="455">
        <f>10636+2247</f>
        <v>12883</v>
      </c>
      <c r="Y161" s="333"/>
      <c r="Z161" s="333"/>
      <c r="AA161" s="331"/>
      <c r="AB161" s="334"/>
      <c r="AC161" s="334"/>
      <c r="AD161" s="334"/>
      <c r="AE161" s="335">
        <f t="shared" si="65"/>
        <v>89.339118825100144</v>
      </c>
    </row>
    <row r="162" spans="1:32" s="335" customFormat="1" ht="58.5" customHeight="1">
      <c r="A162" s="331">
        <v>5</v>
      </c>
      <c r="B162" s="332" t="s">
        <v>704</v>
      </c>
      <c r="C162" s="6" t="s">
        <v>675</v>
      </c>
      <c r="D162" s="6" t="s">
        <v>705</v>
      </c>
      <c r="E162" s="6" t="s">
        <v>613</v>
      </c>
      <c r="F162" s="6" t="s">
        <v>706</v>
      </c>
      <c r="G162" s="333">
        <v>7000</v>
      </c>
      <c r="H162" s="333">
        <v>6980</v>
      </c>
      <c r="I162" s="333">
        <v>7000</v>
      </c>
      <c r="J162" s="333">
        <v>6980</v>
      </c>
      <c r="K162" s="333"/>
      <c r="L162" s="333"/>
      <c r="M162" s="333">
        <v>200</v>
      </c>
      <c r="N162" s="333">
        <v>200</v>
      </c>
      <c r="O162" s="333"/>
      <c r="P162" s="333"/>
      <c r="Q162" s="333">
        <f t="shared" si="70"/>
        <v>200</v>
      </c>
      <c r="R162" s="333">
        <v>200</v>
      </c>
      <c r="S162" s="339"/>
      <c r="T162" s="339"/>
      <c r="U162" s="333">
        <v>200</v>
      </c>
      <c r="V162" s="333">
        <v>200</v>
      </c>
      <c r="W162" s="455">
        <f t="shared" si="71"/>
        <v>5900</v>
      </c>
      <c r="X162" s="455">
        <f>5100+800</f>
        <v>5900</v>
      </c>
      <c r="Y162" s="333"/>
      <c r="Z162" s="333"/>
      <c r="AA162" s="331"/>
      <c r="AB162" s="334"/>
      <c r="AC162" s="334"/>
      <c r="AD162" s="334"/>
      <c r="AE162" s="335">
        <f t="shared" si="65"/>
        <v>87.392550143266476</v>
      </c>
    </row>
    <row r="163" spans="1:32" s="335" customFormat="1">
      <c r="A163" s="331"/>
      <c r="B163" s="332"/>
      <c r="C163" s="6"/>
      <c r="D163" s="6"/>
      <c r="E163" s="6"/>
      <c r="F163" s="6"/>
      <c r="G163" s="333"/>
      <c r="H163" s="333"/>
      <c r="I163" s="333"/>
      <c r="J163" s="333"/>
      <c r="K163" s="333"/>
      <c r="L163" s="333"/>
      <c r="M163" s="333"/>
      <c r="N163" s="333"/>
      <c r="O163" s="333"/>
      <c r="P163" s="333"/>
      <c r="Q163" s="333"/>
      <c r="R163" s="333"/>
      <c r="S163" s="339"/>
      <c r="T163" s="339"/>
      <c r="U163" s="339"/>
      <c r="V163" s="339"/>
      <c r="W163" s="333"/>
      <c r="X163" s="333"/>
      <c r="Y163" s="333"/>
      <c r="Z163" s="333"/>
      <c r="AA163" s="331"/>
      <c r="AB163" s="334"/>
      <c r="AC163" s="334"/>
      <c r="AD163" s="334"/>
    </row>
    <row r="164" spans="1:32" s="157" customFormat="1" ht="28.5" customHeight="1">
      <c r="A164" s="135" t="s">
        <v>529</v>
      </c>
      <c r="B164" s="33" t="s">
        <v>707</v>
      </c>
      <c r="C164" s="135"/>
      <c r="D164" s="135"/>
      <c r="E164" s="135"/>
      <c r="F164" s="135"/>
      <c r="G164" s="246">
        <f>SUM(G165+G166)</f>
        <v>200449.9</v>
      </c>
      <c r="H164" s="246">
        <f t="shared" ref="H164:X164" si="72">SUM(H165+H166)</f>
        <v>200219.9</v>
      </c>
      <c r="I164" s="246">
        <f t="shared" si="72"/>
        <v>136076.9</v>
      </c>
      <c r="J164" s="246">
        <f t="shared" si="72"/>
        <v>135876.9</v>
      </c>
      <c r="K164" s="246">
        <f t="shared" si="72"/>
        <v>0</v>
      </c>
      <c r="L164" s="246">
        <f t="shared" si="72"/>
        <v>0</v>
      </c>
      <c r="M164" s="246">
        <f t="shared" si="72"/>
        <v>74349</v>
      </c>
      <c r="N164" s="246">
        <f t="shared" si="72"/>
        <v>74349</v>
      </c>
      <c r="O164" s="246">
        <f t="shared" si="72"/>
        <v>0</v>
      </c>
      <c r="P164" s="246">
        <f t="shared" si="72"/>
        <v>0</v>
      </c>
      <c r="Q164" s="246">
        <f t="shared" si="72"/>
        <v>44668</v>
      </c>
      <c r="R164" s="246">
        <f t="shared" si="72"/>
        <v>41480</v>
      </c>
      <c r="S164" s="246">
        <f t="shared" si="72"/>
        <v>18527.009999999998</v>
      </c>
      <c r="T164" s="246">
        <f t="shared" si="72"/>
        <v>18527.009999999998</v>
      </c>
      <c r="U164" s="246">
        <f t="shared" si="72"/>
        <v>109595</v>
      </c>
      <c r="V164" s="246">
        <f t="shared" si="72"/>
        <v>47227</v>
      </c>
      <c r="W164" s="442">
        <f t="shared" si="72"/>
        <v>55575</v>
      </c>
      <c r="X164" s="442">
        <f t="shared" si="72"/>
        <v>55575</v>
      </c>
      <c r="Y164" s="246"/>
      <c r="Z164" s="246"/>
      <c r="AA164" s="328"/>
      <c r="AB164" s="244"/>
      <c r="AC164" s="244"/>
      <c r="AD164" s="244"/>
      <c r="AE164" s="157" t="s">
        <v>490</v>
      </c>
      <c r="AF164" s="443">
        <v>55575</v>
      </c>
    </row>
    <row r="165" spans="1:32" s="157" customFormat="1" ht="37.5">
      <c r="A165" s="135" t="s">
        <v>20</v>
      </c>
      <c r="B165" s="33" t="s">
        <v>531</v>
      </c>
      <c r="C165" s="135"/>
      <c r="D165" s="135"/>
      <c r="E165" s="135"/>
      <c r="F165" s="135"/>
      <c r="G165" s="246">
        <v>13615</v>
      </c>
      <c r="H165" s="246">
        <v>13615</v>
      </c>
      <c r="I165" s="246">
        <v>13615</v>
      </c>
      <c r="J165" s="246">
        <v>13615</v>
      </c>
      <c r="K165" s="246"/>
      <c r="L165" s="246"/>
      <c r="M165" s="246">
        <v>7435</v>
      </c>
      <c r="N165" s="246">
        <v>7435</v>
      </c>
      <c r="O165" s="246"/>
      <c r="P165" s="246"/>
      <c r="Q165" s="246">
        <f>R165</f>
        <v>3000</v>
      </c>
      <c r="R165" s="246">
        <v>3000</v>
      </c>
      <c r="S165" s="338">
        <f>T165</f>
        <v>0</v>
      </c>
      <c r="T165" s="338">
        <v>0</v>
      </c>
      <c r="U165" s="246">
        <v>7435</v>
      </c>
      <c r="V165" s="246">
        <v>7435</v>
      </c>
      <c r="W165" s="246">
        <f>X165</f>
        <v>2839</v>
      </c>
      <c r="X165" s="246">
        <v>2839</v>
      </c>
      <c r="Y165" s="246"/>
      <c r="Z165" s="246"/>
      <c r="AA165" s="135"/>
      <c r="AB165" s="244"/>
      <c r="AC165" s="244"/>
      <c r="AD165" s="244"/>
      <c r="AE165" s="157">
        <f>J165-V165</f>
        <v>6180</v>
      </c>
      <c r="AF165" s="157">
        <f>AF164-X164</f>
        <v>0</v>
      </c>
    </row>
    <row r="166" spans="1:32" s="157" customFormat="1" ht="26.25" customHeight="1">
      <c r="A166" s="135" t="s">
        <v>21</v>
      </c>
      <c r="B166" s="33" t="s">
        <v>594</v>
      </c>
      <c r="C166" s="135"/>
      <c r="D166" s="135"/>
      <c r="E166" s="135"/>
      <c r="F166" s="135"/>
      <c r="G166" s="246">
        <f t="shared" ref="G166:W166" si="73">G167+G168+G169+G174+G179</f>
        <v>186834.9</v>
      </c>
      <c r="H166" s="246">
        <f t="shared" si="73"/>
        <v>186604.9</v>
      </c>
      <c r="I166" s="246">
        <f t="shared" si="73"/>
        <v>122461.9</v>
      </c>
      <c r="J166" s="246">
        <f t="shared" si="73"/>
        <v>122261.9</v>
      </c>
      <c r="K166" s="246">
        <f t="shared" si="73"/>
        <v>0</v>
      </c>
      <c r="L166" s="246">
        <f t="shared" si="73"/>
        <v>0</v>
      </c>
      <c r="M166" s="246">
        <f t="shared" si="73"/>
        <v>66914</v>
      </c>
      <c r="N166" s="246">
        <f t="shared" si="73"/>
        <v>66914</v>
      </c>
      <c r="O166" s="246">
        <f t="shared" si="73"/>
        <v>0</v>
      </c>
      <c r="P166" s="246">
        <f t="shared" si="73"/>
        <v>0</v>
      </c>
      <c r="Q166" s="246">
        <f t="shared" si="73"/>
        <v>41668</v>
      </c>
      <c r="R166" s="246">
        <f t="shared" si="73"/>
        <v>38480</v>
      </c>
      <c r="S166" s="246">
        <f t="shared" si="73"/>
        <v>18527.009999999998</v>
      </c>
      <c r="T166" s="246">
        <f t="shared" si="73"/>
        <v>18527.009999999998</v>
      </c>
      <c r="U166" s="246">
        <f t="shared" si="73"/>
        <v>102160</v>
      </c>
      <c r="V166" s="246">
        <f t="shared" si="73"/>
        <v>39792</v>
      </c>
      <c r="W166" s="246">
        <f t="shared" si="73"/>
        <v>52736</v>
      </c>
      <c r="X166" s="246">
        <f>X167+X168+X169+X174+X179</f>
        <v>52736</v>
      </c>
      <c r="Y166" s="246"/>
      <c r="Z166" s="246"/>
      <c r="AA166" s="135"/>
      <c r="AB166" s="244"/>
      <c r="AC166" s="244"/>
      <c r="AD166" s="244"/>
    </row>
    <row r="167" spans="1:32" s="157" customFormat="1" ht="56.25">
      <c r="A167" s="135" t="s">
        <v>13</v>
      </c>
      <c r="B167" s="33" t="s">
        <v>533</v>
      </c>
      <c r="C167" s="135"/>
      <c r="D167" s="135"/>
      <c r="E167" s="135"/>
      <c r="F167" s="135"/>
      <c r="G167" s="246"/>
      <c r="H167" s="246"/>
      <c r="I167" s="246"/>
      <c r="J167" s="246"/>
      <c r="K167" s="246"/>
      <c r="L167" s="246"/>
      <c r="M167" s="246">
        <v>0</v>
      </c>
      <c r="N167" s="246">
        <v>0</v>
      </c>
      <c r="O167" s="246"/>
      <c r="P167" s="246"/>
      <c r="Q167" s="246"/>
      <c r="R167" s="246"/>
      <c r="S167" s="338"/>
      <c r="T167" s="338"/>
      <c r="U167" s="338"/>
      <c r="V167" s="338"/>
      <c r="W167" s="246"/>
      <c r="X167" s="246"/>
      <c r="Y167" s="246"/>
      <c r="Z167" s="246"/>
      <c r="AA167" s="135"/>
      <c r="AB167" s="244"/>
      <c r="AC167" s="244"/>
      <c r="AD167" s="244"/>
    </row>
    <row r="168" spans="1:32" s="157" customFormat="1" ht="41.25" customHeight="1">
      <c r="A168" s="135" t="s">
        <v>15</v>
      </c>
      <c r="B168" s="33" t="s">
        <v>239</v>
      </c>
      <c r="C168" s="135"/>
      <c r="D168" s="135"/>
      <c r="E168" s="135"/>
      <c r="F168" s="135"/>
      <c r="G168" s="246"/>
      <c r="H168" s="246"/>
      <c r="I168" s="246"/>
      <c r="J168" s="246"/>
      <c r="K168" s="246"/>
      <c r="L168" s="246"/>
      <c r="M168" s="246">
        <v>0</v>
      </c>
      <c r="N168" s="246">
        <v>0</v>
      </c>
      <c r="O168" s="246"/>
      <c r="P168" s="246"/>
      <c r="Q168" s="246"/>
      <c r="R168" s="246"/>
      <c r="S168" s="338"/>
      <c r="T168" s="338"/>
      <c r="U168" s="338"/>
      <c r="V168" s="338"/>
      <c r="W168" s="246"/>
      <c r="X168" s="246"/>
      <c r="Y168" s="246"/>
      <c r="Z168" s="246"/>
      <c r="AA168" s="135"/>
      <c r="AB168" s="244"/>
      <c r="AC168" s="244"/>
      <c r="AD168" s="244"/>
    </row>
    <row r="169" spans="1:32" s="157" customFormat="1" ht="43.5" customHeight="1">
      <c r="A169" s="135" t="s">
        <v>223</v>
      </c>
      <c r="B169" s="33" t="s">
        <v>240</v>
      </c>
      <c r="C169" s="135"/>
      <c r="D169" s="135"/>
      <c r="E169" s="135"/>
      <c r="F169" s="135"/>
      <c r="G169" s="246">
        <f>SUM(G171:G173)</f>
        <v>37951</v>
      </c>
      <c r="H169" s="246">
        <f t="shared" ref="H169:Z169" si="74">SUM(H171:H173)</f>
        <v>37856</v>
      </c>
      <c r="I169" s="246">
        <f t="shared" si="74"/>
        <v>36151</v>
      </c>
      <c r="J169" s="246">
        <f t="shared" si="74"/>
        <v>36056</v>
      </c>
      <c r="K169" s="246">
        <f t="shared" si="74"/>
        <v>0</v>
      </c>
      <c r="L169" s="246">
        <f t="shared" si="74"/>
        <v>0</v>
      </c>
      <c r="M169" s="246">
        <f t="shared" si="74"/>
        <v>18312</v>
      </c>
      <c r="N169" s="246">
        <f t="shared" si="74"/>
        <v>18312</v>
      </c>
      <c r="O169" s="246">
        <f t="shared" si="74"/>
        <v>0</v>
      </c>
      <c r="P169" s="246">
        <f t="shared" si="74"/>
        <v>0</v>
      </c>
      <c r="Q169" s="246">
        <f t="shared" si="74"/>
        <v>17000</v>
      </c>
      <c r="R169" s="246">
        <f t="shared" si="74"/>
        <v>17000</v>
      </c>
      <c r="S169" s="338">
        <f t="shared" si="74"/>
        <v>12168.009999999998</v>
      </c>
      <c r="T169" s="338">
        <f t="shared" si="74"/>
        <v>12168.009999999998</v>
      </c>
      <c r="U169" s="338">
        <f t="shared" si="74"/>
        <v>18312</v>
      </c>
      <c r="V169" s="338">
        <f t="shared" si="74"/>
        <v>18312</v>
      </c>
      <c r="W169" s="246">
        <f t="shared" si="74"/>
        <v>17400</v>
      </c>
      <c r="X169" s="246">
        <f>SUM(X171:X173)</f>
        <v>17400</v>
      </c>
      <c r="Y169" s="246">
        <f t="shared" si="74"/>
        <v>0</v>
      </c>
      <c r="Z169" s="246">
        <f t="shared" si="74"/>
        <v>0</v>
      </c>
      <c r="AA169" s="135"/>
      <c r="AB169" s="244"/>
      <c r="AC169" s="244"/>
      <c r="AD169" s="244"/>
    </row>
    <row r="170" spans="1:32" s="157" customFormat="1">
      <c r="A170" s="135"/>
      <c r="B170" s="33" t="s">
        <v>222</v>
      </c>
      <c r="C170" s="135"/>
      <c r="D170" s="135"/>
      <c r="E170" s="135"/>
      <c r="F170" s="135"/>
      <c r="G170" s="246"/>
      <c r="H170" s="246"/>
      <c r="I170" s="246"/>
      <c r="J170" s="246"/>
      <c r="K170" s="246"/>
      <c r="L170" s="246"/>
      <c r="M170" s="246"/>
      <c r="N170" s="246"/>
      <c r="O170" s="246"/>
      <c r="P170" s="246"/>
      <c r="Q170" s="246"/>
      <c r="R170" s="246"/>
      <c r="S170" s="338"/>
      <c r="T170" s="338"/>
      <c r="U170" s="338"/>
      <c r="V170" s="338"/>
      <c r="W170" s="246"/>
      <c r="X170" s="246"/>
      <c r="Y170" s="246"/>
      <c r="Z170" s="246"/>
      <c r="AA170" s="135"/>
      <c r="AB170" s="244"/>
      <c r="AC170" s="244"/>
      <c r="AD170" s="244"/>
    </row>
    <row r="171" spans="1:32" s="335" customFormat="1" ht="101.25" customHeight="1">
      <c r="A171" s="331">
        <v>1</v>
      </c>
      <c r="B171" s="332" t="s">
        <v>708</v>
      </c>
      <c r="C171" s="17" t="s">
        <v>709</v>
      </c>
      <c r="D171" s="372" t="s">
        <v>710</v>
      </c>
      <c r="E171" s="372" t="s">
        <v>711</v>
      </c>
      <c r="F171" s="6" t="s">
        <v>712</v>
      </c>
      <c r="G171" s="333">
        <v>18000</v>
      </c>
      <c r="H171" s="333">
        <v>18000</v>
      </c>
      <c r="I171" s="333">
        <v>16200</v>
      </c>
      <c r="J171" s="333">
        <v>16200</v>
      </c>
      <c r="K171" s="333"/>
      <c r="L171" s="333"/>
      <c r="M171" s="333">
        <v>8212</v>
      </c>
      <c r="N171" s="333">
        <v>8212</v>
      </c>
      <c r="O171" s="333"/>
      <c r="P171" s="333"/>
      <c r="Q171" s="333">
        <f>R171</f>
        <v>7600</v>
      </c>
      <c r="R171" s="333">
        <v>7600</v>
      </c>
      <c r="S171" s="339">
        <f>T171</f>
        <v>6974.23</v>
      </c>
      <c r="T171" s="339">
        <v>6974.23</v>
      </c>
      <c r="U171" s="333">
        <v>8212</v>
      </c>
      <c r="V171" s="333">
        <v>8212</v>
      </c>
      <c r="W171" s="328">
        <f>X171</f>
        <v>7900</v>
      </c>
      <c r="X171" s="328">
        <v>7900</v>
      </c>
      <c r="Y171" s="333"/>
      <c r="Z171" s="333"/>
      <c r="AA171" s="331"/>
      <c r="AB171" s="334"/>
      <c r="AC171" s="334"/>
      <c r="AD171" s="334"/>
      <c r="AE171" s="335">
        <f>(U171+X171)/J171*100</f>
        <v>99.456790123456798</v>
      </c>
    </row>
    <row r="172" spans="1:32" s="335" customFormat="1" ht="59.25" customHeight="1">
      <c r="A172" s="331">
        <v>2</v>
      </c>
      <c r="B172" s="332" t="s">
        <v>713</v>
      </c>
      <c r="C172" s="17" t="s">
        <v>714</v>
      </c>
      <c r="D172" s="372" t="s">
        <v>715</v>
      </c>
      <c r="E172" s="372" t="s">
        <v>711</v>
      </c>
      <c r="F172" s="6" t="s">
        <v>716</v>
      </c>
      <c r="G172" s="333">
        <v>5951</v>
      </c>
      <c r="H172" s="333">
        <v>5921</v>
      </c>
      <c r="I172" s="333">
        <v>5951</v>
      </c>
      <c r="J172" s="333">
        <v>5921</v>
      </c>
      <c r="K172" s="333"/>
      <c r="L172" s="333"/>
      <c r="M172" s="333">
        <v>3000</v>
      </c>
      <c r="N172" s="333">
        <v>3000</v>
      </c>
      <c r="O172" s="333"/>
      <c r="P172" s="333"/>
      <c r="Q172" s="333">
        <f t="shared" ref="Q172:Q173" si="75">R172</f>
        <v>2800</v>
      </c>
      <c r="R172" s="333">
        <v>2800</v>
      </c>
      <c r="S172" s="339">
        <f t="shared" ref="S172:S173" si="76">T172</f>
        <v>1442.89</v>
      </c>
      <c r="T172" s="339">
        <v>1442.89</v>
      </c>
      <c r="U172" s="333">
        <v>3000</v>
      </c>
      <c r="V172" s="333">
        <v>3000</v>
      </c>
      <c r="W172" s="328">
        <f t="shared" ref="W172:W178" si="77">X172</f>
        <v>2800</v>
      </c>
      <c r="X172" s="328">
        <v>2800</v>
      </c>
      <c r="Y172" s="333"/>
      <c r="Z172" s="333"/>
      <c r="AA172" s="331"/>
      <c r="AB172" s="334"/>
      <c r="AC172" s="334"/>
      <c r="AD172" s="334"/>
      <c r="AE172" s="335">
        <f>(U172+X172)/J172*100</f>
        <v>97.956426279344711</v>
      </c>
    </row>
    <row r="173" spans="1:32" s="335" customFormat="1" ht="57.75" customHeight="1">
      <c r="A173" s="331">
        <v>3</v>
      </c>
      <c r="B173" s="332" t="s">
        <v>717</v>
      </c>
      <c r="C173" s="17" t="s">
        <v>718</v>
      </c>
      <c r="D173" s="372" t="s">
        <v>719</v>
      </c>
      <c r="E173" s="372" t="s">
        <v>711</v>
      </c>
      <c r="F173" s="6" t="s">
        <v>720</v>
      </c>
      <c r="G173" s="333">
        <v>14000</v>
      </c>
      <c r="H173" s="333">
        <v>13935</v>
      </c>
      <c r="I173" s="333">
        <v>14000</v>
      </c>
      <c r="J173" s="333">
        <v>13935</v>
      </c>
      <c r="K173" s="333"/>
      <c r="L173" s="333"/>
      <c r="M173" s="333">
        <v>7100</v>
      </c>
      <c r="N173" s="333">
        <v>7100</v>
      </c>
      <c r="O173" s="333"/>
      <c r="P173" s="333"/>
      <c r="Q173" s="333">
        <f t="shared" si="75"/>
        <v>6600</v>
      </c>
      <c r="R173" s="333">
        <v>6600</v>
      </c>
      <c r="S173" s="339">
        <f t="shared" si="76"/>
        <v>3750.89</v>
      </c>
      <c r="T173" s="339">
        <v>3750.89</v>
      </c>
      <c r="U173" s="333">
        <v>7100</v>
      </c>
      <c r="V173" s="333">
        <v>7100</v>
      </c>
      <c r="W173" s="328">
        <f t="shared" si="77"/>
        <v>6700</v>
      </c>
      <c r="X173" s="328">
        <v>6700</v>
      </c>
      <c r="Y173" s="333"/>
      <c r="Z173" s="333"/>
      <c r="AA173" s="331"/>
      <c r="AB173" s="334"/>
      <c r="AC173" s="334"/>
      <c r="AD173" s="334"/>
      <c r="AE173" s="335">
        <f>(U173+X173)/J173*100</f>
        <v>99.031216361679213</v>
      </c>
    </row>
    <row r="174" spans="1:32" s="157" customFormat="1" ht="37.5">
      <c r="A174" s="135" t="s">
        <v>225</v>
      </c>
      <c r="B174" s="33" t="s">
        <v>241</v>
      </c>
      <c r="C174" s="135"/>
      <c r="D174" s="135"/>
      <c r="E174" s="135"/>
      <c r="F174" s="135"/>
      <c r="G174" s="246">
        <f t="shared" ref="G174:V174" si="78">SUM(G176:G178)</f>
        <v>23245</v>
      </c>
      <c r="H174" s="246">
        <f t="shared" si="78"/>
        <v>23140</v>
      </c>
      <c r="I174" s="246">
        <f t="shared" si="78"/>
        <v>24494</v>
      </c>
      <c r="J174" s="246">
        <f t="shared" si="78"/>
        <v>24389</v>
      </c>
      <c r="K174" s="246">
        <f t="shared" si="78"/>
        <v>0</v>
      </c>
      <c r="L174" s="246">
        <f t="shared" si="78"/>
        <v>0</v>
      </c>
      <c r="M174" s="246">
        <f t="shared" si="78"/>
        <v>998</v>
      </c>
      <c r="N174" s="246">
        <f t="shared" si="78"/>
        <v>998</v>
      </c>
      <c r="O174" s="246">
        <f t="shared" si="78"/>
        <v>0</v>
      </c>
      <c r="P174" s="246">
        <f t="shared" si="78"/>
        <v>0</v>
      </c>
      <c r="Q174" s="246">
        <f t="shared" si="78"/>
        <v>998</v>
      </c>
      <c r="R174" s="246">
        <f t="shared" si="78"/>
        <v>998</v>
      </c>
      <c r="S174" s="246">
        <f t="shared" si="78"/>
        <v>0</v>
      </c>
      <c r="T174" s="246">
        <f t="shared" si="78"/>
        <v>0</v>
      </c>
      <c r="U174" s="246">
        <f t="shared" si="78"/>
        <v>998</v>
      </c>
      <c r="V174" s="246">
        <f t="shared" si="78"/>
        <v>998</v>
      </c>
      <c r="W174" s="246">
        <f>SUM(W176:W178)</f>
        <v>21050</v>
      </c>
      <c r="X174" s="246">
        <f>SUM(X176:X178)</f>
        <v>21050</v>
      </c>
      <c r="Y174" s="246"/>
      <c r="Z174" s="246"/>
      <c r="AA174" s="135"/>
      <c r="AB174" s="244"/>
      <c r="AC174" s="244"/>
      <c r="AD174" s="244"/>
      <c r="AE174" s="335"/>
    </row>
    <row r="175" spans="1:32" s="157" customFormat="1" ht="21.75" customHeight="1">
      <c r="A175" s="135"/>
      <c r="B175" s="33" t="s">
        <v>222</v>
      </c>
      <c r="C175" s="135"/>
      <c r="D175" s="135"/>
      <c r="E175" s="135"/>
      <c r="F175" s="135"/>
      <c r="G175" s="246"/>
      <c r="H175" s="246"/>
      <c r="I175" s="246"/>
      <c r="J175" s="246"/>
      <c r="K175" s="246"/>
      <c r="L175" s="246"/>
      <c r="M175" s="246"/>
      <c r="N175" s="246"/>
      <c r="O175" s="246"/>
      <c r="P175" s="246"/>
      <c r="Q175" s="246"/>
      <c r="R175" s="246"/>
      <c r="S175" s="338"/>
      <c r="T175" s="338"/>
      <c r="U175" s="338"/>
      <c r="V175" s="338"/>
      <c r="W175" s="328"/>
      <c r="X175" s="246"/>
      <c r="Y175" s="246"/>
      <c r="Z175" s="246"/>
      <c r="AA175" s="135"/>
      <c r="AB175" s="244"/>
      <c r="AC175" s="244"/>
      <c r="AD175" s="244"/>
      <c r="AE175" s="335"/>
    </row>
    <row r="176" spans="1:32" s="335" customFormat="1" ht="37.5">
      <c r="A176" s="331">
        <v>1</v>
      </c>
      <c r="B176" s="332" t="s">
        <v>721</v>
      </c>
      <c r="C176" s="6" t="s">
        <v>722</v>
      </c>
      <c r="D176" s="372" t="s">
        <v>723</v>
      </c>
      <c r="E176" s="17" t="s">
        <v>613</v>
      </c>
      <c r="F176" s="457" t="s">
        <v>919</v>
      </c>
      <c r="G176" s="373">
        <v>10245</v>
      </c>
      <c r="H176" s="333">
        <f>+G176-45</f>
        <v>10200</v>
      </c>
      <c r="I176" s="333">
        <v>10245</v>
      </c>
      <c r="J176" s="458">
        <v>10200</v>
      </c>
      <c r="K176" s="333"/>
      <c r="L176" s="333"/>
      <c r="M176" s="333">
        <v>500</v>
      </c>
      <c r="N176" s="333">
        <v>500</v>
      </c>
      <c r="O176" s="333"/>
      <c r="P176" s="333"/>
      <c r="Q176" s="333">
        <f t="shared" ref="Q176:Q177" si="79">R176</f>
        <v>500</v>
      </c>
      <c r="R176" s="333">
        <v>500</v>
      </c>
      <c r="S176" s="341">
        <f>T176</f>
        <v>0</v>
      </c>
      <c r="T176" s="341">
        <v>0</v>
      </c>
      <c r="U176" s="333">
        <v>500</v>
      </c>
      <c r="V176" s="333">
        <v>500</v>
      </c>
      <c r="W176" s="328">
        <f t="shared" si="77"/>
        <v>9200</v>
      </c>
      <c r="X176" s="374">
        <v>9200</v>
      </c>
      <c r="Y176" s="333"/>
      <c r="Z176" s="333"/>
      <c r="AA176" s="331"/>
      <c r="AB176" s="334"/>
      <c r="AC176" s="334"/>
      <c r="AD176" s="334"/>
      <c r="AE176" s="335">
        <f>(U176+X176)/J176*100</f>
        <v>95.098039215686271</v>
      </c>
    </row>
    <row r="177" spans="1:40" s="335" customFormat="1" ht="37.5">
      <c r="A177" s="331">
        <v>2</v>
      </c>
      <c r="B177" s="332" t="s">
        <v>724</v>
      </c>
      <c r="C177" s="6" t="s">
        <v>725</v>
      </c>
      <c r="D177" s="372" t="s">
        <v>726</v>
      </c>
      <c r="E177" s="17" t="s">
        <v>613</v>
      </c>
      <c r="F177" s="457" t="s">
        <v>920</v>
      </c>
      <c r="G177" s="373">
        <v>5000</v>
      </c>
      <c r="H177" s="333">
        <f>+G177-25</f>
        <v>4975</v>
      </c>
      <c r="I177" s="333">
        <v>5000</v>
      </c>
      <c r="J177" s="333">
        <v>4975</v>
      </c>
      <c r="K177" s="333"/>
      <c r="L177" s="333"/>
      <c r="M177" s="333">
        <v>200</v>
      </c>
      <c r="N177" s="333">
        <v>200</v>
      </c>
      <c r="O177" s="333"/>
      <c r="P177" s="333"/>
      <c r="Q177" s="333">
        <f t="shared" si="79"/>
        <v>200</v>
      </c>
      <c r="R177" s="333">
        <v>200</v>
      </c>
      <c r="S177" s="341">
        <f t="shared" ref="S177:S178" si="80">T177</f>
        <v>0</v>
      </c>
      <c r="T177" s="341">
        <v>0</v>
      </c>
      <c r="U177" s="333">
        <v>200</v>
      </c>
      <c r="V177" s="333">
        <v>200</v>
      </c>
      <c r="W177" s="328">
        <f t="shared" si="77"/>
        <v>4550</v>
      </c>
      <c r="X177" s="374">
        <v>4550</v>
      </c>
      <c r="Y177" s="333"/>
      <c r="Z177" s="333"/>
      <c r="AA177" s="331"/>
      <c r="AB177" s="334"/>
      <c r="AC177" s="334"/>
      <c r="AD177" s="334"/>
      <c r="AE177" s="335">
        <f t="shared" ref="AE177" si="81">(U177+X177)/J177*100</f>
        <v>95.477386934673376</v>
      </c>
    </row>
    <row r="178" spans="1:40" s="335" customFormat="1" ht="54" customHeight="1">
      <c r="A178" s="331">
        <v>3</v>
      </c>
      <c r="B178" s="332" t="s">
        <v>727</v>
      </c>
      <c r="C178" s="6" t="s">
        <v>728</v>
      </c>
      <c r="D178" s="372" t="s">
        <v>729</v>
      </c>
      <c r="E178" s="372" t="s">
        <v>613</v>
      </c>
      <c r="F178" s="457" t="s">
        <v>921</v>
      </c>
      <c r="G178" s="333">
        <v>8000</v>
      </c>
      <c r="H178" s="333">
        <v>7965</v>
      </c>
      <c r="I178" s="333">
        <v>9249</v>
      </c>
      <c r="J178" s="333">
        <v>9214</v>
      </c>
      <c r="K178" s="333"/>
      <c r="L178" s="333"/>
      <c r="M178" s="333">
        <v>298</v>
      </c>
      <c r="N178" s="333">
        <v>298</v>
      </c>
      <c r="O178" s="333"/>
      <c r="P178" s="333"/>
      <c r="Q178" s="333">
        <f>R178</f>
        <v>298</v>
      </c>
      <c r="R178" s="333">
        <v>298</v>
      </c>
      <c r="S178" s="341">
        <f t="shared" si="80"/>
        <v>0</v>
      </c>
      <c r="T178" s="341">
        <v>0</v>
      </c>
      <c r="U178" s="333">
        <v>298</v>
      </c>
      <c r="V178" s="333">
        <v>298</v>
      </c>
      <c r="W178" s="328">
        <f t="shared" si="77"/>
        <v>7300</v>
      </c>
      <c r="X178" s="374">
        <v>7300</v>
      </c>
      <c r="Y178" s="333"/>
      <c r="Z178" s="333"/>
      <c r="AA178" s="331"/>
      <c r="AB178" s="334"/>
      <c r="AC178" s="334"/>
      <c r="AD178" s="334"/>
      <c r="AE178" s="335">
        <f>(U178+X178)/J178*100</f>
        <v>82.46147167354026</v>
      </c>
    </row>
    <row r="179" spans="1:40" s="361" customFormat="1" ht="32.25" customHeight="1">
      <c r="A179" s="359" t="s">
        <v>445</v>
      </c>
      <c r="B179" s="375" t="s">
        <v>592</v>
      </c>
      <c r="C179" s="135"/>
      <c r="D179" s="135"/>
      <c r="E179" s="135"/>
      <c r="F179" s="135"/>
      <c r="G179" s="341">
        <f t="shared" ref="G179:V179" si="82">SUM(G181:G181)</f>
        <v>125638.9</v>
      </c>
      <c r="H179" s="341">
        <f t="shared" si="82"/>
        <v>125608.9</v>
      </c>
      <c r="I179" s="341">
        <f t="shared" si="82"/>
        <v>61816.9</v>
      </c>
      <c r="J179" s="341">
        <f t="shared" si="82"/>
        <v>61816.9</v>
      </c>
      <c r="K179" s="341">
        <f t="shared" si="82"/>
        <v>0</v>
      </c>
      <c r="L179" s="341">
        <f t="shared" si="82"/>
        <v>0</v>
      </c>
      <c r="M179" s="341">
        <f t="shared" si="82"/>
        <v>47604</v>
      </c>
      <c r="N179" s="341">
        <f t="shared" si="82"/>
        <v>47604</v>
      </c>
      <c r="O179" s="341">
        <f t="shared" si="82"/>
        <v>0</v>
      </c>
      <c r="P179" s="341">
        <f t="shared" si="82"/>
        <v>0</v>
      </c>
      <c r="Q179" s="341">
        <f t="shared" si="82"/>
        <v>23670</v>
      </c>
      <c r="R179" s="341">
        <f t="shared" si="82"/>
        <v>20482</v>
      </c>
      <c r="S179" s="341">
        <f t="shared" si="82"/>
        <v>6359</v>
      </c>
      <c r="T179" s="341">
        <f t="shared" si="82"/>
        <v>6359</v>
      </c>
      <c r="U179" s="341">
        <f t="shared" si="82"/>
        <v>82850</v>
      </c>
      <c r="V179" s="341">
        <f t="shared" si="82"/>
        <v>20482</v>
      </c>
      <c r="W179" s="459">
        <f>X179</f>
        <v>14286</v>
      </c>
      <c r="X179" s="459">
        <f>10961+3325</f>
        <v>14286</v>
      </c>
      <c r="Y179" s="337"/>
      <c r="Z179" s="337"/>
      <c r="AA179" s="359"/>
      <c r="AB179" s="360"/>
      <c r="AC179" s="360"/>
      <c r="AD179" s="360"/>
      <c r="AE179" s="335"/>
      <c r="AF179" s="361">
        <f>AA164-X164</f>
        <v>-55575</v>
      </c>
    </row>
    <row r="180" spans="1:40" s="335" customFormat="1" ht="46.5" customHeight="1">
      <c r="A180" s="331">
        <v>1</v>
      </c>
      <c r="B180" s="332" t="s">
        <v>730</v>
      </c>
      <c r="C180" s="6"/>
      <c r="D180" s="6"/>
      <c r="E180" s="6"/>
      <c r="F180" s="6"/>
      <c r="G180" s="333"/>
      <c r="H180" s="333"/>
      <c r="I180" s="333">
        <v>11000</v>
      </c>
      <c r="J180" s="333">
        <v>6000</v>
      </c>
      <c r="K180" s="333"/>
      <c r="L180" s="333"/>
      <c r="M180" s="333">
        <v>200</v>
      </c>
      <c r="N180" s="333">
        <v>200</v>
      </c>
      <c r="O180" s="333"/>
      <c r="P180" s="333"/>
      <c r="Q180" s="333">
        <f>R180</f>
        <v>200</v>
      </c>
      <c r="R180" s="333">
        <v>200</v>
      </c>
      <c r="S180" s="341">
        <f>T180</f>
        <v>0</v>
      </c>
      <c r="T180" s="341">
        <v>0</v>
      </c>
      <c r="U180" s="333">
        <v>200</v>
      </c>
      <c r="V180" s="333">
        <v>200</v>
      </c>
      <c r="W180" s="362">
        <f>X180</f>
        <v>0</v>
      </c>
      <c r="X180" s="362">
        <v>0</v>
      </c>
      <c r="Y180" s="333"/>
      <c r="Z180" s="333"/>
      <c r="AA180" s="331"/>
      <c r="AB180" s="334"/>
      <c r="AC180" s="334"/>
      <c r="AD180" s="334"/>
      <c r="AE180" s="626" t="s">
        <v>731</v>
      </c>
      <c r="AF180" s="626"/>
      <c r="AG180" s="626"/>
      <c r="AH180" s="626"/>
      <c r="AI180" s="626"/>
      <c r="AJ180" s="626"/>
      <c r="AK180" s="626"/>
      <c r="AL180" s="626"/>
      <c r="AM180" s="626"/>
      <c r="AN180" s="626"/>
    </row>
    <row r="181" spans="1:40" s="465" customFormat="1" ht="45" customHeight="1">
      <c r="A181" s="461" t="s">
        <v>120</v>
      </c>
      <c r="B181" s="462" t="s">
        <v>732</v>
      </c>
      <c r="C181" s="461"/>
      <c r="D181" s="461"/>
      <c r="E181" s="461"/>
      <c r="F181" s="461"/>
      <c r="G181" s="463">
        <f t="shared" ref="G181:V181" si="83">+G182+G193</f>
        <v>125638.9</v>
      </c>
      <c r="H181" s="463">
        <f t="shared" si="83"/>
        <v>125608.9</v>
      </c>
      <c r="I181" s="463">
        <f t="shared" si="83"/>
        <v>61816.9</v>
      </c>
      <c r="J181" s="463">
        <f t="shared" si="83"/>
        <v>61816.9</v>
      </c>
      <c r="K181" s="463">
        <f t="shared" si="83"/>
        <v>0</v>
      </c>
      <c r="L181" s="463">
        <f t="shared" si="83"/>
        <v>0</v>
      </c>
      <c r="M181" s="463">
        <f t="shared" si="83"/>
        <v>47604</v>
      </c>
      <c r="N181" s="463">
        <f t="shared" si="83"/>
        <v>47604</v>
      </c>
      <c r="O181" s="463">
        <f t="shared" si="83"/>
        <v>0</v>
      </c>
      <c r="P181" s="463">
        <f t="shared" si="83"/>
        <v>0</v>
      </c>
      <c r="Q181" s="463">
        <f t="shared" si="83"/>
        <v>23670</v>
      </c>
      <c r="R181" s="463">
        <f t="shared" si="83"/>
        <v>20482</v>
      </c>
      <c r="S181" s="463">
        <f t="shared" si="83"/>
        <v>6359</v>
      </c>
      <c r="T181" s="463">
        <f t="shared" si="83"/>
        <v>6359</v>
      </c>
      <c r="U181" s="463">
        <f t="shared" si="83"/>
        <v>82850</v>
      </c>
      <c r="V181" s="463">
        <f t="shared" si="83"/>
        <v>20482</v>
      </c>
      <c r="W181" s="463">
        <f>+W182+W193</f>
        <v>72540</v>
      </c>
      <c r="X181" s="463">
        <f>+X182+X193</f>
        <v>72540</v>
      </c>
      <c r="Y181" s="463">
        <f t="shared" ref="Y181:Z181" si="84">+Y182+Y192</f>
        <v>0</v>
      </c>
      <c r="Z181" s="463">
        <f t="shared" si="84"/>
        <v>0</v>
      </c>
      <c r="AA181" s="461"/>
      <c r="AB181" s="464"/>
      <c r="AC181" s="464"/>
      <c r="AD181" s="464"/>
      <c r="AE181" s="465" t="s">
        <v>733</v>
      </c>
    </row>
    <row r="182" spans="1:40" s="470" customFormat="1" ht="33" customHeight="1">
      <c r="A182" s="466"/>
      <c r="B182" s="467" t="s">
        <v>837</v>
      </c>
      <c r="C182" s="466"/>
      <c r="D182" s="466"/>
      <c r="E182" s="466"/>
      <c r="F182" s="466"/>
      <c r="G182" s="468">
        <f>+G183+G186</f>
        <v>56616.9</v>
      </c>
      <c r="H182" s="468">
        <f>+H183+H186</f>
        <v>56586.9</v>
      </c>
      <c r="I182" s="468">
        <f>+I183+I186</f>
        <v>56616.9</v>
      </c>
      <c r="J182" s="468">
        <f>+J183+J186</f>
        <v>56616.9</v>
      </c>
      <c r="K182" s="468">
        <f t="shared" ref="K182:AA182" si="85">+K183+K186</f>
        <v>0</v>
      </c>
      <c r="L182" s="468">
        <f t="shared" si="85"/>
        <v>0</v>
      </c>
      <c r="M182" s="468">
        <f t="shared" si="85"/>
        <v>42404</v>
      </c>
      <c r="N182" s="468">
        <f t="shared" si="85"/>
        <v>42404</v>
      </c>
      <c r="O182" s="468">
        <f t="shared" si="85"/>
        <v>0</v>
      </c>
      <c r="P182" s="468">
        <f t="shared" si="85"/>
        <v>0</v>
      </c>
      <c r="Q182" s="468">
        <f t="shared" si="85"/>
        <v>15282</v>
      </c>
      <c r="R182" s="468">
        <f t="shared" si="85"/>
        <v>15282</v>
      </c>
      <c r="S182" s="468">
        <f t="shared" si="85"/>
        <v>4765</v>
      </c>
      <c r="T182" s="468">
        <f t="shared" si="85"/>
        <v>4765</v>
      </c>
      <c r="U182" s="468">
        <f t="shared" si="85"/>
        <v>15282</v>
      </c>
      <c r="V182" s="468">
        <f t="shared" si="85"/>
        <v>15282</v>
      </c>
      <c r="W182" s="468">
        <f>+W183+W186+W192</f>
        <v>35356</v>
      </c>
      <c r="X182" s="468">
        <f>+X183+X186+X192</f>
        <v>35356</v>
      </c>
      <c r="Y182" s="468">
        <f t="shared" si="85"/>
        <v>0</v>
      </c>
      <c r="Z182" s="468">
        <f t="shared" si="85"/>
        <v>0</v>
      </c>
      <c r="AA182" s="468">
        <f t="shared" si="85"/>
        <v>0</v>
      </c>
      <c r="AB182" s="469"/>
      <c r="AC182" s="469"/>
      <c r="AD182" s="469"/>
      <c r="AE182" s="470">
        <v>35356</v>
      </c>
      <c r="AF182" s="470">
        <f>+X182-AE182</f>
        <v>0</v>
      </c>
    </row>
    <row r="183" spans="1:40" s="470" customFormat="1" ht="22.5" customHeight="1">
      <c r="A183" s="466"/>
      <c r="B183" s="471" t="s">
        <v>838</v>
      </c>
      <c r="C183" s="466"/>
      <c r="D183" s="466"/>
      <c r="E183" s="466"/>
      <c r="F183" s="466"/>
      <c r="G183" s="468">
        <f>SUM(G184:G185)</f>
        <v>21204</v>
      </c>
      <c r="H183" s="468">
        <f t="shared" ref="H183:AA183" si="86">SUM(H184:H185)</f>
        <v>21174</v>
      </c>
      <c r="I183" s="468">
        <f t="shared" si="86"/>
        <v>21204</v>
      </c>
      <c r="J183" s="468">
        <f t="shared" si="86"/>
        <v>21204</v>
      </c>
      <c r="K183" s="468">
        <f t="shared" si="86"/>
        <v>0</v>
      </c>
      <c r="L183" s="468">
        <f t="shared" si="86"/>
        <v>0</v>
      </c>
      <c r="M183" s="468">
        <f t="shared" si="86"/>
        <v>21204</v>
      </c>
      <c r="N183" s="468">
        <f t="shared" si="86"/>
        <v>21204</v>
      </c>
      <c r="O183" s="468">
        <f t="shared" si="86"/>
        <v>0</v>
      </c>
      <c r="P183" s="468">
        <f t="shared" si="86"/>
        <v>0</v>
      </c>
      <c r="Q183" s="468">
        <f t="shared" si="86"/>
        <v>14882</v>
      </c>
      <c r="R183" s="468">
        <f t="shared" si="86"/>
        <v>14882</v>
      </c>
      <c r="S183" s="468">
        <f t="shared" si="86"/>
        <v>4365</v>
      </c>
      <c r="T183" s="468">
        <f t="shared" si="86"/>
        <v>4365</v>
      </c>
      <c r="U183" s="468">
        <f t="shared" si="86"/>
        <v>14882</v>
      </c>
      <c r="V183" s="468">
        <f t="shared" si="86"/>
        <v>14882</v>
      </c>
      <c r="W183" s="468">
        <f t="shared" si="86"/>
        <v>6322</v>
      </c>
      <c r="X183" s="468">
        <f t="shared" si="86"/>
        <v>6322</v>
      </c>
      <c r="Y183" s="468">
        <f t="shared" si="86"/>
        <v>0</v>
      </c>
      <c r="Z183" s="468">
        <f t="shared" si="86"/>
        <v>0</v>
      </c>
      <c r="AA183" s="468">
        <f t="shared" si="86"/>
        <v>0</v>
      </c>
      <c r="AB183" s="469"/>
      <c r="AC183" s="469"/>
      <c r="AD183" s="469"/>
    </row>
    <row r="184" spans="1:40" s="470" customFormat="1" ht="47.25" customHeight="1">
      <c r="A184" s="472"/>
      <c r="B184" s="473" t="s">
        <v>839</v>
      </c>
      <c r="C184" s="474" t="s">
        <v>840</v>
      </c>
      <c r="D184" s="475" t="s">
        <v>841</v>
      </c>
      <c r="E184" s="476" t="s">
        <v>842</v>
      </c>
      <c r="F184" s="477" t="s">
        <v>843</v>
      </c>
      <c r="G184" s="478">
        <v>8204</v>
      </c>
      <c r="H184" s="478">
        <v>8174</v>
      </c>
      <c r="I184" s="478">
        <v>8204</v>
      </c>
      <c r="J184" s="478">
        <v>8204</v>
      </c>
      <c r="K184" s="479"/>
      <c r="L184" s="479"/>
      <c r="M184" s="478">
        <v>8204</v>
      </c>
      <c r="N184" s="478">
        <v>8204</v>
      </c>
      <c r="O184" s="479"/>
      <c r="P184" s="479"/>
      <c r="Q184" s="478">
        <v>5980</v>
      </c>
      <c r="R184" s="479">
        <v>5980</v>
      </c>
      <c r="S184" s="479">
        <v>2265</v>
      </c>
      <c r="T184" s="479">
        <v>2265</v>
      </c>
      <c r="U184" s="479">
        <v>5980</v>
      </c>
      <c r="V184" s="479">
        <v>5980</v>
      </c>
      <c r="W184" s="479">
        <f>+X184</f>
        <v>2224</v>
      </c>
      <c r="X184" s="479">
        <f>+N184-U184</f>
        <v>2224</v>
      </c>
      <c r="Y184" s="479"/>
      <c r="Z184" s="479"/>
      <c r="AA184" s="472"/>
      <c r="AB184" s="469"/>
      <c r="AC184" s="469"/>
      <c r="AD184" s="469"/>
      <c r="AJ184" s="480"/>
    </row>
    <row r="185" spans="1:40" s="470" customFormat="1" ht="47.25" customHeight="1">
      <c r="A185" s="472"/>
      <c r="B185" s="473" t="s">
        <v>844</v>
      </c>
      <c r="C185" s="474" t="s">
        <v>845</v>
      </c>
      <c r="D185" s="475" t="s">
        <v>846</v>
      </c>
      <c r="E185" s="476" t="s">
        <v>842</v>
      </c>
      <c r="F185" s="472"/>
      <c r="G185" s="478">
        <v>13000</v>
      </c>
      <c r="H185" s="478">
        <v>13000</v>
      </c>
      <c r="I185" s="478">
        <v>13000</v>
      </c>
      <c r="J185" s="478">
        <v>13000</v>
      </c>
      <c r="K185" s="479"/>
      <c r="L185" s="479"/>
      <c r="M185" s="478">
        <v>13000</v>
      </c>
      <c r="N185" s="478">
        <v>13000</v>
      </c>
      <c r="O185" s="479"/>
      <c r="P185" s="479"/>
      <c r="Q185" s="478">
        <v>8902</v>
      </c>
      <c r="R185" s="479">
        <v>8902</v>
      </c>
      <c r="S185" s="479">
        <v>2100</v>
      </c>
      <c r="T185" s="479">
        <v>2100</v>
      </c>
      <c r="U185" s="479">
        <v>8902</v>
      </c>
      <c r="V185" s="479">
        <v>8902</v>
      </c>
      <c r="W185" s="479">
        <f>+X185</f>
        <v>4098</v>
      </c>
      <c r="X185" s="479">
        <f>+N185-U185</f>
        <v>4098</v>
      </c>
      <c r="Y185" s="479"/>
      <c r="Z185" s="479"/>
      <c r="AA185" s="472"/>
      <c r="AB185" s="469"/>
      <c r="AC185" s="469"/>
      <c r="AD185" s="469"/>
    </row>
    <row r="186" spans="1:40" s="470" customFormat="1" ht="47.25" customHeight="1">
      <c r="A186" s="472"/>
      <c r="B186" s="471" t="s">
        <v>847</v>
      </c>
      <c r="C186" s="481"/>
      <c r="D186" s="482"/>
      <c r="E186" s="483"/>
      <c r="F186" s="466"/>
      <c r="G186" s="484">
        <f>SUM(G187:G191)</f>
        <v>35412.9</v>
      </c>
      <c r="H186" s="484">
        <f t="shared" ref="H186:AA186" si="87">SUM(H187:H191)</f>
        <v>35412.9</v>
      </c>
      <c r="I186" s="484">
        <f t="shared" si="87"/>
        <v>35412.9</v>
      </c>
      <c r="J186" s="484">
        <f t="shared" si="87"/>
        <v>35412.9</v>
      </c>
      <c r="K186" s="484">
        <f t="shared" si="87"/>
        <v>0</v>
      </c>
      <c r="L186" s="484">
        <f t="shared" si="87"/>
        <v>0</v>
      </c>
      <c r="M186" s="484">
        <f t="shared" si="87"/>
        <v>21200</v>
      </c>
      <c r="N186" s="484">
        <f t="shared" si="87"/>
        <v>21200</v>
      </c>
      <c r="O186" s="484">
        <f t="shared" si="87"/>
        <v>0</v>
      </c>
      <c r="P186" s="484">
        <f t="shared" si="87"/>
        <v>0</v>
      </c>
      <c r="Q186" s="484">
        <f t="shared" si="87"/>
        <v>400</v>
      </c>
      <c r="R186" s="484">
        <f t="shared" si="87"/>
        <v>400</v>
      </c>
      <c r="S186" s="484">
        <f t="shared" si="87"/>
        <v>400</v>
      </c>
      <c r="T186" s="484">
        <f t="shared" si="87"/>
        <v>400</v>
      </c>
      <c r="U186" s="484">
        <f t="shared" si="87"/>
        <v>400</v>
      </c>
      <c r="V186" s="484">
        <f t="shared" si="87"/>
        <v>400</v>
      </c>
      <c r="W186" s="484">
        <f t="shared" si="87"/>
        <v>20017</v>
      </c>
      <c r="X186" s="484">
        <f t="shared" si="87"/>
        <v>20017</v>
      </c>
      <c r="Y186" s="484">
        <f t="shared" si="87"/>
        <v>0</v>
      </c>
      <c r="Z186" s="484">
        <f t="shared" si="87"/>
        <v>0</v>
      </c>
      <c r="AA186" s="484">
        <f t="shared" si="87"/>
        <v>0</v>
      </c>
      <c r="AB186" s="484">
        <f t="shared" ref="AB186:AD186" si="88">SUM(AB187:AB191)</f>
        <v>0</v>
      </c>
      <c r="AC186" s="484">
        <f t="shared" si="88"/>
        <v>0</v>
      </c>
      <c r="AD186" s="484">
        <f t="shared" si="88"/>
        <v>0</v>
      </c>
    </row>
    <row r="187" spans="1:40" s="470" customFormat="1" ht="47.25" customHeight="1">
      <c r="A187" s="472"/>
      <c r="B187" s="473" t="s">
        <v>848</v>
      </c>
      <c r="C187" s="474" t="s">
        <v>849</v>
      </c>
      <c r="D187" s="476" t="s">
        <v>850</v>
      </c>
      <c r="E187" s="476" t="s">
        <v>851</v>
      </c>
      <c r="F187" s="472"/>
      <c r="G187" s="478">
        <v>10200</v>
      </c>
      <c r="H187" s="478">
        <v>10200</v>
      </c>
      <c r="I187" s="478">
        <v>10200</v>
      </c>
      <c r="J187" s="478">
        <v>10200</v>
      </c>
      <c r="K187" s="479"/>
      <c r="L187" s="479"/>
      <c r="M187" s="478">
        <v>10200</v>
      </c>
      <c r="N187" s="478">
        <v>10200</v>
      </c>
      <c r="O187" s="479"/>
      <c r="P187" s="479"/>
      <c r="Q187" s="479">
        <v>200</v>
      </c>
      <c r="R187" s="479">
        <v>200</v>
      </c>
      <c r="S187" s="479">
        <v>200</v>
      </c>
      <c r="T187" s="479">
        <v>200</v>
      </c>
      <c r="U187" s="479">
        <v>200</v>
      </c>
      <c r="V187" s="479">
        <v>200</v>
      </c>
      <c r="W187" s="479">
        <v>5867</v>
      </c>
      <c r="X187" s="479">
        <f t="shared" ref="X187:X192" si="89">+W187</f>
        <v>5867</v>
      </c>
      <c r="Y187" s="479"/>
      <c r="Z187" s="479"/>
      <c r="AA187" s="472"/>
      <c r="AB187" s="469"/>
      <c r="AC187" s="469"/>
      <c r="AD187" s="469"/>
    </row>
    <row r="188" spans="1:40" s="470" customFormat="1" ht="47.25" customHeight="1">
      <c r="A188" s="472"/>
      <c r="B188" s="485" t="s">
        <v>852</v>
      </c>
      <c r="C188" s="474" t="s">
        <v>845</v>
      </c>
      <c r="D188" s="476" t="s">
        <v>853</v>
      </c>
      <c r="E188" s="476" t="s">
        <v>851</v>
      </c>
      <c r="F188" s="472"/>
      <c r="G188" s="478">
        <v>11000</v>
      </c>
      <c r="H188" s="478">
        <v>11000</v>
      </c>
      <c r="I188" s="478">
        <v>11000</v>
      </c>
      <c r="J188" s="478">
        <v>11000</v>
      </c>
      <c r="K188" s="479"/>
      <c r="L188" s="479"/>
      <c r="M188" s="478">
        <v>11000</v>
      </c>
      <c r="N188" s="478">
        <v>11000</v>
      </c>
      <c r="O188" s="479"/>
      <c r="P188" s="479"/>
      <c r="Q188" s="479">
        <v>200</v>
      </c>
      <c r="R188" s="479">
        <v>200</v>
      </c>
      <c r="S188" s="479">
        <v>200</v>
      </c>
      <c r="T188" s="479">
        <v>200</v>
      </c>
      <c r="U188" s="479">
        <v>200</v>
      </c>
      <c r="V188" s="479">
        <v>200</v>
      </c>
      <c r="W188" s="479">
        <v>7500</v>
      </c>
      <c r="X188" s="479">
        <f t="shared" si="89"/>
        <v>7500</v>
      </c>
      <c r="Y188" s="479"/>
      <c r="Z188" s="479"/>
      <c r="AA188" s="472"/>
      <c r="AB188" s="469"/>
      <c r="AC188" s="469"/>
      <c r="AD188" s="469"/>
    </row>
    <row r="189" spans="1:40" s="470" customFormat="1" ht="47.25" customHeight="1">
      <c r="A189" s="472"/>
      <c r="B189" s="486" t="s">
        <v>854</v>
      </c>
      <c r="C189" s="476" t="s">
        <v>849</v>
      </c>
      <c r="D189" s="487" t="s">
        <v>855</v>
      </c>
      <c r="E189" s="476" t="s">
        <v>851</v>
      </c>
      <c r="F189" s="472"/>
      <c r="G189" s="478">
        <v>6560</v>
      </c>
      <c r="H189" s="478">
        <v>6560</v>
      </c>
      <c r="I189" s="478">
        <v>6560</v>
      </c>
      <c r="J189" s="478">
        <v>6560</v>
      </c>
      <c r="K189" s="479"/>
      <c r="L189" s="479"/>
      <c r="M189" s="479"/>
      <c r="N189" s="479"/>
      <c r="O189" s="479"/>
      <c r="P189" s="479"/>
      <c r="Q189" s="479"/>
      <c r="R189" s="479"/>
      <c r="S189" s="479"/>
      <c r="T189" s="479"/>
      <c r="U189" s="479"/>
      <c r="V189" s="479"/>
      <c r="W189" s="479">
        <v>2950</v>
      </c>
      <c r="X189" s="479">
        <f t="shared" si="89"/>
        <v>2950</v>
      </c>
      <c r="Y189" s="479"/>
      <c r="Z189" s="479"/>
      <c r="AA189" s="472"/>
      <c r="AB189" s="469"/>
      <c r="AC189" s="469"/>
      <c r="AD189" s="469"/>
    </row>
    <row r="190" spans="1:40" s="470" customFormat="1" ht="47.25" customHeight="1">
      <c r="A190" s="472"/>
      <c r="B190" s="486" t="s">
        <v>856</v>
      </c>
      <c r="C190" s="476" t="s">
        <v>857</v>
      </c>
      <c r="D190" s="488" t="s">
        <v>858</v>
      </c>
      <c r="E190" s="476" t="s">
        <v>851</v>
      </c>
      <c r="F190" s="472"/>
      <c r="G190" s="478">
        <v>5550</v>
      </c>
      <c r="H190" s="478">
        <v>5550</v>
      </c>
      <c r="I190" s="478">
        <v>5550</v>
      </c>
      <c r="J190" s="478">
        <v>5550</v>
      </c>
      <c r="K190" s="479"/>
      <c r="L190" s="479"/>
      <c r="M190" s="479"/>
      <c r="N190" s="479"/>
      <c r="O190" s="479"/>
      <c r="P190" s="479"/>
      <c r="Q190" s="479"/>
      <c r="R190" s="479"/>
      <c r="S190" s="479"/>
      <c r="T190" s="479"/>
      <c r="U190" s="479"/>
      <c r="V190" s="479"/>
      <c r="W190" s="479">
        <v>2700</v>
      </c>
      <c r="X190" s="479">
        <f t="shared" si="89"/>
        <v>2700</v>
      </c>
      <c r="Y190" s="479"/>
      <c r="Z190" s="479"/>
      <c r="AA190" s="472"/>
      <c r="AB190" s="469"/>
      <c r="AC190" s="469"/>
      <c r="AD190" s="469"/>
    </row>
    <row r="191" spans="1:40" s="470" customFormat="1" ht="47.25" customHeight="1">
      <c r="A191" s="472"/>
      <c r="B191" s="486" t="s">
        <v>859</v>
      </c>
      <c r="C191" s="476" t="s">
        <v>860</v>
      </c>
      <c r="D191" s="476" t="s">
        <v>861</v>
      </c>
      <c r="E191" s="476" t="s">
        <v>851</v>
      </c>
      <c r="F191" s="472"/>
      <c r="G191" s="478">
        <v>2102.9</v>
      </c>
      <c r="H191" s="478">
        <v>2102.9</v>
      </c>
      <c r="I191" s="478">
        <v>2102.9</v>
      </c>
      <c r="J191" s="478">
        <v>2102.9</v>
      </c>
      <c r="K191" s="479"/>
      <c r="L191" s="479"/>
      <c r="M191" s="479"/>
      <c r="N191" s="479"/>
      <c r="O191" s="479"/>
      <c r="P191" s="479"/>
      <c r="Q191" s="479"/>
      <c r="R191" s="479"/>
      <c r="S191" s="479"/>
      <c r="T191" s="479"/>
      <c r="U191" s="479"/>
      <c r="V191" s="479"/>
      <c r="W191" s="479">
        <v>1000</v>
      </c>
      <c r="X191" s="479">
        <f t="shared" si="89"/>
        <v>1000</v>
      </c>
      <c r="Y191" s="479"/>
      <c r="Z191" s="479"/>
      <c r="AA191" s="472"/>
      <c r="AB191" s="469"/>
      <c r="AC191" s="469"/>
      <c r="AD191" s="469"/>
    </row>
    <row r="192" spans="1:40" s="470" customFormat="1" ht="42" customHeight="1">
      <c r="A192" s="466"/>
      <c r="B192" s="489" t="s">
        <v>592</v>
      </c>
      <c r="C192" s="483"/>
      <c r="D192" s="483"/>
      <c r="E192" s="483"/>
      <c r="F192" s="466"/>
      <c r="G192" s="484"/>
      <c r="H192" s="484"/>
      <c r="I192" s="484"/>
      <c r="J192" s="484"/>
      <c r="K192" s="468"/>
      <c r="L192" s="468"/>
      <c r="M192" s="468"/>
      <c r="N192" s="468"/>
      <c r="O192" s="468"/>
      <c r="P192" s="468"/>
      <c r="Q192" s="468"/>
      <c r="R192" s="468"/>
      <c r="S192" s="468"/>
      <c r="T192" s="468"/>
      <c r="U192" s="468"/>
      <c r="V192" s="468"/>
      <c r="W192" s="468">
        <v>9017</v>
      </c>
      <c r="X192" s="468">
        <f t="shared" si="89"/>
        <v>9017</v>
      </c>
      <c r="Y192" s="468"/>
      <c r="Z192" s="468"/>
      <c r="AA192" s="466"/>
      <c r="AB192" s="469"/>
      <c r="AC192" s="469"/>
      <c r="AD192" s="469"/>
      <c r="AE192" s="470">
        <v>37184</v>
      </c>
      <c r="AF192" s="470">
        <f>+W192-AE192</f>
        <v>-28167</v>
      </c>
    </row>
    <row r="193" spans="1:35" s="470" customFormat="1" ht="37.5" customHeight="1">
      <c r="A193" s="466"/>
      <c r="B193" s="489" t="s">
        <v>862</v>
      </c>
      <c r="C193" s="483"/>
      <c r="D193" s="466"/>
      <c r="E193" s="466"/>
      <c r="F193" s="466"/>
      <c r="G193" s="466">
        <f>+G194+G205</f>
        <v>69022</v>
      </c>
      <c r="H193" s="466">
        <f t="shared" ref="H193:AA193" si="90">+H194+H205</f>
        <v>69022</v>
      </c>
      <c r="I193" s="466">
        <f t="shared" si="90"/>
        <v>5200</v>
      </c>
      <c r="J193" s="466">
        <f t="shared" si="90"/>
        <v>5200</v>
      </c>
      <c r="K193" s="466">
        <f t="shared" si="90"/>
        <v>0</v>
      </c>
      <c r="L193" s="466">
        <f t="shared" si="90"/>
        <v>0</v>
      </c>
      <c r="M193" s="466">
        <f t="shared" si="90"/>
        <v>5200</v>
      </c>
      <c r="N193" s="466">
        <f t="shared" si="90"/>
        <v>5200</v>
      </c>
      <c r="O193" s="466">
        <f t="shared" si="90"/>
        <v>0</v>
      </c>
      <c r="P193" s="466">
        <f t="shared" si="90"/>
        <v>0</v>
      </c>
      <c r="Q193" s="466">
        <f t="shared" si="90"/>
        <v>8388</v>
      </c>
      <c r="R193" s="466">
        <f t="shared" si="90"/>
        <v>5200</v>
      </c>
      <c r="S193" s="466">
        <f t="shared" si="90"/>
        <v>1594</v>
      </c>
      <c r="T193" s="466">
        <f t="shared" si="90"/>
        <v>1594</v>
      </c>
      <c r="U193" s="466">
        <f t="shared" si="90"/>
        <v>67568</v>
      </c>
      <c r="V193" s="466">
        <f t="shared" si="90"/>
        <v>5200</v>
      </c>
      <c r="W193" s="466">
        <f t="shared" si="90"/>
        <v>37184</v>
      </c>
      <c r="X193" s="466">
        <f t="shared" si="90"/>
        <v>37184</v>
      </c>
      <c r="Y193" s="466">
        <f t="shared" si="90"/>
        <v>0</v>
      </c>
      <c r="Z193" s="466">
        <f t="shared" si="90"/>
        <v>0</v>
      </c>
      <c r="AA193" s="466">
        <f t="shared" si="90"/>
        <v>0</v>
      </c>
      <c r="AB193" s="469"/>
      <c r="AC193" s="469"/>
      <c r="AD193" s="469"/>
    </row>
    <row r="194" spans="1:35" s="480" customFormat="1" ht="47.25" customHeight="1">
      <c r="A194" s="472"/>
      <c r="B194" s="490" t="s">
        <v>863</v>
      </c>
      <c r="C194" s="483"/>
      <c r="D194" s="466"/>
      <c r="E194" s="466"/>
      <c r="F194" s="466"/>
      <c r="G194" s="466">
        <f>SUM(G195:G204)</f>
        <v>56522</v>
      </c>
      <c r="H194" s="466">
        <f t="shared" ref="H194:AA194" si="91">SUM(H195:H204)</f>
        <v>56522</v>
      </c>
      <c r="I194" s="466">
        <f t="shared" si="91"/>
        <v>5200</v>
      </c>
      <c r="J194" s="466">
        <f t="shared" si="91"/>
        <v>5200</v>
      </c>
      <c r="K194" s="466">
        <f t="shared" si="91"/>
        <v>0</v>
      </c>
      <c r="L194" s="466">
        <f t="shared" si="91"/>
        <v>0</v>
      </c>
      <c r="M194" s="466">
        <f t="shared" si="91"/>
        <v>5200</v>
      </c>
      <c r="N194" s="466">
        <f t="shared" si="91"/>
        <v>5200</v>
      </c>
      <c r="O194" s="466">
        <f t="shared" si="91"/>
        <v>0</v>
      </c>
      <c r="P194" s="466">
        <f t="shared" si="91"/>
        <v>0</v>
      </c>
      <c r="Q194" s="466">
        <f t="shared" si="91"/>
        <v>8388</v>
      </c>
      <c r="R194" s="466">
        <f t="shared" si="91"/>
        <v>5200</v>
      </c>
      <c r="S194" s="466">
        <f t="shared" si="91"/>
        <v>1594</v>
      </c>
      <c r="T194" s="466">
        <f t="shared" si="91"/>
        <v>1594</v>
      </c>
      <c r="U194" s="466">
        <f t="shared" si="91"/>
        <v>67568</v>
      </c>
      <c r="V194" s="466">
        <f t="shared" si="91"/>
        <v>5200</v>
      </c>
      <c r="W194" s="466">
        <f t="shared" si="91"/>
        <v>31184</v>
      </c>
      <c r="X194" s="466">
        <f t="shared" si="91"/>
        <v>31184</v>
      </c>
      <c r="Y194" s="466">
        <f t="shared" si="91"/>
        <v>0</v>
      </c>
      <c r="Z194" s="466">
        <f t="shared" si="91"/>
        <v>0</v>
      </c>
      <c r="AA194" s="466">
        <f t="shared" si="91"/>
        <v>0</v>
      </c>
      <c r="AB194" s="491"/>
      <c r="AC194" s="491"/>
      <c r="AD194" s="491"/>
    </row>
    <row r="195" spans="1:35" s="480" customFormat="1" ht="47.25" customHeight="1">
      <c r="A195" s="472"/>
      <c r="B195" s="492" t="s">
        <v>864</v>
      </c>
      <c r="C195" s="477" t="s">
        <v>865</v>
      </c>
      <c r="D195" s="477" t="s">
        <v>866</v>
      </c>
      <c r="E195" s="477" t="s">
        <v>867</v>
      </c>
      <c r="F195" s="493"/>
      <c r="G195" s="494">
        <v>21982</v>
      </c>
      <c r="H195" s="494">
        <v>21982</v>
      </c>
      <c r="I195" s="495">
        <f>SUM(J195:L195)</f>
        <v>2000</v>
      </c>
      <c r="J195" s="479">
        <v>2000</v>
      </c>
      <c r="K195" s="479"/>
      <c r="L195" s="479"/>
      <c r="M195" s="495">
        <f>SUM(N195:P195)</f>
        <v>2000</v>
      </c>
      <c r="N195" s="479">
        <v>2000</v>
      </c>
      <c r="O195" s="479"/>
      <c r="P195" s="479"/>
      <c r="Q195" s="495">
        <f>SUM(R195:T195)</f>
        <v>2000</v>
      </c>
      <c r="R195" s="479">
        <v>2000</v>
      </c>
      <c r="S195" s="479">
        <v>0</v>
      </c>
      <c r="T195" s="479">
        <v>0</v>
      </c>
      <c r="U195" s="495">
        <f>SUM(V195:X195)</f>
        <v>25968</v>
      </c>
      <c r="V195" s="479">
        <v>2000</v>
      </c>
      <c r="W195" s="479">
        <v>11984</v>
      </c>
      <c r="X195" s="479">
        <f>+W195</f>
        <v>11984</v>
      </c>
      <c r="Y195" s="479"/>
      <c r="Z195" s="479"/>
      <c r="AA195" s="472"/>
      <c r="AB195" s="491"/>
      <c r="AC195" s="491"/>
      <c r="AD195" s="491"/>
    </row>
    <row r="196" spans="1:35" s="480" customFormat="1" ht="47.25" customHeight="1">
      <c r="A196" s="472"/>
      <c r="B196" s="492" t="s">
        <v>868</v>
      </c>
      <c r="C196" s="477" t="s">
        <v>869</v>
      </c>
      <c r="D196" s="477" t="s">
        <v>870</v>
      </c>
      <c r="E196" s="477" t="s">
        <v>867</v>
      </c>
      <c r="F196" s="493"/>
      <c r="G196" s="494">
        <v>2000</v>
      </c>
      <c r="H196" s="494">
        <v>2000</v>
      </c>
      <c r="I196" s="495">
        <f t="shared" ref="I196:I204" si="92">SUM(J196:L196)</f>
        <v>200</v>
      </c>
      <c r="J196" s="479">
        <v>200</v>
      </c>
      <c r="K196" s="479"/>
      <c r="L196" s="479"/>
      <c r="M196" s="495">
        <f t="shared" ref="M196:M204" si="93">SUM(N196:P196)</f>
        <v>200</v>
      </c>
      <c r="N196" s="479">
        <v>200</v>
      </c>
      <c r="O196" s="479"/>
      <c r="P196" s="479"/>
      <c r="Q196" s="495">
        <f t="shared" ref="Q196:Q204" si="94">SUM(R196:T196)</f>
        <v>540</v>
      </c>
      <c r="R196" s="479">
        <v>200</v>
      </c>
      <c r="S196" s="479">
        <v>170</v>
      </c>
      <c r="T196" s="479">
        <v>170</v>
      </c>
      <c r="U196" s="495">
        <f t="shared" ref="U196:U204" si="95">SUM(V196:X196)</f>
        <v>3200</v>
      </c>
      <c r="V196" s="479">
        <v>200</v>
      </c>
      <c r="W196" s="479">
        <v>1500</v>
      </c>
      <c r="X196" s="479">
        <f t="shared" ref="X196:X204" si="96">+W196</f>
        <v>1500</v>
      </c>
      <c r="Y196" s="479"/>
      <c r="Z196" s="479"/>
      <c r="AA196" s="472"/>
      <c r="AB196" s="491"/>
      <c r="AC196" s="491"/>
      <c r="AD196" s="491"/>
    </row>
    <row r="197" spans="1:35" s="480" customFormat="1" ht="47.25" customHeight="1">
      <c r="A197" s="472"/>
      <c r="B197" s="492" t="s">
        <v>871</v>
      </c>
      <c r="C197" s="477" t="s">
        <v>872</v>
      </c>
      <c r="D197" s="477" t="s">
        <v>873</v>
      </c>
      <c r="E197" s="477" t="s">
        <v>867</v>
      </c>
      <c r="F197" s="493"/>
      <c r="G197" s="494">
        <v>5340</v>
      </c>
      <c r="H197" s="494">
        <v>5340</v>
      </c>
      <c r="I197" s="495">
        <f t="shared" si="92"/>
        <v>500</v>
      </c>
      <c r="J197" s="479">
        <v>500</v>
      </c>
      <c r="K197" s="479"/>
      <c r="L197" s="479"/>
      <c r="M197" s="495">
        <f t="shared" si="93"/>
        <v>500</v>
      </c>
      <c r="N197" s="479">
        <v>500</v>
      </c>
      <c r="O197" s="479"/>
      <c r="P197" s="479"/>
      <c r="Q197" s="495">
        <f t="shared" si="94"/>
        <v>1020</v>
      </c>
      <c r="R197" s="479">
        <v>500</v>
      </c>
      <c r="S197" s="479">
        <v>260</v>
      </c>
      <c r="T197" s="479">
        <v>260</v>
      </c>
      <c r="U197" s="495">
        <f t="shared" si="95"/>
        <v>5900</v>
      </c>
      <c r="V197" s="479">
        <v>500</v>
      </c>
      <c r="W197" s="479">
        <v>2700</v>
      </c>
      <c r="X197" s="479">
        <f t="shared" si="96"/>
        <v>2700</v>
      </c>
      <c r="Y197" s="479"/>
      <c r="Z197" s="479"/>
      <c r="AA197" s="472"/>
      <c r="AB197" s="491"/>
      <c r="AC197" s="491"/>
      <c r="AD197" s="491"/>
    </row>
    <row r="198" spans="1:35" s="480" customFormat="1" ht="47.25" customHeight="1">
      <c r="A198" s="472"/>
      <c r="B198" s="492" t="s">
        <v>874</v>
      </c>
      <c r="C198" s="477" t="s">
        <v>875</v>
      </c>
      <c r="D198" s="477" t="s">
        <v>876</v>
      </c>
      <c r="E198" s="477" t="s">
        <v>867</v>
      </c>
      <c r="F198" s="493"/>
      <c r="G198" s="494">
        <v>2000</v>
      </c>
      <c r="H198" s="494">
        <v>2000</v>
      </c>
      <c r="I198" s="495">
        <f t="shared" si="92"/>
        <v>200</v>
      </c>
      <c r="J198" s="479">
        <v>200</v>
      </c>
      <c r="K198" s="479"/>
      <c r="L198" s="479"/>
      <c r="M198" s="495">
        <f t="shared" si="93"/>
        <v>200</v>
      </c>
      <c r="N198" s="479">
        <v>200</v>
      </c>
      <c r="O198" s="479"/>
      <c r="P198" s="479"/>
      <c r="Q198" s="495">
        <f t="shared" si="94"/>
        <v>370</v>
      </c>
      <c r="R198" s="479">
        <v>200</v>
      </c>
      <c r="S198" s="479">
        <v>85</v>
      </c>
      <c r="T198" s="479">
        <v>85</v>
      </c>
      <c r="U198" s="495">
        <f t="shared" si="95"/>
        <v>2600</v>
      </c>
      <c r="V198" s="479">
        <v>200</v>
      </c>
      <c r="W198" s="479">
        <v>1200</v>
      </c>
      <c r="X198" s="479">
        <f t="shared" si="96"/>
        <v>1200</v>
      </c>
      <c r="Y198" s="479"/>
      <c r="Z198" s="479"/>
      <c r="AA198" s="472"/>
      <c r="AB198" s="491"/>
      <c r="AC198" s="491"/>
      <c r="AD198" s="491"/>
    </row>
    <row r="199" spans="1:35" s="480" customFormat="1" ht="47.25" customHeight="1">
      <c r="A199" s="472"/>
      <c r="B199" s="492" t="s">
        <v>877</v>
      </c>
      <c r="C199" s="477" t="s">
        <v>878</v>
      </c>
      <c r="D199" s="477" t="s">
        <v>879</v>
      </c>
      <c r="E199" s="477" t="s">
        <v>867</v>
      </c>
      <c r="F199" s="493"/>
      <c r="G199" s="494">
        <v>6500</v>
      </c>
      <c r="H199" s="494">
        <v>6500</v>
      </c>
      <c r="I199" s="495">
        <f t="shared" si="92"/>
        <v>600</v>
      </c>
      <c r="J199" s="479">
        <v>600</v>
      </c>
      <c r="K199" s="479"/>
      <c r="L199" s="479"/>
      <c r="M199" s="495">
        <f t="shared" si="93"/>
        <v>600</v>
      </c>
      <c r="N199" s="479">
        <v>600</v>
      </c>
      <c r="O199" s="479"/>
      <c r="P199" s="479"/>
      <c r="Q199" s="495">
        <f t="shared" si="94"/>
        <v>1080</v>
      </c>
      <c r="R199" s="479">
        <v>600</v>
      </c>
      <c r="S199" s="479">
        <v>240</v>
      </c>
      <c r="T199" s="479">
        <v>240</v>
      </c>
      <c r="U199" s="495">
        <f t="shared" si="95"/>
        <v>8200</v>
      </c>
      <c r="V199" s="479">
        <v>600</v>
      </c>
      <c r="W199" s="479">
        <v>3800</v>
      </c>
      <c r="X199" s="479">
        <f t="shared" si="96"/>
        <v>3800</v>
      </c>
      <c r="Y199" s="479"/>
      <c r="Z199" s="479"/>
      <c r="AA199" s="472"/>
      <c r="AB199" s="491"/>
      <c r="AC199" s="491"/>
      <c r="AD199" s="491"/>
    </row>
    <row r="200" spans="1:35" s="480" customFormat="1" ht="47.25" customHeight="1">
      <c r="A200" s="472"/>
      <c r="B200" s="492" t="s">
        <v>880</v>
      </c>
      <c r="C200" s="477" t="s">
        <v>881</v>
      </c>
      <c r="D200" s="477" t="s">
        <v>882</v>
      </c>
      <c r="E200" s="477" t="s">
        <v>867</v>
      </c>
      <c r="F200" s="493"/>
      <c r="G200" s="494">
        <v>4500</v>
      </c>
      <c r="H200" s="494">
        <v>4500</v>
      </c>
      <c r="I200" s="495">
        <f t="shared" si="92"/>
        <v>400</v>
      </c>
      <c r="J200" s="479">
        <v>400</v>
      </c>
      <c r="K200" s="479"/>
      <c r="L200" s="479"/>
      <c r="M200" s="495">
        <f t="shared" si="93"/>
        <v>400</v>
      </c>
      <c r="N200" s="479">
        <v>400</v>
      </c>
      <c r="O200" s="479"/>
      <c r="P200" s="479"/>
      <c r="Q200" s="495">
        <f t="shared" si="94"/>
        <v>780</v>
      </c>
      <c r="R200" s="479">
        <v>400</v>
      </c>
      <c r="S200" s="479">
        <v>190</v>
      </c>
      <c r="T200" s="479">
        <v>190</v>
      </c>
      <c r="U200" s="495">
        <f t="shared" si="95"/>
        <v>5400</v>
      </c>
      <c r="V200" s="479">
        <v>400</v>
      </c>
      <c r="W200" s="479">
        <v>2500</v>
      </c>
      <c r="X200" s="479">
        <f t="shared" si="96"/>
        <v>2500</v>
      </c>
      <c r="Y200" s="479"/>
      <c r="Z200" s="479"/>
      <c r="AA200" s="472"/>
      <c r="AB200" s="491"/>
      <c r="AC200" s="491"/>
      <c r="AD200" s="491"/>
    </row>
    <row r="201" spans="1:35" s="480" customFormat="1" ht="47.25" customHeight="1">
      <c r="A201" s="472"/>
      <c r="B201" s="492" t="s">
        <v>883</v>
      </c>
      <c r="C201" s="477" t="s">
        <v>872</v>
      </c>
      <c r="D201" s="477" t="s">
        <v>884</v>
      </c>
      <c r="E201" s="477" t="s">
        <v>867</v>
      </c>
      <c r="F201" s="493"/>
      <c r="G201" s="494">
        <v>3200</v>
      </c>
      <c r="H201" s="494">
        <v>3200</v>
      </c>
      <c r="I201" s="495">
        <f t="shared" si="92"/>
        <v>300</v>
      </c>
      <c r="J201" s="479">
        <v>300</v>
      </c>
      <c r="K201" s="479"/>
      <c r="L201" s="479"/>
      <c r="M201" s="495">
        <f t="shared" si="93"/>
        <v>300</v>
      </c>
      <c r="N201" s="479">
        <v>300</v>
      </c>
      <c r="O201" s="479"/>
      <c r="P201" s="479"/>
      <c r="Q201" s="495">
        <f t="shared" si="94"/>
        <v>770</v>
      </c>
      <c r="R201" s="479">
        <v>300</v>
      </c>
      <c r="S201" s="479">
        <v>235</v>
      </c>
      <c r="T201" s="479">
        <v>235</v>
      </c>
      <c r="U201" s="495">
        <f t="shared" si="95"/>
        <v>3700</v>
      </c>
      <c r="V201" s="479">
        <v>300</v>
      </c>
      <c r="W201" s="479">
        <v>1700</v>
      </c>
      <c r="X201" s="479">
        <f t="shared" si="96"/>
        <v>1700</v>
      </c>
      <c r="Y201" s="479"/>
      <c r="Z201" s="479"/>
      <c r="AA201" s="472"/>
      <c r="AB201" s="491"/>
      <c r="AC201" s="491"/>
      <c r="AD201" s="491"/>
    </row>
    <row r="202" spans="1:35" s="480" customFormat="1" ht="47.25" customHeight="1">
      <c r="A202" s="472"/>
      <c r="B202" s="492" t="s">
        <v>885</v>
      </c>
      <c r="C202" s="477" t="s">
        <v>886</v>
      </c>
      <c r="D202" s="477" t="s">
        <v>887</v>
      </c>
      <c r="E202" s="477" t="s">
        <v>867</v>
      </c>
      <c r="F202" s="493"/>
      <c r="G202" s="494">
        <v>2500</v>
      </c>
      <c r="H202" s="494">
        <v>2500</v>
      </c>
      <c r="I202" s="495">
        <f t="shared" si="92"/>
        <v>200</v>
      </c>
      <c r="J202" s="479">
        <v>200</v>
      </c>
      <c r="K202" s="479"/>
      <c r="L202" s="479"/>
      <c r="M202" s="495">
        <f t="shared" si="93"/>
        <v>200</v>
      </c>
      <c r="N202" s="479">
        <v>200</v>
      </c>
      <c r="O202" s="479"/>
      <c r="P202" s="479"/>
      <c r="Q202" s="495">
        <f t="shared" si="94"/>
        <v>368</v>
      </c>
      <c r="R202" s="479">
        <v>200</v>
      </c>
      <c r="S202" s="479">
        <v>84</v>
      </c>
      <c r="T202" s="479">
        <v>84</v>
      </c>
      <c r="U202" s="495">
        <f t="shared" si="95"/>
        <v>2600</v>
      </c>
      <c r="V202" s="479">
        <v>200</v>
      </c>
      <c r="W202" s="479">
        <v>1200</v>
      </c>
      <c r="X202" s="479">
        <f t="shared" si="96"/>
        <v>1200</v>
      </c>
      <c r="Y202" s="479"/>
      <c r="Z202" s="479"/>
      <c r="AA202" s="472"/>
      <c r="AB202" s="491"/>
      <c r="AC202" s="491"/>
      <c r="AD202" s="491"/>
    </row>
    <row r="203" spans="1:35" s="497" customFormat="1" ht="47.25" customHeight="1">
      <c r="A203" s="496"/>
      <c r="B203" s="492" t="s">
        <v>888</v>
      </c>
      <c r="C203" s="477" t="s">
        <v>872</v>
      </c>
      <c r="D203" s="477" t="s">
        <v>889</v>
      </c>
      <c r="E203" s="477" t="s">
        <v>867</v>
      </c>
      <c r="F203" s="493"/>
      <c r="G203" s="494">
        <v>3500</v>
      </c>
      <c r="H203" s="494">
        <v>3500</v>
      </c>
      <c r="I203" s="495">
        <f t="shared" si="92"/>
        <v>300</v>
      </c>
      <c r="J203" s="479">
        <v>300</v>
      </c>
      <c r="K203" s="479"/>
      <c r="L203" s="479"/>
      <c r="M203" s="495">
        <f t="shared" si="93"/>
        <v>300</v>
      </c>
      <c r="N203" s="479">
        <v>300</v>
      </c>
      <c r="O203" s="479"/>
      <c r="P203" s="479"/>
      <c r="Q203" s="495">
        <f t="shared" si="94"/>
        <v>620</v>
      </c>
      <c r="R203" s="479">
        <v>300</v>
      </c>
      <c r="S203" s="479">
        <v>160</v>
      </c>
      <c r="T203" s="479">
        <v>160</v>
      </c>
      <c r="U203" s="495">
        <f t="shared" si="95"/>
        <v>3900</v>
      </c>
      <c r="V203" s="479">
        <v>300</v>
      </c>
      <c r="W203" s="479">
        <v>1800</v>
      </c>
      <c r="X203" s="479">
        <f t="shared" si="96"/>
        <v>1800</v>
      </c>
      <c r="Y203" s="479"/>
      <c r="Z203" s="479"/>
      <c r="AA203" s="472"/>
    </row>
    <row r="204" spans="1:35" s="497" customFormat="1" ht="47.25" customHeight="1">
      <c r="A204" s="496"/>
      <c r="B204" s="492" t="s">
        <v>890</v>
      </c>
      <c r="C204" s="477" t="s">
        <v>865</v>
      </c>
      <c r="D204" s="477" t="s">
        <v>891</v>
      </c>
      <c r="E204" s="477" t="s">
        <v>867</v>
      </c>
      <c r="F204" s="496"/>
      <c r="G204" s="494">
        <v>5000</v>
      </c>
      <c r="H204" s="494">
        <v>5000</v>
      </c>
      <c r="I204" s="495">
        <f t="shared" si="92"/>
        <v>500</v>
      </c>
      <c r="J204" s="479">
        <v>500</v>
      </c>
      <c r="K204" s="496"/>
      <c r="L204" s="496"/>
      <c r="M204" s="495">
        <f t="shared" si="93"/>
        <v>500</v>
      </c>
      <c r="N204" s="479">
        <v>500</v>
      </c>
      <c r="O204" s="496"/>
      <c r="P204" s="496"/>
      <c r="Q204" s="495">
        <f t="shared" si="94"/>
        <v>840</v>
      </c>
      <c r="R204" s="479">
        <v>500</v>
      </c>
      <c r="S204" s="496">
        <v>170</v>
      </c>
      <c r="T204" s="496">
        <v>170</v>
      </c>
      <c r="U204" s="495">
        <f t="shared" si="95"/>
        <v>6100</v>
      </c>
      <c r="V204" s="479">
        <v>500</v>
      </c>
      <c r="W204" s="496">
        <v>2800</v>
      </c>
      <c r="X204" s="479">
        <f t="shared" si="96"/>
        <v>2800</v>
      </c>
      <c r="Y204" s="496"/>
      <c r="Z204" s="496"/>
      <c r="AA204" s="496"/>
    </row>
    <row r="205" spans="1:35" s="502" customFormat="1" ht="47.25" customHeight="1">
      <c r="A205" s="498"/>
      <c r="B205" s="499" t="s">
        <v>892</v>
      </c>
      <c r="C205" s="500"/>
      <c r="D205" s="500"/>
      <c r="E205" s="500"/>
      <c r="F205" s="496"/>
      <c r="G205" s="501">
        <f>+G206</f>
        <v>12500</v>
      </c>
      <c r="H205" s="501">
        <f>+H206</f>
        <v>12500</v>
      </c>
      <c r="I205" s="496"/>
      <c r="J205" s="496"/>
      <c r="K205" s="501">
        <f t="shared" ref="K205:Z205" si="97">+K206</f>
        <v>0</v>
      </c>
      <c r="L205" s="501">
        <f t="shared" si="97"/>
        <v>0</v>
      </c>
      <c r="M205" s="501">
        <f t="shared" si="97"/>
        <v>0</v>
      </c>
      <c r="N205" s="501">
        <f t="shared" si="97"/>
        <v>0</v>
      </c>
      <c r="O205" s="501">
        <f t="shared" si="97"/>
        <v>0</v>
      </c>
      <c r="P205" s="501">
        <f t="shared" si="97"/>
        <v>0</v>
      </c>
      <c r="Q205" s="501">
        <f t="shared" si="97"/>
        <v>0</v>
      </c>
      <c r="R205" s="501">
        <f t="shared" si="97"/>
        <v>0</v>
      </c>
      <c r="S205" s="501">
        <f t="shared" si="97"/>
        <v>0</v>
      </c>
      <c r="T205" s="501">
        <f t="shared" si="97"/>
        <v>0</v>
      </c>
      <c r="U205" s="501">
        <f t="shared" si="97"/>
        <v>0</v>
      </c>
      <c r="V205" s="501">
        <f t="shared" si="97"/>
        <v>0</v>
      </c>
      <c r="W205" s="501">
        <f t="shared" si="97"/>
        <v>6000</v>
      </c>
      <c r="X205" s="501">
        <f t="shared" si="97"/>
        <v>6000</v>
      </c>
      <c r="Y205" s="501">
        <f t="shared" si="97"/>
        <v>0</v>
      </c>
      <c r="Z205" s="501">
        <f t="shared" si="97"/>
        <v>0</v>
      </c>
      <c r="AA205" s="496"/>
    </row>
    <row r="206" spans="1:35" s="502" customFormat="1" ht="47.25" customHeight="1">
      <c r="A206" s="498"/>
      <c r="B206" s="499" t="s">
        <v>893</v>
      </c>
      <c r="C206" s="500" t="s">
        <v>894</v>
      </c>
      <c r="D206" s="500" t="s">
        <v>895</v>
      </c>
      <c r="E206" s="500" t="s">
        <v>613</v>
      </c>
      <c r="F206" s="498"/>
      <c r="G206" s="501">
        <v>12500</v>
      </c>
      <c r="H206" s="501">
        <v>12500</v>
      </c>
      <c r="I206" s="498"/>
      <c r="J206" s="498"/>
      <c r="K206" s="498"/>
      <c r="L206" s="498"/>
      <c r="M206" s="498"/>
      <c r="N206" s="498"/>
      <c r="O206" s="498"/>
      <c r="P206" s="498"/>
      <c r="Q206" s="498"/>
      <c r="R206" s="498"/>
      <c r="S206" s="498"/>
      <c r="T206" s="498"/>
      <c r="U206" s="498"/>
      <c r="V206" s="498"/>
      <c r="W206" s="498">
        <f>+X206</f>
        <v>6000</v>
      </c>
      <c r="X206" s="498">
        <v>6000</v>
      </c>
      <c r="Y206" s="498"/>
      <c r="Z206" s="498"/>
      <c r="AA206" s="498"/>
    </row>
    <row r="207" spans="1:35" s="157" customFormat="1" ht="22.5" customHeight="1">
      <c r="A207" s="331"/>
      <c r="B207" s="332"/>
      <c r="C207" s="331"/>
      <c r="D207" s="331"/>
      <c r="E207" s="331"/>
      <c r="F207" s="331"/>
      <c r="G207" s="333"/>
      <c r="H207" s="333"/>
      <c r="I207" s="333"/>
      <c r="J207" s="333"/>
      <c r="K207" s="333"/>
      <c r="L207" s="333"/>
      <c r="M207" s="333"/>
      <c r="N207" s="333"/>
      <c r="O207" s="333"/>
      <c r="P207" s="333"/>
      <c r="Q207" s="333"/>
      <c r="R207" s="333"/>
      <c r="S207" s="339"/>
      <c r="T207" s="339"/>
      <c r="U207" s="333"/>
      <c r="V207" s="333"/>
      <c r="W207" s="333"/>
      <c r="X207" s="333"/>
      <c r="Y207" s="333"/>
      <c r="Z207" s="333"/>
      <c r="AA207" s="331"/>
      <c r="AB207" s="244"/>
      <c r="AC207" s="244"/>
      <c r="AD207" s="244"/>
    </row>
    <row r="208" spans="1:35" s="157" customFormat="1" ht="45.75" customHeight="1">
      <c r="A208" s="135" t="s">
        <v>734</v>
      </c>
      <c r="B208" s="421" t="s">
        <v>813</v>
      </c>
      <c r="C208" s="415"/>
      <c r="D208" s="415"/>
      <c r="E208" s="415"/>
      <c r="F208" s="415"/>
      <c r="G208" s="416"/>
      <c r="H208" s="416"/>
      <c r="I208" s="427">
        <f>SUM(I209:I217)</f>
        <v>540611.56599999999</v>
      </c>
      <c r="J208" s="427">
        <f>SUM(J209:J217)</f>
        <v>500690.80000000005</v>
      </c>
      <c r="K208" s="417"/>
      <c r="L208" s="417"/>
      <c r="M208" s="417">
        <f>SUM(M209:M217)</f>
        <v>312838.5</v>
      </c>
      <c r="N208" s="417">
        <f>SUM(N209:N217)</f>
        <v>308504</v>
      </c>
      <c r="O208" s="417">
        <f t="shared" ref="O208:T208" si="98">SUM(O209:O217)</f>
        <v>0</v>
      </c>
      <c r="P208" s="417">
        <f t="shared" si="98"/>
        <v>0</v>
      </c>
      <c r="Q208" s="417">
        <f>SUM(Q209:Q217)</f>
        <v>118369.5</v>
      </c>
      <c r="R208" s="417">
        <f t="shared" si="98"/>
        <v>116486</v>
      </c>
      <c r="S208" s="417">
        <f t="shared" si="98"/>
        <v>74132</v>
      </c>
      <c r="T208" s="417">
        <f t="shared" si="98"/>
        <v>69571</v>
      </c>
      <c r="U208" s="417">
        <f>SUM(U209:U217)</f>
        <v>312838.5</v>
      </c>
      <c r="V208" s="417">
        <f t="shared" ref="V208:X208" si="99">SUM(V209:V217)</f>
        <v>308504</v>
      </c>
      <c r="W208" s="417">
        <f t="shared" si="99"/>
        <v>90102</v>
      </c>
      <c r="X208" s="417">
        <f t="shared" si="99"/>
        <v>90102</v>
      </c>
      <c r="Y208" s="418"/>
      <c r="Z208" s="418"/>
      <c r="AA208" s="418"/>
      <c r="AB208" s="244"/>
      <c r="AC208" s="244"/>
      <c r="AD208" s="244"/>
      <c r="AH208" s="157">
        <f>I208-J208</f>
        <v>39920.765999999945</v>
      </c>
      <c r="AI208" s="157">
        <v>39920.766000000061</v>
      </c>
    </row>
    <row r="209" spans="1:35" s="157" customFormat="1" ht="39.950000000000003" customHeight="1">
      <c r="A209" s="414" t="s">
        <v>387</v>
      </c>
      <c r="B209" s="419" t="s">
        <v>814</v>
      </c>
      <c r="C209" s="415"/>
      <c r="D209" s="415"/>
      <c r="E209" s="415"/>
      <c r="F209" s="415"/>
      <c r="G209" s="416"/>
      <c r="H209" s="416"/>
      <c r="I209" s="420">
        <v>57260.4</v>
      </c>
      <c r="J209" s="420">
        <v>54695.4</v>
      </c>
      <c r="K209" s="420"/>
      <c r="L209" s="420"/>
      <c r="M209" s="420">
        <v>33985</v>
      </c>
      <c r="N209" s="420">
        <v>33702</v>
      </c>
      <c r="O209" s="420"/>
      <c r="P209" s="420"/>
      <c r="Q209" s="420">
        <v>12856</v>
      </c>
      <c r="R209" s="420">
        <v>12720</v>
      </c>
      <c r="S209" s="420">
        <v>12022</v>
      </c>
      <c r="T209" s="420">
        <v>9661</v>
      </c>
      <c r="U209" s="420">
        <v>33985</v>
      </c>
      <c r="V209" s="420">
        <v>33702</v>
      </c>
      <c r="W209" s="420">
        <v>10247</v>
      </c>
      <c r="X209" s="420">
        <v>10247</v>
      </c>
      <c r="Y209" s="420"/>
      <c r="Z209" s="420"/>
      <c r="AA209" s="420"/>
      <c r="AB209" s="244"/>
      <c r="AC209" s="244"/>
      <c r="AD209" s="244"/>
      <c r="AH209" s="412">
        <f t="shared" ref="AH209:AH217" si="100">I209-J209</f>
        <v>2565</v>
      </c>
      <c r="AI209" s="412">
        <v>2565</v>
      </c>
    </row>
    <row r="210" spans="1:35" s="157" customFormat="1" ht="39.950000000000003" customHeight="1">
      <c r="A210" s="414" t="s">
        <v>392</v>
      </c>
      <c r="B210" s="419" t="s">
        <v>815</v>
      </c>
      <c r="C210" s="415"/>
      <c r="D210" s="415"/>
      <c r="E210" s="415"/>
      <c r="F210" s="415"/>
      <c r="G210" s="416"/>
      <c r="H210" s="416"/>
      <c r="I210" s="420">
        <v>81190</v>
      </c>
      <c r="J210" s="420">
        <v>80482</v>
      </c>
      <c r="K210" s="420"/>
      <c r="L210" s="420"/>
      <c r="M210" s="420">
        <v>47497</v>
      </c>
      <c r="N210" s="420">
        <v>46405</v>
      </c>
      <c r="O210" s="420"/>
      <c r="P210" s="420"/>
      <c r="Q210" s="420">
        <v>20428</v>
      </c>
      <c r="R210" s="420">
        <v>19428</v>
      </c>
      <c r="S210" s="420">
        <v>9344</v>
      </c>
      <c r="T210" s="420">
        <v>9344</v>
      </c>
      <c r="U210" s="420">
        <v>47497</v>
      </c>
      <c r="V210" s="420">
        <v>46405</v>
      </c>
      <c r="W210" s="420">
        <v>15901</v>
      </c>
      <c r="X210" s="420">
        <v>15901</v>
      </c>
      <c r="Y210" s="420"/>
      <c r="Z210" s="420"/>
      <c r="AA210" s="420"/>
      <c r="AB210" s="244"/>
      <c r="AC210" s="244"/>
      <c r="AD210" s="244"/>
      <c r="AH210" s="412">
        <f t="shared" si="100"/>
        <v>708</v>
      </c>
      <c r="AI210" s="412">
        <v>708</v>
      </c>
    </row>
    <row r="211" spans="1:35" s="157" customFormat="1" ht="39.950000000000003" customHeight="1">
      <c r="A211" s="414" t="s">
        <v>816</v>
      </c>
      <c r="B211" s="419" t="s">
        <v>817</v>
      </c>
      <c r="C211" s="415"/>
      <c r="D211" s="415"/>
      <c r="E211" s="415"/>
      <c r="F211" s="415"/>
      <c r="G211" s="416"/>
      <c r="H211" s="416"/>
      <c r="I211" s="420">
        <v>44975.834000000003</v>
      </c>
      <c r="J211" s="420">
        <v>44716</v>
      </c>
      <c r="K211" s="420"/>
      <c r="L211" s="420"/>
      <c r="M211" s="420">
        <v>25132</v>
      </c>
      <c r="N211" s="420">
        <v>24962</v>
      </c>
      <c r="O211" s="420"/>
      <c r="P211" s="420"/>
      <c r="Q211" s="420">
        <v>10921</v>
      </c>
      <c r="R211" s="420">
        <v>10791</v>
      </c>
      <c r="S211" s="420">
        <v>4741</v>
      </c>
      <c r="T211" s="420">
        <v>4739</v>
      </c>
      <c r="U211" s="420">
        <v>25132</v>
      </c>
      <c r="V211" s="420">
        <v>24962</v>
      </c>
      <c r="W211" s="420">
        <v>8669</v>
      </c>
      <c r="X211" s="420">
        <v>8669</v>
      </c>
      <c r="Y211" s="420"/>
      <c r="Z211" s="420"/>
      <c r="AA211" s="420"/>
      <c r="AB211" s="244"/>
      <c r="AC211" s="244"/>
      <c r="AD211" s="244"/>
      <c r="AH211" s="412">
        <f t="shared" si="100"/>
        <v>259.83400000000256</v>
      </c>
      <c r="AI211" s="412">
        <v>259.83400000000256</v>
      </c>
    </row>
    <row r="212" spans="1:35" s="157" customFormat="1" ht="39.950000000000003" customHeight="1">
      <c r="A212" s="414" t="s">
        <v>818</v>
      </c>
      <c r="B212" s="419" t="s">
        <v>819</v>
      </c>
      <c r="C212" s="415"/>
      <c r="D212" s="415"/>
      <c r="E212" s="415"/>
      <c r="F212" s="415"/>
      <c r="G212" s="416"/>
      <c r="H212" s="416"/>
      <c r="I212" s="420">
        <v>50652</v>
      </c>
      <c r="J212" s="420">
        <v>50652</v>
      </c>
      <c r="K212" s="420"/>
      <c r="L212" s="420"/>
      <c r="M212" s="420">
        <v>35231</v>
      </c>
      <c r="N212" s="420">
        <v>35001</v>
      </c>
      <c r="O212" s="420"/>
      <c r="P212" s="420"/>
      <c r="Q212" s="420">
        <v>11404</v>
      </c>
      <c r="R212" s="420">
        <v>11299</v>
      </c>
      <c r="S212" s="420">
        <v>8738</v>
      </c>
      <c r="T212" s="420">
        <v>8238</v>
      </c>
      <c r="U212" s="420">
        <v>35231</v>
      </c>
      <c r="V212" s="420">
        <v>35001</v>
      </c>
      <c r="W212" s="420">
        <v>8757</v>
      </c>
      <c r="X212" s="420">
        <v>8757</v>
      </c>
      <c r="Y212" s="420"/>
      <c r="Z212" s="420"/>
      <c r="AA212" s="420"/>
      <c r="AB212" s="244"/>
      <c r="AC212" s="244"/>
      <c r="AD212" s="244"/>
      <c r="AH212" s="412">
        <f t="shared" si="100"/>
        <v>0</v>
      </c>
      <c r="AI212" s="412">
        <v>0</v>
      </c>
    </row>
    <row r="213" spans="1:35" s="157" customFormat="1" ht="39.950000000000003" customHeight="1">
      <c r="A213" s="414" t="s">
        <v>820</v>
      </c>
      <c r="B213" s="419" t="s">
        <v>821</v>
      </c>
      <c r="C213" s="415"/>
      <c r="D213" s="415"/>
      <c r="E213" s="415"/>
      <c r="F213" s="415"/>
      <c r="G213" s="416"/>
      <c r="H213" s="416"/>
      <c r="I213" s="420">
        <v>68596</v>
      </c>
      <c r="J213" s="420">
        <v>59573</v>
      </c>
      <c r="K213" s="420"/>
      <c r="L213" s="420"/>
      <c r="M213" s="420">
        <v>45096</v>
      </c>
      <c r="N213" s="420">
        <v>44876</v>
      </c>
      <c r="O213" s="420"/>
      <c r="P213" s="420"/>
      <c r="Q213" s="420">
        <v>13136</v>
      </c>
      <c r="R213" s="420">
        <v>13051</v>
      </c>
      <c r="S213" s="420">
        <v>8230</v>
      </c>
      <c r="T213" s="420">
        <v>8230</v>
      </c>
      <c r="U213" s="420">
        <v>45096</v>
      </c>
      <c r="V213" s="420">
        <v>44876</v>
      </c>
      <c r="W213" s="420">
        <v>10682</v>
      </c>
      <c r="X213" s="420">
        <v>10682</v>
      </c>
      <c r="Y213" s="420"/>
      <c r="Z213" s="420"/>
      <c r="AA213" s="420"/>
      <c r="AB213" s="244"/>
      <c r="AC213" s="244"/>
      <c r="AD213" s="244"/>
      <c r="AH213" s="412">
        <f t="shared" si="100"/>
        <v>9023</v>
      </c>
      <c r="AI213" s="412">
        <v>9023</v>
      </c>
    </row>
    <row r="214" spans="1:35" s="157" customFormat="1" ht="39.950000000000003" customHeight="1">
      <c r="A214" s="414" t="s">
        <v>822</v>
      </c>
      <c r="B214" s="419" t="s">
        <v>823</v>
      </c>
      <c r="C214" s="415"/>
      <c r="D214" s="415"/>
      <c r="E214" s="415"/>
      <c r="F214" s="415"/>
      <c r="G214" s="416"/>
      <c r="H214" s="416"/>
      <c r="I214" s="420">
        <v>45891</v>
      </c>
      <c r="J214" s="420">
        <v>45542</v>
      </c>
      <c r="K214" s="420"/>
      <c r="L214" s="420"/>
      <c r="M214" s="420">
        <v>33379</v>
      </c>
      <c r="N214" s="420">
        <v>33120</v>
      </c>
      <c r="O214" s="420"/>
      <c r="P214" s="420"/>
      <c r="Q214" s="420">
        <v>10183</v>
      </c>
      <c r="R214" s="420">
        <v>10118</v>
      </c>
      <c r="S214" s="420">
        <v>8750</v>
      </c>
      <c r="T214" s="420">
        <v>8702</v>
      </c>
      <c r="U214" s="420">
        <v>33379</v>
      </c>
      <c r="V214" s="420">
        <v>33120</v>
      </c>
      <c r="W214" s="420">
        <v>8281</v>
      </c>
      <c r="X214" s="420">
        <v>8281</v>
      </c>
      <c r="Y214" s="420"/>
      <c r="Z214" s="420"/>
      <c r="AA214" s="420"/>
      <c r="AB214" s="244"/>
      <c r="AC214" s="244"/>
      <c r="AD214" s="244"/>
      <c r="AH214" s="412">
        <f t="shared" si="100"/>
        <v>349</v>
      </c>
      <c r="AI214" s="412">
        <v>349</v>
      </c>
    </row>
    <row r="215" spans="1:35" s="157" customFormat="1" ht="39.950000000000003" customHeight="1">
      <c r="A215" s="414" t="s">
        <v>824</v>
      </c>
      <c r="B215" s="419" t="s">
        <v>825</v>
      </c>
      <c r="C215" s="415"/>
      <c r="D215" s="415"/>
      <c r="E215" s="415"/>
      <c r="F215" s="415"/>
      <c r="G215" s="416"/>
      <c r="H215" s="416"/>
      <c r="I215" s="420">
        <v>105148.33199999999</v>
      </c>
      <c r="J215" s="420">
        <v>79172.399999999994</v>
      </c>
      <c r="K215" s="420"/>
      <c r="L215" s="420"/>
      <c r="M215" s="420">
        <v>48658.5</v>
      </c>
      <c r="N215" s="420">
        <v>46972</v>
      </c>
      <c r="O215" s="420"/>
      <c r="P215" s="420"/>
      <c r="Q215" s="420">
        <v>18492.5</v>
      </c>
      <c r="R215" s="420">
        <v>18399</v>
      </c>
      <c r="S215" s="420">
        <v>14426</v>
      </c>
      <c r="T215" s="420">
        <v>12776</v>
      </c>
      <c r="U215" s="420">
        <v>48658.5</v>
      </c>
      <c r="V215" s="420">
        <v>46972</v>
      </c>
      <c r="W215" s="420">
        <v>11785</v>
      </c>
      <c r="X215" s="420">
        <v>11785</v>
      </c>
      <c r="Y215" s="420"/>
      <c r="Z215" s="420"/>
      <c r="AA215" s="420"/>
      <c r="AB215" s="244"/>
      <c r="AC215" s="244"/>
      <c r="AD215" s="244"/>
      <c r="AH215" s="412">
        <f t="shared" si="100"/>
        <v>25975.932000000001</v>
      </c>
      <c r="AI215" s="412">
        <v>25975.932000000001</v>
      </c>
    </row>
    <row r="216" spans="1:35" ht="39.950000000000003" customHeight="1">
      <c r="A216" s="414" t="s">
        <v>826</v>
      </c>
      <c r="B216" s="419" t="s">
        <v>827</v>
      </c>
      <c r="C216" s="415"/>
      <c r="D216" s="415"/>
      <c r="E216" s="415"/>
      <c r="F216" s="415"/>
      <c r="G216" s="416"/>
      <c r="H216" s="416"/>
      <c r="I216" s="420">
        <v>82593</v>
      </c>
      <c r="J216" s="420">
        <v>82018</v>
      </c>
      <c r="K216" s="420"/>
      <c r="L216" s="420"/>
      <c r="M216" s="420">
        <v>41936</v>
      </c>
      <c r="N216" s="420">
        <v>41542</v>
      </c>
      <c r="O216" s="420"/>
      <c r="P216" s="420"/>
      <c r="Q216" s="420">
        <v>20149</v>
      </c>
      <c r="R216" s="420">
        <v>19880</v>
      </c>
      <c r="S216" s="420">
        <v>7881</v>
      </c>
      <c r="T216" s="420">
        <v>7881</v>
      </c>
      <c r="U216" s="420">
        <v>41936</v>
      </c>
      <c r="V216" s="420">
        <v>41542</v>
      </c>
      <c r="W216" s="420">
        <v>15780</v>
      </c>
      <c r="X216" s="420">
        <v>15780</v>
      </c>
      <c r="Y216" s="420"/>
      <c r="Z216" s="420"/>
      <c r="AA216" s="420"/>
      <c r="AB216" s="4"/>
      <c r="AC216" s="4"/>
      <c r="AD216" s="4"/>
      <c r="AH216" s="412">
        <f t="shared" si="100"/>
        <v>575</v>
      </c>
      <c r="AI216" s="413">
        <v>575</v>
      </c>
    </row>
    <row r="217" spans="1:35" ht="39.950000000000003" customHeight="1">
      <c r="A217" s="414" t="s">
        <v>828</v>
      </c>
      <c r="B217" s="419" t="s">
        <v>829</v>
      </c>
      <c r="C217" s="415"/>
      <c r="D217" s="415"/>
      <c r="E217" s="415"/>
      <c r="F217" s="415"/>
      <c r="G217" s="416"/>
      <c r="H217" s="416"/>
      <c r="I217" s="420">
        <v>4305</v>
      </c>
      <c r="J217" s="420">
        <v>3840</v>
      </c>
      <c r="K217" s="420"/>
      <c r="L217" s="420"/>
      <c r="M217" s="420">
        <v>1924</v>
      </c>
      <c r="N217" s="420">
        <v>1924</v>
      </c>
      <c r="O217" s="420"/>
      <c r="P217" s="420"/>
      <c r="Q217" s="420">
        <v>800</v>
      </c>
      <c r="R217" s="420">
        <v>800</v>
      </c>
      <c r="S217" s="420"/>
      <c r="T217" s="420"/>
      <c r="U217" s="420">
        <v>1924</v>
      </c>
      <c r="V217" s="420">
        <v>1924</v>
      </c>
      <c r="W217" s="420"/>
      <c r="X217" s="420"/>
      <c r="Y217" s="420"/>
      <c r="Z217" s="420"/>
      <c r="AA217" s="420"/>
      <c r="AB217" s="4"/>
      <c r="AC217" s="4"/>
      <c r="AD217" s="4"/>
      <c r="AH217" s="412">
        <f t="shared" si="100"/>
        <v>465</v>
      </c>
      <c r="AI217" s="413">
        <v>465</v>
      </c>
    </row>
    <row r="218" spans="1:35" s="157" customFormat="1" ht="22.5" customHeight="1">
      <c r="A218" s="244"/>
      <c r="B218" s="342"/>
      <c r="C218" s="343"/>
      <c r="D218" s="343"/>
      <c r="E218" s="343"/>
      <c r="F218" s="343"/>
      <c r="G218" s="344"/>
      <c r="H218" s="344"/>
      <c r="I218" s="344"/>
      <c r="J218" s="344"/>
      <c r="K218" s="344"/>
      <c r="L218" s="344"/>
      <c r="M218" s="344"/>
      <c r="N218" s="344"/>
      <c r="O218" s="344"/>
      <c r="P218" s="344"/>
      <c r="Q218" s="344"/>
      <c r="R218" s="344"/>
      <c r="S218" s="345"/>
      <c r="T218" s="345"/>
      <c r="U218" s="344"/>
      <c r="V218" s="344"/>
      <c r="W218" s="344"/>
      <c r="X218" s="344"/>
      <c r="Y218" s="344"/>
      <c r="Z218" s="344"/>
      <c r="AA218" s="244"/>
      <c r="AB218" s="244"/>
      <c r="AC218" s="244"/>
      <c r="AD218" s="244"/>
    </row>
    <row r="219" spans="1:35" s="157" customFormat="1" ht="22.5" customHeight="1">
      <c r="A219" s="244"/>
      <c r="B219" s="342"/>
      <c r="C219" s="343"/>
      <c r="D219" s="343"/>
      <c r="E219" s="343"/>
      <c r="F219" s="343"/>
      <c r="G219" s="344"/>
      <c r="H219" s="344"/>
      <c r="I219" s="344"/>
      <c r="J219" s="344"/>
      <c r="K219" s="344"/>
      <c r="L219" s="344"/>
      <c r="M219" s="344"/>
      <c r="N219" s="344"/>
      <c r="O219" s="344"/>
      <c r="P219" s="344"/>
      <c r="Q219" s="344"/>
      <c r="R219" s="344"/>
      <c r="S219" s="345"/>
      <c r="T219" s="345"/>
      <c r="U219" s="344"/>
      <c r="V219" s="344"/>
      <c r="W219" s="344"/>
      <c r="X219" s="344"/>
      <c r="Y219" s="344"/>
      <c r="Z219" s="344"/>
      <c r="AA219" s="244"/>
      <c r="AB219" s="244"/>
      <c r="AC219" s="244"/>
      <c r="AD219" s="244"/>
    </row>
    <row r="220" spans="1:35">
      <c r="A220" s="4"/>
      <c r="B220" s="4"/>
      <c r="C220" s="4"/>
      <c r="D220" s="4"/>
      <c r="E220" s="4"/>
      <c r="F220" s="4"/>
      <c r="G220" s="4"/>
      <c r="H220" s="4"/>
      <c r="I220" s="4"/>
      <c r="J220" s="4"/>
      <c r="K220" s="4"/>
      <c r="L220" s="4"/>
      <c r="M220" s="4"/>
      <c r="N220" s="4"/>
      <c r="O220" s="4"/>
      <c r="P220" s="4"/>
      <c r="Q220" s="4"/>
      <c r="R220" s="4"/>
      <c r="S220" s="346"/>
      <c r="T220" s="346"/>
      <c r="U220" s="4"/>
      <c r="V220" s="4"/>
      <c r="W220" s="4"/>
      <c r="X220" s="4"/>
      <c r="Y220" s="4"/>
      <c r="Z220" s="4"/>
      <c r="AA220" s="4"/>
      <c r="AB220" s="4"/>
      <c r="AC220" s="4"/>
      <c r="AD220" s="4"/>
    </row>
    <row r="221" spans="1:35">
      <c r="A221" s="4"/>
      <c r="B221" s="4"/>
      <c r="C221" s="4"/>
      <c r="D221" s="4"/>
      <c r="E221" s="4"/>
      <c r="F221" s="4"/>
      <c r="G221" s="4"/>
      <c r="H221" s="4"/>
      <c r="I221" s="4"/>
      <c r="J221" s="4"/>
      <c r="K221" s="4"/>
      <c r="L221" s="4"/>
      <c r="M221" s="4"/>
      <c r="N221" s="4"/>
      <c r="O221" s="4"/>
      <c r="P221" s="4"/>
      <c r="Q221" s="4"/>
      <c r="R221" s="4"/>
      <c r="S221" s="346"/>
      <c r="T221" s="346"/>
      <c r="U221" s="4"/>
      <c r="V221" s="4"/>
      <c r="W221" s="4"/>
      <c r="X221" s="4"/>
      <c r="Y221" s="4"/>
      <c r="Z221" s="4"/>
      <c r="AA221" s="4"/>
      <c r="AB221" s="4"/>
      <c r="AC221" s="4"/>
      <c r="AD221" s="4"/>
    </row>
    <row r="222" spans="1:35">
      <c r="A222" s="4"/>
      <c r="B222" s="4"/>
      <c r="C222" s="4"/>
      <c r="D222" s="4"/>
      <c r="E222" s="4"/>
      <c r="F222" s="4"/>
      <c r="G222" s="4"/>
      <c r="H222" s="4"/>
      <c r="I222" s="4"/>
      <c r="J222" s="4"/>
      <c r="K222" s="4"/>
      <c r="L222" s="4"/>
      <c r="M222" s="4"/>
      <c r="N222" s="4"/>
      <c r="O222" s="4"/>
      <c r="P222" s="4"/>
      <c r="Q222" s="4"/>
      <c r="R222" s="4"/>
      <c r="S222" s="346"/>
      <c r="T222" s="346"/>
      <c r="U222" s="4"/>
      <c r="V222" s="4"/>
      <c r="W222" s="4"/>
      <c r="X222" s="4"/>
      <c r="Y222" s="4"/>
      <c r="Z222" s="4"/>
      <c r="AA222" s="4"/>
      <c r="AB222" s="4"/>
      <c r="AC222" s="4"/>
      <c r="AD222" s="4"/>
    </row>
    <row r="223" spans="1:35">
      <c r="A223" s="4"/>
      <c r="B223" s="4"/>
      <c r="C223" s="4"/>
      <c r="D223" s="4"/>
      <c r="E223" s="4"/>
      <c r="F223" s="4"/>
      <c r="G223" s="4"/>
      <c r="H223" s="4"/>
      <c r="I223" s="4"/>
      <c r="J223" s="4"/>
      <c r="K223" s="4"/>
      <c r="L223" s="4"/>
      <c r="M223" s="4"/>
      <c r="N223" s="4"/>
      <c r="O223" s="4"/>
      <c r="P223" s="4"/>
      <c r="Q223" s="4"/>
      <c r="R223" s="4"/>
      <c r="S223" s="346"/>
      <c r="T223" s="346"/>
      <c r="U223" s="4"/>
      <c r="V223" s="4"/>
      <c r="W223" s="4"/>
      <c r="X223" s="4"/>
      <c r="Y223" s="4"/>
      <c r="Z223" s="4"/>
      <c r="AA223" s="4"/>
      <c r="AB223" s="4"/>
      <c r="AC223" s="4"/>
      <c r="AD223" s="4"/>
    </row>
    <row r="224" spans="1:35">
      <c r="A224" s="4"/>
      <c r="B224" s="4"/>
      <c r="C224" s="4"/>
      <c r="D224" s="4"/>
      <c r="E224" s="4"/>
      <c r="F224" s="4"/>
      <c r="G224" s="4"/>
      <c r="H224" s="4"/>
      <c r="I224" s="4"/>
      <c r="J224" s="4"/>
      <c r="K224" s="4"/>
      <c r="L224" s="4"/>
      <c r="M224" s="4"/>
      <c r="N224" s="4"/>
      <c r="O224" s="4"/>
      <c r="P224" s="4"/>
      <c r="Q224" s="4"/>
      <c r="R224" s="4"/>
      <c r="S224" s="346"/>
      <c r="T224" s="346"/>
      <c r="U224" s="4"/>
      <c r="V224" s="4"/>
      <c r="W224" s="4"/>
      <c r="X224" s="4"/>
      <c r="Y224" s="4"/>
      <c r="Z224" s="4"/>
      <c r="AA224" s="4"/>
      <c r="AB224" s="4"/>
      <c r="AC224" s="4"/>
      <c r="AD224" s="4"/>
    </row>
    <row r="225" spans="1:30">
      <c r="A225" s="4"/>
      <c r="B225" s="4"/>
      <c r="C225" s="4"/>
      <c r="D225" s="4"/>
      <c r="E225" s="4"/>
      <c r="F225" s="4"/>
      <c r="G225" s="4"/>
      <c r="H225" s="4"/>
      <c r="I225" s="4"/>
      <c r="J225" s="4"/>
      <c r="K225" s="4"/>
      <c r="L225" s="4"/>
      <c r="M225" s="4"/>
      <c r="N225" s="4"/>
      <c r="O225" s="4"/>
      <c r="P225" s="4"/>
      <c r="Q225" s="4"/>
      <c r="R225" s="4"/>
      <c r="S225" s="346"/>
      <c r="T225" s="346"/>
      <c r="U225" s="4"/>
      <c r="V225" s="4"/>
      <c r="W225" s="4"/>
      <c r="X225" s="4"/>
      <c r="Y225" s="4"/>
      <c r="Z225" s="4"/>
      <c r="AA225" s="4"/>
      <c r="AB225" s="4"/>
      <c r="AC225" s="4"/>
      <c r="AD225" s="4"/>
    </row>
    <row r="226" spans="1:30">
      <c r="A226" s="4"/>
      <c r="B226" s="4"/>
      <c r="C226" s="4"/>
      <c r="D226" s="4"/>
      <c r="E226" s="4"/>
      <c r="F226" s="4"/>
      <c r="G226" s="4"/>
      <c r="H226" s="4"/>
      <c r="I226" s="4"/>
      <c r="J226" s="4"/>
      <c r="K226" s="4"/>
      <c r="L226" s="4"/>
      <c r="M226" s="4"/>
      <c r="N226" s="4"/>
      <c r="O226" s="4"/>
      <c r="P226" s="4"/>
      <c r="Q226" s="4"/>
      <c r="R226" s="4"/>
      <c r="S226" s="346"/>
      <c r="T226" s="346"/>
      <c r="U226" s="4"/>
      <c r="V226" s="4"/>
      <c r="W226" s="4"/>
      <c r="X226" s="4"/>
      <c r="Y226" s="4"/>
      <c r="Z226" s="4"/>
      <c r="AA226" s="4"/>
      <c r="AB226" s="4"/>
      <c r="AC226" s="4"/>
      <c r="AD226" s="4"/>
    </row>
    <row r="227" spans="1:30">
      <c r="A227" s="4"/>
      <c r="B227" s="4"/>
      <c r="C227" s="4"/>
      <c r="D227" s="4"/>
      <c r="E227" s="4"/>
      <c r="F227" s="4"/>
      <c r="G227" s="4"/>
      <c r="H227" s="4"/>
      <c r="I227" s="4"/>
      <c r="J227" s="4"/>
      <c r="K227" s="4"/>
      <c r="L227" s="4"/>
      <c r="M227" s="4"/>
      <c r="N227" s="4"/>
      <c r="O227" s="4"/>
      <c r="P227" s="4"/>
      <c r="Q227" s="4"/>
      <c r="R227" s="4"/>
      <c r="S227" s="346"/>
      <c r="T227" s="346"/>
      <c r="U227" s="4"/>
      <c r="V227" s="4"/>
      <c r="W227" s="4"/>
      <c r="X227" s="4"/>
      <c r="Y227" s="4"/>
      <c r="Z227" s="4"/>
      <c r="AA227" s="4"/>
      <c r="AB227" s="4"/>
      <c r="AC227" s="4"/>
      <c r="AD227" s="4"/>
    </row>
    <row r="228" spans="1:30">
      <c r="A228" s="4"/>
      <c r="B228" s="4"/>
      <c r="C228" s="4"/>
      <c r="D228" s="4"/>
      <c r="E228" s="4"/>
      <c r="F228" s="4"/>
      <c r="G228" s="4"/>
      <c r="H228" s="4"/>
      <c r="I228" s="4"/>
      <c r="J228" s="4"/>
      <c r="K228" s="4"/>
      <c r="L228" s="4"/>
      <c r="M228" s="4"/>
      <c r="N228" s="4"/>
      <c r="O228" s="4"/>
      <c r="P228" s="4"/>
      <c r="Q228" s="4"/>
      <c r="R228" s="4"/>
      <c r="S228" s="346"/>
      <c r="T228" s="346"/>
      <c r="U228" s="4"/>
      <c r="V228" s="4"/>
      <c r="W228" s="4"/>
      <c r="X228" s="4"/>
      <c r="Y228" s="4"/>
      <c r="Z228" s="4"/>
      <c r="AA228" s="4"/>
      <c r="AB228" s="4"/>
      <c r="AC228" s="4"/>
      <c r="AD228" s="4"/>
    </row>
    <row r="229" spans="1:30">
      <c r="A229" s="4"/>
      <c r="B229" s="4"/>
      <c r="C229" s="4"/>
      <c r="D229" s="4"/>
      <c r="E229" s="4"/>
      <c r="F229" s="4"/>
      <c r="G229" s="4"/>
      <c r="H229" s="4"/>
      <c r="I229" s="4"/>
      <c r="J229" s="4"/>
      <c r="K229" s="4"/>
      <c r="L229" s="4"/>
      <c r="M229" s="4"/>
      <c r="N229" s="4"/>
      <c r="O229" s="4"/>
      <c r="P229" s="4"/>
      <c r="Q229" s="4"/>
      <c r="R229" s="4"/>
      <c r="S229" s="346"/>
      <c r="T229" s="346"/>
      <c r="U229" s="4"/>
      <c r="V229" s="4"/>
      <c r="W229" s="4"/>
      <c r="X229" s="4"/>
      <c r="Y229" s="4"/>
      <c r="Z229" s="4"/>
      <c r="AA229" s="4"/>
      <c r="AB229" s="4"/>
      <c r="AC229" s="4"/>
      <c r="AD229" s="4"/>
    </row>
    <row r="230" spans="1:30">
      <c r="A230" s="4"/>
      <c r="B230" s="4"/>
      <c r="C230" s="4"/>
      <c r="D230" s="4"/>
      <c r="E230" s="4"/>
      <c r="F230" s="4"/>
      <c r="G230" s="4"/>
      <c r="H230" s="4"/>
      <c r="I230" s="4"/>
      <c r="J230" s="4"/>
      <c r="K230" s="4"/>
      <c r="L230" s="4"/>
      <c r="M230" s="4"/>
      <c r="N230" s="4"/>
      <c r="O230" s="4"/>
      <c r="P230" s="4"/>
      <c r="Q230" s="4"/>
      <c r="R230" s="4"/>
      <c r="S230" s="346"/>
      <c r="T230" s="346"/>
      <c r="U230" s="4"/>
      <c r="V230" s="4"/>
      <c r="W230" s="4"/>
      <c r="X230" s="4"/>
      <c r="Y230" s="4"/>
      <c r="Z230" s="4"/>
      <c r="AA230" s="4"/>
      <c r="AB230" s="4"/>
      <c r="AC230" s="4"/>
      <c r="AD230" s="4"/>
    </row>
    <row r="231" spans="1:30">
      <c r="A231" s="4"/>
      <c r="B231" s="4"/>
      <c r="C231" s="4"/>
      <c r="D231" s="4"/>
      <c r="E231" s="4"/>
      <c r="F231" s="4"/>
      <c r="G231" s="4"/>
      <c r="H231" s="4"/>
      <c r="I231" s="4"/>
      <c r="J231" s="4"/>
      <c r="K231" s="4"/>
      <c r="L231" s="4"/>
      <c r="M231" s="4"/>
      <c r="N231" s="4"/>
      <c r="O231" s="4"/>
      <c r="P231" s="4"/>
      <c r="Q231" s="4"/>
      <c r="R231" s="4"/>
      <c r="S231" s="346"/>
      <c r="T231" s="346"/>
      <c r="U231" s="4"/>
      <c r="V231" s="4"/>
      <c r="W231" s="4"/>
      <c r="X231" s="4"/>
      <c r="Y231" s="4"/>
      <c r="Z231" s="4"/>
      <c r="AA231" s="4"/>
      <c r="AB231" s="4"/>
      <c r="AC231" s="4"/>
      <c r="AD231" s="4"/>
    </row>
    <row r="232" spans="1:30">
      <c r="A232" s="4"/>
      <c r="B232" s="4"/>
      <c r="C232" s="4"/>
      <c r="D232" s="4"/>
      <c r="E232" s="4"/>
      <c r="F232" s="4"/>
      <c r="G232" s="4"/>
      <c r="H232" s="4"/>
      <c r="I232" s="4"/>
      <c r="J232" s="4"/>
      <c r="K232" s="4"/>
      <c r="L232" s="4"/>
      <c r="M232" s="4"/>
      <c r="N232" s="4"/>
      <c r="O232" s="4"/>
      <c r="P232" s="4"/>
      <c r="Q232" s="4"/>
      <c r="R232" s="4"/>
      <c r="S232" s="346"/>
      <c r="T232" s="346"/>
      <c r="U232" s="4"/>
      <c r="V232" s="4"/>
      <c r="W232" s="4"/>
      <c r="X232" s="4"/>
      <c r="Y232" s="4"/>
      <c r="Z232" s="4"/>
      <c r="AA232" s="4"/>
      <c r="AB232" s="4"/>
      <c r="AC232" s="4"/>
      <c r="AD232" s="4"/>
    </row>
    <row r="233" spans="1:30">
      <c r="A233" s="4"/>
      <c r="B233" s="4"/>
      <c r="C233" s="4"/>
      <c r="D233" s="4"/>
      <c r="E233" s="4"/>
      <c r="F233" s="4"/>
      <c r="G233" s="4"/>
      <c r="H233" s="4"/>
      <c r="I233" s="4"/>
      <c r="J233" s="4"/>
      <c r="K233" s="4"/>
      <c r="L233" s="4"/>
      <c r="M233" s="4"/>
      <c r="N233" s="4"/>
      <c r="O233" s="4"/>
      <c r="P233" s="4"/>
      <c r="Q233" s="4"/>
      <c r="R233" s="4"/>
      <c r="S233" s="346"/>
      <c r="T233" s="346"/>
      <c r="U233" s="4"/>
      <c r="V233" s="4"/>
      <c r="W233" s="4"/>
      <c r="X233" s="4"/>
      <c r="Y233" s="4"/>
      <c r="Z233" s="4"/>
      <c r="AA233" s="4"/>
      <c r="AB233" s="4"/>
      <c r="AC233" s="4"/>
      <c r="AD233" s="4"/>
    </row>
    <row r="234" spans="1:30">
      <c r="A234" s="4"/>
      <c r="B234" s="4"/>
      <c r="C234" s="4"/>
      <c r="D234" s="4"/>
      <c r="E234" s="4"/>
      <c r="F234" s="4"/>
      <c r="G234" s="4"/>
      <c r="H234" s="4"/>
      <c r="I234" s="4"/>
      <c r="J234" s="4"/>
      <c r="K234" s="4"/>
      <c r="L234" s="4"/>
      <c r="M234" s="4"/>
      <c r="N234" s="4"/>
      <c r="O234" s="4"/>
      <c r="P234" s="4"/>
      <c r="Q234" s="4"/>
      <c r="R234" s="4"/>
      <c r="S234" s="346"/>
      <c r="T234" s="346"/>
      <c r="U234" s="4"/>
      <c r="V234" s="4"/>
      <c r="W234" s="4"/>
      <c r="X234" s="4"/>
      <c r="Y234" s="4"/>
      <c r="Z234" s="4"/>
      <c r="AA234" s="4"/>
      <c r="AB234" s="4"/>
      <c r="AC234" s="4"/>
      <c r="AD234" s="4"/>
    </row>
    <row r="235" spans="1:30">
      <c r="A235" s="4"/>
      <c r="B235" s="4"/>
      <c r="C235" s="4"/>
      <c r="D235" s="4"/>
      <c r="E235" s="4"/>
      <c r="F235" s="4"/>
      <c r="G235" s="4"/>
      <c r="H235" s="4"/>
      <c r="I235" s="4"/>
      <c r="J235" s="4"/>
      <c r="K235" s="4"/>
      <c r="L235" s="4"/>
      <c r="M235" s="4"/>
      <c r="N235" s="4"/>
      <c r="O235" s="4"/>
      <c r="P235" s="4"/>
      <c r="Q235" s="4"/>
      <c r="R235" s="4"/>
      <c r="S235" s="346"/>
      <c r="T235" s="346"/>
      <c r="U235" s="4"/>
      <c r="V235" s="4"/>
      <c r="W235" s="4"/>
      <c r="X235" s="4"/>
      <c r="Y235" s="4"/>
      <c r="Z235" s="4"/>
      <c r="AA235" s="4"/>
      <c r="AB235" s="4"/>
      <c r="AC235" s="4"/>
      <c r="AD235" s="4"/>
    </row>
    <row r="236" spans="1:30">
      <c r="A236" s="4"/>
      <c r="B236" s="4"/>
      <c r="C236" s="4"/>
      <c r="D236" s="4"/>
      <c r="E236" s="4"/>
      <c r="F236" s="4"/>
      <c r="G236" s="4"/>
      <c r="H236" s="4"/>
      <c r="I236" s="4"/>
      <c r="J236" s="4"/>
      <c r="K236" s="4"/>
      <c r="L236" s="4"/>
      <c r="M236" s="4"/>
      <c r="N236" s="4"/>
      <c r="O236" s="4"/>
      <c r="P236" s="4"/>
      <c r="Q236" s="4"/>
      <c r="R236" s="4"/>
      <c r="S236" s="346"/>
      <c r="T236" s="346"/>
      <c r="U236" s="4"/>
      <c r="V236" s="4"/>
      <c r="W236" s="4"/>
      <c r="X236" s="4"/>
      <c r="Y236" s="4"/>
      <c r="Z236" s="4"/>
      <c r="AA236" s="4"/>
      <c r="AB236" s="4"/>
      <c r="AC236" s="4"/>
      <c r="AD236" s="4"/>
    </row>
    <row r="237" spans="1:30">
      <c r="A237" s="4"/>
      <c r="B237" s="4"/>
      <c r="C237" s="4"/>
      <c r="D237" s="4"/>
      <c r="E237" s="4"/>
      <c r="F237" s="4"/>
      <c r="G237" s="4"/>
      <c r="H237" s="4"/>
      <c r="I237" s="4"/>
      <c r="J237" s="4"/>
      <c r="K237" s="4"/>
      <c r="L237" s="4"/>
      <c r="M237" s="4"/>
      <c r="N237" s="4"/>
      <c r="O237" s="4"/>
      <c r="P237" s="4"/>
      <c r="Q237" s="4"/>
      <c r="R237" s="4"/>
      <c r="S237" s="346"/>
      <c r="T237" s="346"/>
      <c r="U237" s="4"/>
      <c r="V237" s="4"/>
      <c r="W237" s="4"/>
      <c r="X237" s="4"/>
      <c r="Y237" s="4"/>
      <c r="Z237" s="4"/>
      <c r="AA237" s="4"/>
      <c r="AB237" s="4"/>
      <c r="AC237" s="4"/>
      <c r="AD237" s="4"/>
    </row>
    <row r="238" spans="1:30">
      <c r="A238" s="4"/>
      <c r="B238" s="4"/>
      <c r="C238" s="4"/>
      <c r="D238" s="4"/>
      <c r="E238" s="4"/>
      <c r="F238" s="4"/>
      <c r="G238" s="4"/>
      <c r="H238" s="4"/>
      <c r="I238" s="4"/>
      <c r="J238" s="4"/>
      <c r="K238" s="4"/>
      <c r="L238" s="4"/>
      <c r="M238" s="4"/>
      <c r="N238" s="4"/>
      <c r="O238" s="4"/>
      <c r="P238" s="4"/>
      <c r="Q238" s="4"/>
      <c r="R238" s="4"/>
      <c r="S238" s="346"/>
      <c r="T238" s="346"/>
      <c r="U238" s="4"/>
      <c r="V238" s="4"/>
      <c r="W238" s="4"/>
      <c r="X238" s="4"/>
      <c r="Y238" s="4"/>
      <c r="Z238" s="4"/>
      <c r="AA238" s="4"/>
      <c r="AB238" s="4"/>
      <c r="AC238" s="4"/>
      <c r="AD238" s="4"/>
    </row>
    <row r="239" spans="1:30">
      <c r="A239" s="4"/>
      <c r="B239" s="4"/>
      <c r="C239" s="4"/>
      <c r="D239" s="4"/>
      <c r="E239" s="4"/>
      <c r="F239" s="4"/>
      <c r="G239" s="4"/>
      <c r="H239" s="4"/>
      <c r="I239" s="4"/>
      <c r="J239" s="4"/>
      <c r="K239" s="4"/>
      <c r="L239" s="4"/>
      <c r="M239" s="4"/>
      <c r="N239" s="4"/>
      <c r="O239" s="4"/>
      <c r="P239" s="4"/>
      <c r="Q239" s="4"/>
      <c r="R239" s="4"/>
      <c r="S239" s="346"/>
      <c r="T239" s="346"/>
      <c r="U239" s="4"/>
      <c r="V239" s="4"/>
      <c r="W239" s="4"/>
      <c r="X239" s="4"/>
      <c r="Y239" s="4"/>
      <c r="Z239" s="4"/>
      <c r="AA239" s="4"/>
      <c r="AB239" s="4"/>
      <c r="AC239" s="4"/>
      <c r="AD239" s="4"/>
    </row>
    <row r="240" spans="1:30">
      <c r="A240" s="4"/>
      <c r="B240" s="4"/>
      <c r="C240" s="4"/>
      <c r="D240" s="4"/>
      <c r="E240" s="4"/>
      <c r="F240" s="4"/>
      <c r="G240" s="4"/>
      <c r="H240" s="4"/>
      <c r="I240" s="4"/>
      <c r="J240" s="4"/>
      <c r="K240" s="4"/>
      <c r="L240" s="4"/>
      <c r="M240" s="4"/>
      <c r="N240" s="4"/>
      <c r="O240" s="4"/>
      <c r="P240" s="4"/>
      <c r="Q240" s="4"/>
      <c r="R240" s="4"/>
      <c r="S240" s="346"/>
      <c r="T240" s="346"/>
      <c r="U240" s="4"/>
      <c r="V240" s="4"/>
      <c r="W240" s="4"/>
      <c r="X240" s="4"/>
      <c r="Y240" s="4"/>
      <c r="Z240" s="4"/>
      <c r="AA240" s="4"/>
      <c r="AB240" s="4"/>
      <c r="AC240" s="4"/>
      <c r="AD240" s="4"/>
    </row>
    <row r="241" spans="1:30">
      <c r="A241" s="4"/>
      <c r="B241" s="4"/>
      <c r="C241" s="4"/>
      <c r="D241" s="4"/>
      <c r="E241" s="4"/>
      <c r="F241" s="4"/>
      <c r="G241" s="4"/>
      <c r="H241" s="4"/>
      <c r="I241" s="4"/>
      <c r="J241" s="4"/>
      <c r="K241" s="4"/>
      <c r="L241" s="4"/>
      <c r="M241" s="4"/>
      <c r="N241" s="4"/>
      <c r="O241" s="4"/>
      <c r="P241" s="4"/>
      <c r="Q241" s="4"/>
      <c r="R241" s="4"/>
      <c r="S241" s="346"/>
      <c r="T241" s="346"/>
      <c r="U241" s="4"/>
      <c r="V241" s="4"/>
      <c r="W241" s="4"/>
      <c r="X241" s="4"/>
      <c r="Y241" s="4"/>
      <c r="Z241" s="4"/>
      <c r="AA241" s="4"/>
      <c r="AB241" s="4"/>
      <c r="AC241" s="4"/>
      <c r="AD241" s="4"/>
    </row>
    <row r="242" spans="1:30">
      <c r="A242" s="4"/>
      <c r="B242" s="4"/>
      <c r="C242" s="4"/>
      <c r="D242" s="4"/>
      <c r="E242" s="4"/>
      <c r="F242" s="4"/>
      <c r="G242" s="4"/>
      <c r="H242" s="4"/>
      <c r="I242" s="4"/>
      <c r="J242" s="4"/>
      <c r="K242" s="4"/>
      <c r="L242" s="4"/>
      <c r="M242" s="4"/>
      <c r="N242" s="4"/>
      <c r="O242" s="4"/>
      <c r="P242" s="4"/>
      <c r="Q242" s="4"/>
      <c r="R242" s="4"/>
      <c r="S242" s="346"/>
      <c r="T242" s="346"/>
      <c r="U242" s="4"/>
      <c r="V242" s="4"/>
      <c r="W242" s="4"/>
      <c r="X242" s="4"/>
      <c r="Y242" s="4"/>
      <c r="Z242" s="4"/>
      <c r="AA242" s="4"/>
      <c r="AB242" s="4"/>
      <c r="AC242" s="4"/>
      <c r="AD242" s="4"/>
    </row>
    <row r="243" spans="1:30">
      <c r="A243" s="4"/>
      <c r="B243" s="4"/>
      <c r="C243" s="4"/>
      <c r="D243" s="4"/>
      <c r="E243" s="4"/>
      <c r="F243" s="4"/>
      <c r="G243" s="4"/>
      <c r="H243" s="4"/>
      <c r="I243" s="4"/>
      <c r="J243" s="4"/>
      <c r="K243" s="4"/>
      <c r="L243" s="4"/>
      <c r="M243" s="4"/>
      <c r="N243" s="4"/>
      <c r="O243" s="4"/>
      <c r="P243" s="4"/>
      <c r="Q243" s="4"/>
      <c r="R243" s="4"/>
      <c r="S243" s="346"/>
      <c r="T243" s="346"/>
      <c r="U243" s="4"/>
      <c r="V243" s="4"/>
      <c r="W243" s="4"/>
      <c r="X243" s="4"/>
      <c r="Y243" s="4"/>
      <c r="Z243" s="4"/>
      <c r="AA243" s="4"/>
      <c r="AB243" s="4"/>
      <c r="AC243" s="4"/>
      <c r="AD243" s="4"/>
    </row>
    <row r="244" spans="1:30">
      <c r="A244" s="4"/>
      <c r="B244" s="4"/>
      <c r="C244" s="4"/>
      <c r="D244" s="4"/>
      <c r="E244" s="4"/>
      <c r="F244" s="4"/>
      <c r="G244" s="4"/>
      <c r="H244" s="4"/>
      <c r="I244" s="4"/>
      <c r="J244" s="4"/>
      <c r="K244" s="4"/>
      <c r="L244" s="4"/>
      <c r="M244" s="4"/>
      <c r="N244" s="4"/>
      <c r="O244" s="4"/>
      <c r="P244" s="4"/>
      <c r="Q244" s="4"/>
      <c r="R244" s="4"/>
      <c r="S244" s="346"/>
      <c r="T244" s="346"/>
      <c r="U244" s="4"/>
      <c r="V244" s="4"/>
      <c r="W244" s="4"/>
      <c r="X244" s="4"/>
      <c r="Y244" s="4"/>
      <c r="Z244" s="4"/>
      <c r="AA244" s="4"/>
      <c r="AB244" s="4"/>
      <c r="AC244" s="4"/>
      <c r="AD244" s="4"/>
    </row>
    <row r="245" spans="1:30">
      <c r="A245" s="4"/>
      <c r="B245" s="4"/>
      <c r="C245" s="4"/>
      <c r="D245" s="4"/>
      <c r="E245" s="4"/>
      <c r="F245" s="4"/>
      <c r="G245" s="4"/>
      <c r="H245" s="4"/>
      <c r="I245" s="4"/>
      <c r="J245" s="4"/>
      <c r="K245" s="4"/>
      <c r="L245" s="4"/>
      <c r="M245" s="4"/>
      <c r="N245" s="4"/>
      <c r="O245" s="4"/>
      <c r="P245" s="4"/>
      <c r="Q245" s="4"/>
      <c r="R245" s="4"/>
      <c r="S245" s="346"/>
      <c r="T245" s="346"/>
      <c r="U245" s="4"/>
      <c r="V245" s="4"/>
      <c r="W245" s="4"/>
      <c r="X245" s="4"/>
      <c r="Y245" s="4"/>
      <c r="Z245" s="4"/>
      <c r="AA245" s="4"/>
      <c r="AB245" s="4"/>
      <c r="AC245" s="4"/>
      <c r="AD245" s="4"/>
    </row>
    <row r="246" spans="1:30">
      <c r="A246" s="4"/>
      <c r="B246" s="4"/>
      <c r="C246" s="4"/>
      <c r="D246" s="4"/>
      <c r="E246" s="4"/>
      <c r="F246" s="4"/>
      <c r="G246" s="4"/>
      <c r="H246" s="4"/>
      <c r="I246" s="4"/>
      <c r="J246" s="4"/>
      <c r="K246" s="4"/>
      <c r="L246" s="4"/>
      <c r="M246" s="4"/>
      <c r="N246" s="4"/>
      <c r="O246" s="4"/>
      <c r="P246" s="4"/>
      <c r="Q246" s="4"/>
      <c r="R246" s="4"/>
      <c r="S246" s="346"/>
      <c r="T246" s="346"/>
      <c r="U246" s="4"/>
      <c r="V246" s="4"/>
      <c r="W246" s="4"/>
      <c r="X246" s="4"/>
      <c r="Y246" s="4"/>
      <c r="Z246" s="4"/>
      <c r="AA246" s="4"/>
      <c r="AB246" s="4"/>
      <c r="AC246" s="4"/>
      <c r="AD246" s="4"/>
    </row>
    <row r="247" spans="1:30">
      <c r="A247" s="4"/>
      <c r="B247" s="4"/>
      <c r="C247" s="4"/>
      <c r="D247" s="4"/>
      <c r="E247" s="4"/>
      <c r="F247" s="4"/>
      <c r="G247" s="4"/>
      <c r="H247" s="4"/>
      <c r="I247" s="4"/>
      <c r="J247" s="4"/>
      <c r="K247" s="4"/>
      <c r="L247" s="4"/>
      <c r="M247" s="4"/>
      <c r="N247" s="4"/>
      <c r="O247" s="4"/>
      <c r="P247" s="4"/>
      <c r="Q247" s="4"/>
      <c r="R247" s="4"/>
      <c r="S247" s="346"/>
      <c r="T247" s="346"/>
      <c r="U247" s="4"/>
      <c r="V247" s="4"/>
      <c r="W247" s="4"/>
      <c r="X247" s="4"/>
      <c r="Y247" s="4"/>
      <c r="Z247" s="4"/>
      <c r="AA247" s="4"/>
      <c r="AB247" s="4"/>
      <c r="AC247" s="4"/>
      <c r="AD247" s="4"/>
    </row>
    <row r="248" spans="1:30">
      <c r="A248" s="4"/>
      <c r="B248" s="4"/>
      <c r="C248" s="4"/>
      <c r="D248" s="4"/>
      <c r="E248" s="4"/>
      <c r="F248" s="4"/>
      <c r="G248" s="4"/>
      <c r="H248" s="4"/>
      <c r="I248" s="4"/>
      <c r="J248" s="4"/>
      <c r="K248" s="4"/>
      <c r="L248" s="4"/>
      <c r="M248" s="4"/>
      <c r="N248" s="4"/>
      <c r="O248" s="4"/>
      <c r="P248" s="4"/>
      <c r="Q248" s="4"/>
      <c r="R248" s="4"/>
      <c r="S248" s="346"/>
      <c r="T248" s="346"/>
      <c r="U248" s="4"/>
      <c r="V248" s="4"/>
      <c r="W248" s="4"/>
      <c r="X248" s="4"/>
      <c r="Y248" s="4"/>
      <c r="Z248" s="4"/>
      <c r="AA248" s="4"/>
      <c r="AB248" s="4"/>
      <c r="AC248" s="4"/>
      <c r="AD248" s="4"/>
    </row>
    <row r="249" spans="1:30">
      <c r="A249" s="4"/>
      <c r="B249" s="4"/>
      <c r="C249" s="4"/>
      <c r="D249" s="4"/>
      <c r="E249" s="4"/>
      <c r="F249" s="4"/>
      <c r="G249" s="4"/>
      <c r="H249" s="4"/>
      <c r="I249" s="4"/>
      <c r="J249" s="4"/>
      <c r="K249" s="4"/>
      <c r="L249" s="4"/>
      <c r="M249" s="4"/>
      <c r="N249" s="4"/>
      <c r="O249" s="4"/>
      <c r="P249" s="4"/>
      <c r="Q249" s="4"/>
      <c r="R249" s="4"/>
      <c r="S249" s="346"/>
      <c r="T249" s="346"/>
      <c r="U249" s="4"/>
      <c r="V249" s="4"/>
      <c r="W249" s="4"/>
      <c r="X249" s="4"/>
      <c r="Y249" s="4"/>
      <c r="Z249" s="4"/>
      <c r="AA249" s="4"/>
      <c r="AB249" s="4"/>
      <c r="AC249" s="4"/>
      <c r="AD249" s="4"/>
    </row>
    <row r="250" spans="1:30">
      <c r="A250" s="4"/>
      <c r="B250" s="4"/>
      <c r="C250" s="4"/>
      <c r="D250" s="4"/>
      <c r="E250" s="4"/>
      <c r="F250" s="4"/>
      <c r="G250" s="4"/>
      <c r="H250" s="4"/>
      <c r="I250" s="4"/>
      <c r="J250" s="4"/>
      <c r="K250" s="4"/>
      <c r="L250" s="4"/>
      <c r="M250" s="4"/>
      <c r="N250" s="4"/>
      <c r="O250" s="4"/>
      <c r="P250" s="4"/>
      <c r="Q250" s="4"/>
      <c r="R250" s="4"/>
      <c r="S250" s="346"/>
      <c r="T250" s="346"/>
      <c r="U250" s="4"/>
      <c r="V250" s="4"/>
      <c r="W250" s="4"/>
      <c r="X250" s="4"/>
      <c r="Y250" s="4"/>
      <c r="Z250" s="4"/>
      <c r="AA250" s="4"/>
      <c r="AB250" s="4"/>
      <c r="AC250" s="4"/>
      <c r="AD250" s="4"/>
    </row>
    <row r="251" spans="1:30">
      <c r="A251" s="4"/>
      <c r="B251" s="4"/>
      <c r="C251" s="4"/>
      <c r="D251" s="4"/>
      <c r="E251" s="4"/>
      <c r="F251" s="4"/>
      <c r="G251" s="4"/>
      <c r="H251" s="4"/>
      <c r="I251" s="4"/>
      <c r="J251" s="4"/>
      <c r="K251" s="4"/>
      <c r="L251" s="4"/>
      <c r="M251" s="4"/>
      <c r="N251" s="4"/>
      <c r="O251" s="4"/>
      <c r="P251" s="4"/>
      <c r="Q251" s="4"/>
      <c r="R251" s="4"/>
      <c r="S251" s="346"/>
      <c r="T251" s="346"/>
      <c r="U251" s="4"/>
      <c r="V251" s="4"/>
      <c r="W251" s="4"/>
      <c r="X251" s="4"/>
      <c r="Y251" s="4"/>
      <c r="Z251" s="4"/>
      <c r="AA251" s="4"/>
      <c r="AB251" s="4"/>
      <c r="AC251" s="4"/>
      <c r="AD251" s="4"/>
    </row>
    <row r="252" spans="1:30">
      <c r="A252" s="4"/>
      <c r="B252" s="4"/>
      <c r="C252" s="4"/>
      <c r="D252" s="4"/>
      <c r="E252" s="4"/>
      <c r="F252" s="4"/>
      <c r="G252" s="4"/>
      <c r="H252" s="4"/>
      <c r="I252" s="4"/>
      <c r="J252" s="4"/>
      <c r="K252" s="4"/>
      <c r="L252" s="4"/>
      <c r="M252" s="4"/>
      <c r="N252" s="4"/>
      <c r="O252" s="4"/>
      <c r="P252" s="4"/>
      <c r="Q252" s="4"/>
      <c r="R252" s="4"/>
      <c r="S252" s="346"/>
      <c r="T252" s="346"/>
      <c r="U252" s="4"/>
      <c r="V252" s="4"/>
      <c r="W252" s="4"/>
      <c r="X252" s="4"/>
      <c r="Y252" s="4"/>
      <c r="Z252" s="4"/>
      <c r="AA252" s="4"/>
      <c r="AB252" s="4"/>
      <c r="AC252" s="4"/>
      <c r="AD252" s="4"/>
    </row>
    <row r="253" spans="1:30">
      <c r="A253" s="4"/>
      <c r="B253" s="4"/>
      <c r="C253" s="4"/>
      <c r="D253" s="4"/>
      <c r="E253" s="4"/>
      <c r="F253" s="4"/>
      <c r="G253" s="4"/>
      <c r="H253" s="4"/>
      <c r="I253" s="4"/>
      <c r="J253" s="4"/>
      <c r="K253" s="4"/>
      <c r="L253" s="4"/>
      <c r="M253" s="4"/>
      <c r="N253" s="4"/>
      <c r="O253" s="4"/>
      <c r="P253" s="4"/>
      <c r="Q253" s="4"/>
      <c r="R253" s="4"/>
      <c r="S253" s="346"/>
      <c r="T253" s="346"/>
      <c r="U253" s="4"/>
      <c r="V253" s="4"/>
      <c r="W253" s="4"/>
      <c r="X253" s="4"/>
      <c r="Y253" s="4"/>
      <c r="Z253" s="4"/>
      <c r="AA253" s="4"/>
      <c r="AB253" s="4"/>
      <c r="AC253" s="4"/>
      <c r="AD253" s="4"/>
    </row>
    <row r="254" spans="1:30">
      <c r="A254" s="4"/>
      <c r="B254" s="4"/>
      <c r="C254" s="4"/>
      <c r="D254" s="4"/>
      <c r="E254" s="4"/>
      <c r="F254" s="4"/>
      <c r="G254" s="4"/>
      <c r="H254" s="4"/>
      <c r="I254" s="4"/>
      <c r="J254" s="4"/>
      <c r="K254" s="4"/>
      <c r="L254" s="4"/>
      <c r="M254" s="4"/>
      <c r="N254" s="4"/>
      <c r="O254" s="4"/>
      <c r="P254" s="4"/>
      <c r="Q254" s="4"/>
      <c r="R254" s="4"/>
      <c r="S254" s="346"/>
      <c r="T254" s="346"/>
      <c r="U254" s="4"/>
      <c r="V254" s="4"/>
      <c r="W254" s="4"/>
      <c r="X254" s="4"/>
      <c r="Y254" s="4"/>
      <c r="Z254" s="4"/>
      <c r="AA254" s="4"/>
      <c r="AB254" s="4"/>
      <c r="AC254" s="4"/>
      <c r="AD254" s="4"/>
    </row>
    <row r="255" spans="1:30">
      <c r="A255" s="4"/>
      <c r="B255" s="4"/>
      <c r="C255" s="4"/>
      <c r="D255" s="4"/>
      <c r="E255" s="4"/>
      <c r="F255" s="4"/>
      <c r="G255" s="4"/>
      <c r="H255" s="4"/>
      <c r="I255" s="4"/>
      <c r="J255" s="4"/>
      <c r="K255" s="4"/>
      <c r="L255" s="4"/>
      <c r="M255" s="4"/>
      <c r="N255" s="4"/>
      <c r="O255" s="4"/>
      <c r="P255" s="4"/>
      <c r="Q255" s="4"/>
      <c r="R255" s="4"/>
      <c r="S255" s="346"/>
      <c r="T255" s="346"/>
      <c r="U255" s="4"/>
      <c r="V255" s="4"/>
      <c r="W255" s="4"/>
      <c r="X255" s="4"/>
      <c r="Y255" s="4"/>
      <c r="Z255" s="4"/>
      <c r="AA255" s="4"/>
      <c r="AB255" s="4"/>
      <c r="AC255" s="4"/>
      <c r="AD255" s="4"/>
    </row>
    <row r="256" spans="1:30">
      <c r="A256" s="4"/>
      <c r="B256" s="4"/>
      <c r="C256" s="4"/>
      <c r="D256" s="4"/>
      <c r="E256" s="4"/>
      <c r="F256" s="4"/>
      <c r="G256" s="4"/>
      <c r="H256" s="4"/>
      <c r="I256" s="4"/>
      <c r="J256" s="4"/>
      <c r="K256" s="4"/>
      <c r="L256" s="4"/>
      <c r="M256" s="4"/>
      <c r="N256" s="4"/>
      <c r="O256" s="4"/>
      <c r="P256" s="4"/>
      <c r="Q256" s="4"/>
      <c r="R256" s="4"/>
      <c r="S256" s="346"/>
      <c r="T256" s="346"/>
      <c r="U256" s="4"/>
      <c r="V256" s="4"/>
      <c r="W256" s="4"/>
      <c r="X256" s="4"/>
      <c r="Y256" s="4"/>
      <c r="Z256" s="4"/>
      <c r="AA256" s="4"/>
      <c r="AB256" s="4"/>
      <c r="AC256" s="4"/>
      <c r="AD256" s="4"/>
    </row>
    <row r="257" spans="1:30">
      <c r="A257" s="4"/>
      <c r="B257" s="4"/>
      <c r="C257" s="4"/>
      <c r="D257" s="4"/>
      <c r="E257" s="4"/>
      <c r="F257" s="4"/>
      <c r="G257" s="4"/>
      <c r="H257" s="4"/>
      <c r="I257" s="4"/>
      <c r="J257" s="4"/>
      <c r="K257" s="4"/>
      <c r="L257" s="4"/>
      <c r="M257" s="4"/>
      <c r="N257" s="4"/>
      <c r="O257" s="4"/>
      <c r="P257" s="4"/>
      <c r="Q257" s="4"/>
      <c r="R257" s="4"/>
      <c r="S257" s="346"/>
      <c r="T257" s="346"/>
      <c r="U257" s="4"/>
      <c r="V257" s="4"/>
      <c r="W257" s="4"/>
      <c r="X257" s="4"/>
      <c r="Y257" s="4"/>
      <c r="Z257" s="4"/>
      <c r="AA257" s="4"/>
      <c r="AB257" s="4"/>
      <c r="AC257" s="4"/>
      <c r="AD257" s="4"/>
    </row>
    <row r="258" spans="1:30">
      <c r="A258" s="4"/>
      <c r="B258" s="4"/>
      <c r="C258" s="4"/>
      <c r="D258" s="4"/>
      <c r="E258" s="4"/>
      <c r="F258" s="4"/>
      <c r="G258" s="4"/>
      <c r="H258" s="4"/>
      <c r="I258" s="4"/>
      <c r="J258" s="4"/>
      <c r="K258" s="4"/>
      <c r="L258" s="4"/>
      <c r="M258" s="4"/>
      <c r="N258" s="4"/>
      <c r="O258" s="4"/>
      <c r="P258" s="4"/>
      <c r="Q258" s="4"/>
      <c r="R258" s="4"/>
      <c r="S258" s="346"/>
      <c r="T258" s="346"/>
      <c r="U258" s="4"/>
      <c r="V258" s="4"/>
      <c r="W258" s="4"/>
      <c r="X258" s="4"/>
      <c r="Y258" s="4"/>
      <c r="Z258" s="4"/>
      <c r="AA258" s="4"/>
      <c r="AB258" s="4"/>
      <c r="AC258" s="4"/>
      <c r="AD258" s="4"/>
    </row>
    <row r="259" spans="1:30">
      <c r="A259" s="4"/>
      <c r="B259" s="4"/>
      <c r="C259" s="4"/>
      <c r="D259" s="4"/>
      <c r="E259" s="4"/>
      <c r="F259" s="4"/>
      <c r="G259" s="4"/>
      <c r="H259" s="4"/>
      <c r="I259" s="4"/>
      <c r="J259" s="4"/>
      <c r="K259" s="4"/>
      <c r="L259" s="4"/>
      <c r="M259" s="4"/>
      <c r="N259" s="4"/>
      <c r="O259" s="4"/>
      <c r="P259" s="4"/>
      <c r="Q259" s="4"/>
      <c r="R259" s="4"/>
      <c r="S259" s="346"/>
      <c r="T259" s="346"/>
      <c r="U259" s="4"/>
      <c r="V259" s="4"/>
      <c r="W259" s="4"/>
      <c r="X259" s="4"/>
      <c r="Y259" s="4"/>
      <c r="Z259" s="4"/>
      <c r="AA259" s="4"/>
      <c r="AB259" s="4"/>
      <c r="AC259" s="4"/>
      <c r="AD259" s="4"/>
    </row>
    <row r="260" spans="1:30">
      <c r="A260" s="4"/>
      <c r="B260" s="4"/>
      <c r="C260" s="4"/>
      <c r="D260" s="4"/>
      <c r="E260" s="4"/>
      <c r="F260" s="4"/>
      <c r="G260" s="4"/>
      <c r="H260" s="4"/>
      <c r="I260" s="4"/>
      <c r="J260" s="4"/>
      <c r="K260" s="4"/>
      <c r="L260" s="4"/>
      <c r="M260" s="4"/>
      <c r="N260" s="4"/>
      <c r="O260" s="4"/>
      <c r="P260" s="4"/>
      <c r="Q260" s="4"/>
      <c r="R260" s="4"/>
      <c r="S260" s="346"/>
      <c r="T260" s="346"/>
      <c r="U260" s="4"/>
      <c r="V260" s="4"/>
      <c r="W260" s="4"/>
      <c r="X260" s="4"/>
      <c r="Y260" s="4"/>
      <c r="Z260" s="4"/>
      <c r="AA260" s="4"/>
      <c r="AB260" s="4"/>
      <c r="AC260" s="4"/>
      <c r="AD260" s="4"/>
    </row>
    <row r="261" spans="1:30">
      <c r="A261" s="4"/>
      <c r="B261" s="4"/>
      <c r="C261" s="4"/>
      <c r="D261" s="4"/>
      <c r="E261" s="4"/>
      <c r="F261" s="4"/>
      <c r="G261" s="4"/>
      <c r="H261" s="4"/>
      <c r="I261" s="4"/>
      <c r="J261" s="4"/>
      <c r="K261" s="4"/>
      <c r="L261" s="4"/>
      <c r="M261" s="4"/>
      <c r="N261" s="4"/>
      <c r="O261" s="4"/>
      <c r="P261" s="4"/>
      <c r="Q261" s="4"/>
      <c r="R261" s="4"/>
      <c r="S261" s="346"/>
      <c r="T261" s="346"/>
      <c r="U261" s="4"/>
      <c r="V261" s="4"/>
      <c r="W261" s="4"/>
      <c r="X261" s="4"/>
      <c r="Y261" s="4"/>
      <c r="Z261" s="4"/>
      <c r="AA261" s="4"/>
      <c r="AB261" s="4"/>
      <c r="AC261" s="4"/>
      <c r="AD261" s="4"/>
    </row>
    <row r="262" spans="1:30">
      <c r="A262" s="4"/>
      <c r="B262" s="4"/>
      <c r="C262" s="4"/>
      <c r="D262" s="4"/>
      <c r="E262" s="4"/>
      <c r="F262" s="4"/>
      <c r="G262" s="4"/>
      <c r="H262" s="4"/>
      <c r="I262" s="4"/>
      <c r="J262" s="4"/>
      <c r="K262" s="4"/>
      <c r="L262" s="4"/>
      <c r="M262" s="4"/>
      <c r="N262" s="4"/>
      <c r="O262" s="4"/>
      <c r="P262" s="4"/>
      <c r="Q262" s="4"/>
      <c r="R262" s="4"/>
      <c r="S262" s="346"/>
      <c r="T262" s="346"/>
      <c r="U262" s="4"/>
      <c r="V262" s="4"/>
      <c r="W262" s="4"/>
      <c r="X262" s="4"/>
      <c r="Y262" s="4"/>
      <c r="Z262" s="4"/>
      <c r="AA262" s="4"/>
      <c r="AB262" s="4"/>
      <c r="AC262" s="4"/>
      <c r="AD262" s="4"/>
    </row>
    <row r="263" spans="1:30">
      <c r="A263" s="4"/>
      <c r="B263" s="4"/>
      <c r="C263" s="4"/>
      <c r="D263" s="4"/>
      <c r="E263" s="4"/>
      <c r="F263" s="4"/>
      <c r="G263" s="4"/>
      <c r="H263" s="4"/>
      <c r="I263" s="4"/>
      <c r="J263" s="4"/>
      <c r="K263" s="4"/>
      <c r="L263" s="4"/>
      <c r="M263" s="4"/>
      <c r="N263" s="4"/>
      <c r="O263" s="4"/>
      <c r="P263" s="4"/>
      <c r="Q263" s="4"/>
      <c r="R263" s="4"/>
      <c r="S263" s="346"/>
      <c r="T263" s="346"/>
      <c r="U263" s="4"/>
      <c r="V263" s="4"/>
      <c r="W263" s="4"/>
      <c r="X263" s="4"/>
      <c r="Y263" s="4"/>
      <c r="Z263" s="4"/>
      <c r="AA263" s="4"/>
      <c r="AB263" s="4"/>
      <c r="AC263" s="4"/>
      <c r="AD263" s="4"/>
    </row>
    <row r="264" spans="1:30">
      <c r="A264" s="4"/>
      <c r="B264" s="4"/>
      <c r="C264" s="4"/>
      <c r="D264" s="4"/>
      <c r="E264" s="4"/>
      <c r="F264" s="4"/>
      <c r="G264" s="4"/>
      <c r="H264" s="4"/>
      <c r="I264" s="4"/>
      <c r="J264" s="4"/>
      <c r="K264" s="4"/>
      <c r="L264" s="4"/>
      <c r="M264" s="4"/>
      <c r="N264" s="4"/>
      <c r="O264" s="4"/>
      <c r="P264" s="4"/>
      <c r="Q264" s="4"/>
      <c r="R264" s="4"/>
      <c r="S264" s="346"/>
      <c r="T264" s="346"/>
      <c r="U264" s="4"/>
      <c r="V264" s="4"/>
      <c r="W264" s="4"/>
      <c r="X264" s="4"/>
      <c r="Y264" s="4"/>
      <c r="Z264" s="4"/>
      <c r="AA264" s="4"/>
      <c r="AB264" s="4"/>
      <c r="AC264" s="4"/>
      <c r="AD264" s="4"/>
    </row>
    <row r="265" spans="1:30">
      <c r="A265" s="4"/>
      <c r="B265" s="4"/>
      <c r="C265" s="4"/>
      <c r="D265" s="4"/>
      <c r="E265" s="4"/>
      <c r="F265" s="4"/>
      <c r="G265" s="4"/>
      <c r="H265" s="4"/>
      <c r="I265" s="4"/>
      <c r="J265" s="4"/>
      <c r="K265" s="4"/>
      <c r="L265" s="4"/>
      <c r="M265" s="4"/>
      <c r="N265" s="4"/>
      <c r="O265" s="4"/>
      <c r="P265" s="4"/>
      <c r="Q265" s="4"/>
      <c r="R265" s="4"/>
      <c r="S265" s="346"/>
      <c r="T265" s="346"/>
      <c r="U265" s="4"/>
      <c r="V265" s="4"/>
      <c r="W265" s="4"/>
      <c r="X265" s="4"/>
      <c r="Y265" s="4"/>
      <c r="Z265" s="4"/>
      <c r="AA265" s="4"/>
      <c r="AB265" s="4"/>
      <c r="AC265" s="4"/>
      <c r="AD265" s="4"/>
    </row>
    <row r="266" spans="1:30">
      <c r="A266" s="4"/>
      <c r="B266" s="4"/>
      <c r="C266" s="4"/>
      <c r="D266" s="4"/>
      <c r="E266" s="4"/>
      <c r="F266" s="4"/>
      <c r="G266" s="4"/>
      <c r="H266" s="4"/>
      <c r="I266" s="4"/>
      <c r="J266" s="4"/>
      <c r="K266" s="4"/>
      <c r="L266" s="4"/>
      <c r="M266" s="4"/>
      <c r="N266" s="4"/>
      <c r="O266" s="4"/>
      <c r="P266" s="4"/>
      <c r="Q266" s="4"/>
      <c r="R266" s="4"/>
      <c r="S266" s="346"/>
      <c r="T266" s="346"/>
      <c r="U266" s="4"/>
      <c r="V266" s="4"/>
      <c r="W266" s="4"/>
      <c r="X266" s="4"/>
      <c r="Y266" s="4"/>
      <c r="Z266" s="4"/>
      <c r="AA266" s="4"/>
      <c r="AB266" s="4"/>
      <c r="AC266" s="4"/>
      <c r="AD266" s="4"/>
    </row>
    <row r="267" spans="1:30">
      <c r="A267" s="4"/>
      <c r="B267" s="4"/>
      <c r="C267" s="4"/>
      <c r="D267" s="4"/>
      <c r="E267" s="4"/>
      <c r="F267" s="4"/>
      <c r="G267" s="4"/>
      <c r="H267" s="4"/>
      <c r="I267" s="4"/>
      <c r="J267" s="4"/>
      <c r="K267" s="4"/>
      <c r="L267" s="4"/>
      <c r="M267" s="4"/>
      <c r="N267" s="4"/>
      <c r="O267" s="4"/>
      <c r="P267" s="4"/>
      <c r="Q267" s="4"/>
      <c r="R267" s="4"/>
      <c r="S267" s="346"/>
      <c r="T267" s="346"/>
      <c r="U267" s="4"/>
      <c r="V267" s="4"/>
      <c r="W267" s="4"/>
      <c r="X267" s="4"/>
      <c r="Y267" s="4"/>
      <c r="Z267" s="4"/>
      <c r="AA267" s="4"/>
      <c r="AB267" s="4"/>
      <c r="AC267" s="4"/>
      <c r="AD267" s="4"/>
    </row>
    <row r="268" spans="1:30">
      <c r="A268" s="4"/>
      <c r="B268" s="4"/>
      <c r="C268" s="4"/>
      <c r="D268" s="4"/>
      <c r="E268" s="4"/>
      <c r="F268" s="4"/>
      <c r="G268" s="4"/>
      <c r="H268" s="4"/>
      <c r="I268" s="4"/>
      <c r="J268" s="4"/>
      <c r="K268" s="4"/>
      <c r="L268" s="4"/>
      <c r="M268" s="4"/>
      <c r="N268" s="4"/>
      <c r="O268" s="4"/>
      <c r="P268" s="4"/>
      <c r="Q268" s="4"/>
      <c r="R268" s="4"/>
      <c r="S268" s="346"/>
      <c r="T268" s="346"/>
      <c r="U268" s="4"/>
      <c r="V268" s="4"/>
      <c r="W268" s="4"/>
      <c r="X268" s="4"/>
      <c r="Y268" s="4"/>
      <c r="Z268" s="4"/>
      <c r="AA268" s="4"/>
      <c r="AB268" s="4"/>
      <c r="AC268" s="4"/>
      <c r="AD268" s="4"/>
    </row>
    <row r="269" spans="1:30">
      <c r="A269" s="4"/>
      <c r="B269" s="4"/>
      <c r="C269" s="4"/>
      <c r="D269" s="4"/>
      <c r="E269" s="4"/>
      <c r="F269" s="4"/>
      <c r="G269" s="4"/>
      <c r="H269" s="4"/>
      <c r="I269" s="4"/>
      <c r="J269" s="4"/>
      <c r="K269" s="4"/>
      <c r="L269" s="4"/>
      <c r="M269" s="4"/>
      <c r="N269" s="4"/>
      <c r="O269" s="4"/>
      <c r="P269" s="4"/>
      <c r="Q269" s="4"/>
      <c r="R269" s="4"/>
      <c r="S269" s="346"/>
      <c r="T269" s="346"/>
      <c r="U269" s="4"/>
      <c r="V269" s="4"/>
      <c r="W269" s="4"/>
      <c r="X269" s="4"/>
      <c r="Y269" s="4"/>
      <c r="Z269" s="4"/>
      <c r="AA269" s="4"/>
      <c r="AB269" s="4"/>
      <c r="AC269" s="4"/>
      <c r="AD269" s="4"/>
    </row>
    <row r="270" spans="1:30">
      <c r="A270" s="4"/>
      <c r="B270" s="4"/>
      <c r="C270" s="4"/>
      <c r="D270" s="4"/>
      <c r="E270" s="4"/>
      <c r="F270" s="4"/>
      <c r="G270" s="4"/>
      <c r="H270" s="4"/>
      <c r="I270" s="4"/>
      <c r="J270" s="4"/>
      <c r="K270" s="4"/>
      <c r="L270" s="4"/>
      <c r="M270" s="4"/>
      <c r="N270" s="4"/>
      <c r="O270" s="4"/>
      <c r="P270" s="4"/>
      <c r="Q270" s="4"/>
      <c r="R270" s="4"/>
      <c r="S270" s="346"/>
      <c r="T270" s="346"/>
      <c r="U270" s="4"/>
      <c r="V270" s="4"/>
      <c r="W270" s="4"/>
      <c r="X270" s="4"/>
      <c r="Y270" s="4"/>
      <c r="Z270" s="4"/>
      <c r="AA270" s="4"/>
      <c r="AB270" s="4"/>
      <c r="AC270" s="4"/>
      <c r="AD270" s="4"/>
    </row>
    <row r="271" spans="1:30">
      <c r="A271" s="4"/>
      <c r="B271" s="4"/>
      <c r="C271" s="4"/>
      <c r="D271" s="4"/>
      <c r="E271" s="4"/>
      <c r="F271" s="4"/>
      <c r="G271" s="4"/>
      <c r="H271" s="4"/>
      <c r="I271" s="4"/>
      <c r="J271" s="4"/>
      <c r="K271" s="4"/>
      <c r="L271" s="4"/>
      <c r="M271" s="4"/>
      <c r="N271" s="4"/>
      <c r="O271" s="4"/>
      <c r="P271" s="4"/>
      <c r="Q271" s="4"/>
      <c r="R271" s="4"/>
      <c r="S271" s="346"/>
      <c r="T271" s="346"/>
      <c r="U271" s="4"/>
      <c r="V271" s="4"/>
      <c r="W271" s="4"/>
      <c r="X271" s="4"/>
      <c r="Y271" s="4"/>
      <c r="Z271" s="4"/>
      <c r="AA271" s="4"/>
      <c r="AB271" s="4"/>
      <c r="AC271" s="4"/>
      <c r="AD271" s="4"/>
    </row>
    <row r="272" spans="1:30">
      <c r="A272" s="4"/>
      <c r="B272" s="4"/>
      <c r="C272" s="4"/>
      <c r="D272" s="4"/>
      <c r="E272" s="4"/>
      <c r="F272" s="4"/>
      <c r="G272" s="4"/>
      <c r="H272" s="4"/>
      <c r="I272" s="4"/>
      <c r="J272" s="4"/>
      <c r="K272" s="4"/>
      <c r="L272" s="4"/>
      <c r="M272" s="4"/>
      <c r="N272" s="4"/>
      <c r="O272" s="4"/>
      <c r="P272" s="4"/>
      <c r="Q272" s="4"/>
      <c r="R272" s="4"/>
      <c r="S272" s="346"/>
      <c r="T272" s="346"/>
      <c r="U272" s="4"/>
      <c r="V272" s="4"/>
      <c r="W272" s="4"/>
      <c r="X272" s="4"/>
      <c r="Y272" s="4"/>
      <c r="Z272" s="4"/>
      <c r="AA272" s="4"/>
      <c r="AB272" s="4"/>
      <c r="AC272" s="4"/>
      <c r="AD272" s="4"/>
    </row>
    <row r="273" spans="1:30">
      <c r="A273" s="4"/>
      <c r="B273" s="4"/>
      <c r="C273" s="4"/>
      <c r="D273" s="4"/>
      <c r="E273" s="4"/>
      <c r="F273" s="4"/>
      <c r="G273" s="4"/>
      <c r="H273" s="4"/>
      <c r="I273" s="4"/>
      <c r="J273" s="4"/>
      <c r="K273" s="4"/>
      <c r="L273" s="4"/>
      <c r="M273" s="4"/>
      <c r="N273" s="4"/>
      <c r="O273" s="4"/>
      <c r="P273" s="4"/>
      <c r="Q273" s="4"/>
      <c r="R273" s="4"/>
      <c r="S273" s="346"/>
      <c r="T273" s="346"/>
      <c r="U273" s="4"/>
      <c r="V273" s="4"/>
      <c r="W273" s="4"/>
      <c r="X273" s="4"/>
      <c r="Y273" s="4"/>
      <c r="Z273" s="4"/>
      <c r="AA273" s="4"/>
      <c r="AB273" s="4"/>
      <c r="AC273" s="4"/>
      <c r="AD273" s="4"/>
    </row>
    <row r="274" spans="1:30">
      <c r="A274" s="4"/>
      <c r="B274" s="4"/>
      <c r="C274" s="4"/>
      <c r="D274" s="4"/>
      <c r="E274" s="4"/>
      <c r="F274" s="4"/>
      <c r="G274" s="4"/>
      <c r="H274" s="4"/>
      <c r="I274" s="4"/>
      <c r="J274" s="4"/>
      <c r="K274" s="4"/>
      <c r="L274" s="4"/>
      <c r="M274" s="4"/>
      <c r="N274" s="4"/>
      <c r="O274" s="4"/>
      <c r="P274" s="4"/>
      <c r="Q274" s="4"/>
      <c r="R274" s="4"/>
      <c r="S274" s="346"/>
      <c r="T274" s="346"/>
      <c r="U274" s="4"/>
      <c r="V274" s="4"/>
      <c r="W274" s="4"/>
      <c r="X274" s="4"/>
      <c r="Y274" s="4"/>
      <c r="Z274" s="4"/>
      <c r="AA274" s="4"/>
      <c r="AB274" s="4"/>
      <c r="AC274" s="4"/>
      <c r="AD274" s="4"/>
    </row>
    <row r="275" spans="1:30">
      <c r="A275" s="4"/>
      <c r="B275" s="4"/>
      <c r="C275" s="4"/>
      <c r="D275" s="4"/>
      <c r="E275" s="4"/>
      <c r="F275" s="4"/>
      <c r="G275" s="4"/>
      <c r="H275" s="4"/>
      <c r="I275" s="4"/>
      <c r="J275" s="4"/>
      <c r="K275" s="4"/>
      <c r="L275" s="4"/>
      <c r="M275" s="4"/>
      <c r="N275" s="4"/>
      <c r="O275" s="4"/>
      <c r="P275" s="4"/>
      <c r="Q275" s="4"/>
      <c r="R275" s="4"/>
      <c r="S275" s="346"/>
      <c r="T275" s="346"/>
      <c r="U275" s="4"/>
      <c r="V275" s="4"/>
      <c r="W275" s="4"/>
      <c r="X275" s="4"/>
      <c r="Y275" s="4"/>
      <c r="Z275" s="4"/>
      <c r="AA275" s="4"/>
      <c r="AB275" s="4"/>
      <c r="AC275" s="4"/>
      <c r="AD275" s="4"/>
    </row>
    <row r="276" spans="1:30">
      <c r="A276" s="4"/>
      <c r="B276" s="4"/>
      <c r="C276" s="4"/>
      <c r="D276" s="4"/>
      <c r="E276" s="4"/>
      <c r="F276" s="4"/>
      <c r="G276" s="4"/>
      <c r="H276" s="4"/>
      <c r="I276" s="4"/>
      <c r="J276" s="4"/>
      <c r="K276" s="4"/>
      <c r="L276" s="4"/>
      <c r="M276" s="4"/>
      <c r="N276" s="4"/>
      <c r="O276" s="4"/>
      <c r="P276" s="4"/>
      <c r="Q276" s="4"/>
      <c r="R276" s="4"/>
      <c r="S276" s="346"/>
      <c r="T276" s="346"/>
      <c r="U276" s="4"/>
      <c r="V276" s="4"/>
      <c r="W276" s="4"/>
      <c r="X276" s="4"/>
      <c r="Y276" s="4"/>
      <c r="Z276" s="4"/>
      <c r="AA276" s="4"/>
      <c r="AB276" s="4"/>
      <c r="AC276" s="4"/>
      <c r="AD276" s="4"/>
    </row>
    <row r="277" spans="1:30">
      <c r="A277" s="4"/>
      <c r="B277" s="4"/>
      <c r="C277" s="4"/>
      <c r="D277" s="4"/>
      <c r="E277" s="4"/>
      <c r="F277" s="4"/>
      <c r="G277" s="4"/>
      <c r="H277" s="4"/>
      <c r="I277" s="4"/>
      <c r="J277" s="4"/>
      <c r="K277" s="4"/>
      <c r="L277" s="4"/>
      <c r="M277" s="4"/>
      <c r="N277" s="4"/>
      <c r="O277" s="4"/>
      <c r="P277" s="4"/>
      <c r="Q277" s="4"/>
      <c r="R277" s="4"/>
      <c r="S277" s="346"/>
      <c r="T277" s="346"/>
      <c r="U277" s="4"/>
      <c r="V277" s="4"/>
      <c r="W277" s="4"/>
      <c r="X277" s="4"/>
      <c r="Y277" s="4"/>
      <c r="Z277" s="4"/>
      <c r="AA277" s="4"/>
      <c r="AB277" s="4"/>
      <c r="AC277" s="4"/>
      <c r="AD277" s="4"/>
    </row>
    <row r="278" spans="1:30">
      <c r="A278" s="4"/>
      <c r="B278" s="4"/>
      <c r="C278" s="4"/>
      <c r="D278" s="4"/>
      <c r="E278" s="4"/>
      <c r="F278" s="4"/>
      <c r="G278" s="4"/>
      <c r="H278" s="4"/>
      <c r="I278" s="4"/>
      <c r="J278" s="4"/>
      <c r="K278" s="4"/>
      <c r="L278" s="4"/>
      <c r="M278" s="4"/>
      <c r="N278" s="4"/>
      <c r="O278" s="4"/>
      <c r="P278" s="4"/>
      <c r="Q278" s="4"/>
      <c r="R278" s="4"/>
      <c r="S278" s="346"/>
      <c r="T278" s="346"/>
      <c r="U278" s="4"/>
      <c r="V278" s="4"/>
      <c r="W278" s="4"/>
      <c r="X278" s="4"/>
      <c r="Y278" s="4"/>
      <c r="Z278" s="4"/>
      <c r="AA278" s="4"/>
      <c r="AB278" s="4"/>
      <c r="AC278" s="4"/>
      <c r="AD278" s="4"/>
    </row>
    <row r="279" spans="1:30">
      <c r="A279" s="4"/>
      <c r="B279" s="4"/>
      <c r="C279" s="4"/>
      <c r="D279" s="4"/>
      <c r="E279" s="4"/>
      <c r="F279" s="4"/>
      <c r="G279" s="4"/>
      <c r="H279" s="4"/>
      <c r="I279" s="4"/>
      <c r="J279" s="4"/>
      <c r="K279" s="4"/>
      <c r="L279" s="4"/>
      <c r="M279" s="4"/>
      <c r="N279" s="4"/>
      <c r="O279" s="4"/>
      <c r="P279" s="4"/>
      <c r="Q279" s="4"/>
      <c r="R279" s="4"/>
      <c r="S279" s="346"/>
      <c r="T279" s="346"/>
      <c r="U279" s="4"/>
      <c r="V279" s="4"/>
      <c r="W279" s="4"/>
      <c r="X279" s="4"/>
      <c r="Y279" s="4"/>
      <c r="Z279" s="4"/>
      <c r="AA279" s="4"/>
      <c r="AB279" s="4"/>
      <c r="AC279" s="4"/>
      <c r="AD279" s="4"/>
    </row>
    <row r="280" spans="1:30">
      <c r="A280" s="4"/>
      <c r="B280" s="4"/>
      <c r="C280" s="4"/>
      <c r="D280" s="4"/>
      <c r="E280" s="4"/>
      <c r="F280" s="4"/>
      <c r="G280" s="4"/>
      <c r="H280" s="4"/>
      <c r="I280" s="4"/>
      <c r="J280" s="4"/>
      <c r="K280" s="4"/>
      <c r="L280" s="4"/>
      <c r="M280" s="4"/>
      <c r="N280" s="4"/>
      <c r="O280" s="4"/>
      <c r="P280" s="4"/>
      <c r="Q280" s="4"/>
      <c r="R280" s="4"/>
      <c r="S280" s="346"/>
      <c r="T280" s="346"/>
      <c r="U280" s="4"/>
      <c r="V280" s="4"/>
      <c r="W280" s="4"/>
      <c r="X280" s="4"/>
      <c r="Y280" s="4"/>
      <c r="Z280" s="4"/>
      <c r="AA280" s="4"/>
      <c r="AB280" s="4"/>
      <c r="AC280" s="4"/>
      <c r="AD280" s="4"/>
    </row>
    <row r="281" spans="1:30">
      <c r="A281" s="4"/>
      <c r="B281" s="4"/>
      <c r="C281" s="4"/>
      <c r="D281" s="4"/>
      <c r="E281" s="4"/>
      <c r="F281" s="4"/>
      <c r="G281" s="4"/>
      <c r="H281" s="4"/>
      <c r="I281" s="4"/>
      <c r="J281" s="4"/>
      <c r="K281" s="4"/>
      <c r="L281" s="4"/>
      <c r="M281" s="4"/>
      <c r="N281" s="4"/>
      <c r="O281" s="4"/>
      <c r="P281" s="4"/>
      <c r="Q281" s="4"/>
      <c r="R281" s="4"/>
      <c r="S281" s="346"/>
      <c r="T281" s="346"/>
      <c r="U281" s="4"/>
      <c r="V281" s="4"/>
      <c r="W281" s="4"/>
      <c r="X281" s="4"/>
      <c r="Y281" s="4"/>
      <c r="Z281" s="4"/>
      <c r="AA281" s="4"/>
      <c r="AB281" s="4"/>
      <c r="AC281" s="4"/>
      <c r="AD281" s="4"/>
    </row>
    <row r="282" spans="1:30">
      <c r="A282" s="4"/>
      <c r="B282" s="4"/>
      <c r="C282" s="4"/>
      <c r="D282" s="4"/>
      <c r="E282" s="4"/>
      <c r="F282" s="4"/>
      <c r="G282" s="4"/>
      <c r="H282" s="4"/>
      <c r="I282" s="4"/>
      <c r="J282" s="4"/>
      <c r="K282" s="4"/>
      <c r="L282" s="4"/>
      <c r="M282" s="4"/>
      <c r="N282" s="4"/>
      <c r="O282" s="4"/>
      <c r="P282" s="4"/>
      <c r="Q282" s="4"/>
      <c r="R282" s="4"/>
      <c r="S282" s="346"/>
      <c r="T282" s="346"/>
      <c r="U282" s="4"/>
      <c r="V282" s="4"/>
      <c r="W282" s="4"/>
      <c r="X282" s="4"/>
      <c r="Y282" s="4"/>
      <c r="Z282" s="4"/>
      <c r="AA282" s="4"/>
      <c r="AB282" s="4"/>
      <c r="AC282" s="4"/>
      <c r="AD282" s="4"/>
    </row>
    <row r="283" spans="1:30">
      <c r="A283" s="4"/>
      <c r="B283" s="4"/>
      <c r="C283" s="4"/>
      <c r="D283" s="4"/>
      <c r="E283" s="4"/>
      <c r="F283" s="4"/>
      <c r="G283" s="4"/>
      <c r="H283" s="4"/>
      <c r="I283" s="4"/>
      <c r="J283" s="4"/>
      <c r="K283" s="4"/>
      <c r="L283" s="4"/>
      <c r="M283" s="4"/>
      <c r="N283" s="4"/>
      <c r="O283" s="4"/>
      <c r="P283" s="4"/>
      <c r="Q283" s="4"/>
      <c r="R283" s="4"/>
      <c r="S283" s="346"/>
      <c r="T283" s="346"/>
      <c r="U283" s="4"/>
      <c r="V283" s="4"/>
      <c r="W283" s="4"/>
      <c r="X283" s="4"/>
      <c r="Y283" s="4"/>
      <c r="Z283" s="4"/>
      <c r="AA283" s="4"/>
      <c r="AB283" s="4"/>
      <c r="AC283" s="4"/>
      <c r="AD283" s="4"/>
    </row>
    <row r="284" spans="1:30">
      <c r="A284" s="4"/>
      <c r="B284" s="4"/>
      <c r="C284" s="4"/>
      <c r="D284" s="4"/>
      <c r="E284" s="4"/>
      <c r="F284" s="4"/>
      <c r="G284" s="4"/>
      <c r="H284" s="4"/>
      <c r="I284" s="4"/>
      <c r="J284" s="4"/>
      <c r="K284" s="4"/>
      <c r="L284" s="4"/>
      <c r="M284" s="4"/>
      <c r="N284" s="4"/>
      <c r="O284" s="4"/>
      <c r="P284" s="4"/>
      <c r="Q284" s="4"/>
      <c r="R284" s="4"/>
      <c r="S284" s="346"/>
      <c r="T284" s="346"/>
      <c r="U284" s="4"/>
      <c r="V284" s="4"/>
      <c r="W284" s="4"/>
      <c r="X284" s="4"/>
      <c r="Y284" s="4"/>
      <c r="Z284" s="4"/>
      <c r="AA284" s="4"/>
      <c r="AB284" s="4"/>
      <c r="AC284" s="4"/>
      <c r="AD284" s="4"/>
    </row>
    <row r="285" spans="1:30">
      <c r="A285" s="4"/>
      <c r="B285" s="4"/>
      <c r="C285" s="4"/>
      <c r="D285" s="4"/>
      <c r="E285" s="4"/>
      <c r="F285" s="4"/>
      <c r="G285" s="4"/>
      <c r="H285" s="4"/>
      <c r="I285" s="4"/>
      <c r="J285" s="4"/>
      <c r="K285" s="4"/>
      <c r="L285" s="4"/>
      <c r="M285" s="4"/>
      <c r="N285" s="4"/>
      <c r="O285" s="4"/>
      <c r="P285" s="4"/>
      <c r="Q285" s="4"/>
      <c r="R285" s="4"/>
      <c r="S285" s="346"/>
      <c r="T285" s="346"/>
      <c r="U285" s="4"/>
      <c r="V285" s="4"/>
      <c r="W285" s="4"/>
      <c r="X285" s="4"/>
      <c r="Y285" s="4"/>
      <c r="Z285" s="4"/>
      <c r="AA285" s="4"/>
      <c r="AB285" s="4"/>
      <c r="AC285" s="4"/>
      <c r="AD285" s="4"/>
    </row>
    <row r="286" spans="1:30">
      <c r="A286" s="4"/>
      <c r="B286" s="4"/>
      <c r="C286" s="4"/>
      <c r="D286" s="4"/>
      <c r="E286" s="4"/>
      <c r="F286" s="4"/>
      <c r="G286" s="4"/>
      <c r="H286" s="4"/>
      <c r="I286" s="4"/>
      <c r="J286" s="4"/>
      <c r="K286" s="4"/>
      <c r="L286" s="4"/>
      <c r="M286" s="4"/>
      <c r="N286" s="4"/>
      <c r="O286" s="4"/>
      <c r="P286" s="4"/>
      <c r="Q286" s="4"/>
      <c r="R286" s="4"/>
      <c r="S286" s="346"/>
      <c r="T286" s="346"/>
      <c r="U286" s="4"/>
      <c r="V286" s="4"/>
      <c r="W286" s="4"/>
      <c r="X286" s="4"/>
      <c r="Y286" s="4"/>
      <c r="Z286" s="4"/>
      <c r="AA286" s="4"/>
      <c r="AB286" s="4"/>
      <c r="AC286" s="4"/>
      <c r="AD286" s="4"/>
    </row>
    <row r="287" spans="1:30">
      <c r="A287" s="4"/>
      <c r="B287" s="4"/>
      <c r="C287" s="4"/>
      <c r="D287" s="4"/>
      <c r="E287" s="4"/>
      <c r="F287" s="4"/>
      <c r="G287" s="4"/>
      <c r="H287" s="4"/>
      <c r="I287" s="4"/>
      <c r="J287" s="4"/>
      <c r="K287" s="4"/>
      <c r="L287" s="4"/>
      <c r="M287" s="4"/>
      <c r="N287" s="4"/>
      <c r="O287" s="4"/>
      <c r="P287" s="4"/>
      <c r="Q287" s="4"/>
      <c r="R287" s="4"/>
      <c r="S287" s="346"/>
      <c r="T287" s="346"/>
      <c r="U287" s="4"/>
      <c r="V287" s="4"/>
      <c r="W287" s="4"/>
      <c r="X287" s="4"/>
      <c r="Y287" s="4"/>
      <c r="Z287" s="4"/>
      <c r="AA287" s="4"/>
      <c r="AB287" s="4"/>
      <c r="AC287" s="4"/>
      <c r="AD287" s="4"/>
    </row>
    <row r="288" spans="1:30">
      <c r="A288" s="4"/>
      <c r="B288" s="4"/>
      <c r="C288" s="4"/>
      <c r="D288" s="4"/>
      <c r="E288" s="4"/>
      <c r="F288" s="4"/>
      <c r="G288" s="4"/>
      <c r="H288" s="4"/>
      <c r="I288" s="4"/>
      <c r="J288" s="4"/>
      <c r="K288" s="4"/>
      <c r="L288" s="4"/>
      <c r="M288" s="4"/>
      <c r="N288" s="4"/>
      <c r="O288" s="4"/>
      <c r="P288" s="4"/>
      <c r="Q288" s="4"/>
      <c r="R288" s="4"/>
      <c r="S288" s="346"/>
      <c r="T288" s="346"/>
      <c r="U288" s="4"/>
      <c r="V288" s="4"/>
      <c r="W288" s="4"/>
      <c r="X288" s="4"/>
      <c r="Y288" s="4"/>
      <c r="Z288" s="4"/>
      <c r="AA288" s="4"/>
      <c r="AB288" s="4"/>
      <c r="AC288" s="4"/>
      <c r="AD288" s="4"/>
    </row>
    <row r="289" spans="1:30">
      <c r="A289" s="4"/>
      <c r="B289" s="4"/>
      <c r="C289" s="4"/>
      <c r="D289" s="4"/>
      <c r="E289" s="4"/>
      <c r="F289" s="4"/>
      <c r="G289" s="4"/>
      <c r="H289" s="4"/>
      <c r="I289" s="4"/>
      <c r="J289" s="4"/>
      <c r="K289" s="4"/>
      <c r="L289" s="4"/>
      <c r="M289" s="4"/>
      <c r="N289" s="4"/>
      <c r="O289" s="4"/>
      <c r="P289" s="4"/>
      <c r="Q289" s="4"/>
      <c r="R289" s="4"/>
      <c r="S289" s="346"/>
      <c r="T289" s="346"/>
      <c r="U289" s="4"/>
      <c r="V289" s="4"/>
      <c r="W289" s="4"/>
      <c r="X289" s="4"/>
      <c r="Y289" s="4"/>
      <c r="Z289" s="4"/>
      <c r="AA289" s="4"/>
      <c r="AB289" s="4"/>
      <c r="AC289" s="4"/>
      <c r="AD289" s="4"/>
    </row>
    <row r="290" spans="1:30">
      <c r="A290" s="4"/>
      <c r="B290" s="4"/>
      <c r="C290" s="4"/>
      <c r="D290" s="4"/>
      <c r="E290" s="4"/>
      <c r="F290" s="4"/>
      <c r="G290" s="4"/>
      <c r="H290" s="4"/>
      <c r="I290" s="4"/>
      <c r="J290" s="4"/>
      <c r="K290" s="4"/>
      <c r="L290" s="4"/>
      <c r="M290" s="4"/>
      <c r="N290" s="4"/>
      <c r="O290" s="4"/>
      <c r="P290" s="4"/>
      <c r="Q290" s="4"/>
      <c r="R290" s="4"/>
      <c r="S290" s="346"/>
      <c r="T290" s="346"/>
      <c r="U290" s="4"/>
      <c r="V290" s="4"/>
      <c r="W290" s="4"/>
      <c r="X290" s="4"/>
      <c r="Y290" s="4"/>
      <c r="Z290" s="4"/>
      <c r="AA290" s="4"/>
      <c r="AB290" s="4"/>
      <c r="AC290" s="4"/>
      <c r="AD290" s="4"/>
    </row>
    <row r="291" spans="1:30">
      <c r="A291" s="4"/>
      <c r="B291" s="4"/>
      <c r="C291" s="4"/>
      <c r="D291" s="4"/>
      <c r="E291" s="4"/>
      <c r="F291" s="4"/>
      <c r="G291" s="4"/>
      <c r="H291" s="4"/>
      <c r="I291" s="4"/>
      <c r="J291" s="4"/>
      <c r="K291" s="4"/>
      <c r="L291" s="4"/>
      <c r="M291" s="4"/>
      <c r="N291" s="4"/>
      <c r="O291" s="4"/>
      <c r="P291" s="4"/>
      <c r="Q291" s="4"/>
      <c r="R291" s="4"/>
      <c r="S291" s="346"/>
      <c r="T291" s="346"/>
      <c r="U291" s="4"/>
      <c r="V291" s="4"/>
      <c r="W291" s="4"/>
      <c r="X291" s="4"/>
      <c r="Y291" s="4"/>
      <c r="Z291" s="4"/>
      <c r="AA291" s="4"/>
      <c r="AB291" s="4"/>
      <c r="AC291" s="4"/>
      <c r="AD291" s="4"/>
    </row>
    <row r="292" spans="1:30">
      <c r="A292" s="4"/>
      <c r="B292" s="4"/>
      <c r="C292" s="4"/>
      <c r="D292" s="4"/>
      <c r="E292" s="4"/>
      <c r="F292" s="4"/>
      <c r="G292" s="4"/>
      <c r="H292" s="4"/>
      <c r="I292" s="4"/>
      <c r="J292" s="4"/>
      <c r="K292" s="4"/>
      <c r="L292" s="4"/>
      <c r="M292" s="4"/>
      <c r="N292" s="4"/>
      <c r="O292" s="4"/>
      <c r="P292" s="4"/>
      <c r="Q292" s="4"/>
      <c r="R292" s="4"/>
      <c r="S292" s="346"/>
      <c r="T292" s="346"/>
      <c r="U292" s="4"/>
      <c r="V292" s="4"/>
      <c r="W292" s="4"/>
      <c r="X292" s="4"/>
      <c r="Y292" s="4"/>
      <c r="Z292" s="4"/>
      <c r="AA292" s="4"/>
      <c r="AB292" s="4"/>
      <c r="AC292" s="4"/>
      <c r="AD292" s="4"/>
    </row>
    <row r="293" spans="1:30">
      <c r="A293" s="4"/>
      <c r="B293" s="4"/>
      <c r="C293" s="4"/>
      <c r="D293" s="4"/>
      <c r="E293" s="4"/>
      <c r="F293" s="4"/>
      <c r="G293" s="4"/>
      <c r="H293" s="4"/>
      <c r="I293" s="4"/>
      <c r="J293" s="4"/>
      <c r="K293" s="4"/>
      <c r="L293" s="4"/>
      <c r="M293" s="4"/>
      <c r="N293" s="4"/>
      <c r="O293" s="4"/>
      <c r="P293" s="4"/>
      <c r="Q293" s="4"/>
      <c r="R293" s="4"/>
      <c r="S293" s="346"/>
      <c r="T293" s="346"/>
      <c r="U293" s="4"/>
      <c r="V293" s="4"/>
      <c r="W293" s="4"/>
      <c r="X293" s="4"/>
      <c r="Y293" s="4"/>
      <c r="Z293" s="4"/>
      <c r="AA293" s="4"/>
      <c r="AB293" s="4"/>
      <c r="AC293" s="4"/>
      <c r="AD293" s="4"/>
    </row>
    <row r="294" spans="1:30">
      <c r="A294" s="4"/>
      <c r="B294" s="4"/>
      <c r="C294" s="4"/>
      <c r="D294" s="4"/>
      <c r="E294" s="4"/>
      <c r="F294" s="4"/>
      <c r="G294" s="4"/>
      <c r="H294" s="4"/>
      <c r="I294" s="4"/>
      <c r="J294" s="4"/>
      <c r="K294" s="4"/>
      <c r="L294" s="4"/>
      <c r="M294" s="4"/>
      <c r="N294" s="4"/>
      <c r="O294" s="4"/>
      <c r="P294" s="4"/>
      <c r="Q294" s="4"/>
      <c r="R294" s="4"/>
      <c r="S294" s="346"/>
      <c r="T294" s="346"/>
      <c r="U294" s="4"/>
      <c r="V294" s="4"/>
      <c r="W294" s="4"/>
      <c r="X294" s="4"/>
      <c r="Y294" s="4"/>
      <c r="Z294" s="4"/>
      <c r="AA294" s="4"/>
      <c r="AB294" s="4"/>
      <c r="AC294" s="4"/>
      <c r="AD294" s="4"/>
    </row>
    <row r="295" spans="1:30">
      <c r="A295" s="4"/>
      <c r="B295" s="4"/>
      <c r="C295" s="4"/>
      <c r="D295" s="4"/>
      <c r="E295" s="4"/>
      <c r="F295" s="4"/>
      <c r="G295" s="4"/>
      <c r="H295" s="4"/>
      <c r="I295" s="4"/>
      <c r="J295" s="4"/>
      <c r="K295" s="4"/>
      <c r="L295" s="4"/>
      <c r="M295" s="4"/>
      <c r="N295" s="4"/>
      <c r="O295" s="4"/>
      <c r="P295" s="4"/>
      <c r="Q295" s="4"/>
      <c r="R295" s="4"/>
      <c r="S295" s="346"/>
      <c r="T295" s="346"/>
      <c r="U295" s="4"/>
      <c r="V295" s="4"/>
      <c r="W295" s="4"/>
      <c r="X295" s="4"/>
      <c r="Y295" s="4"/>
      <c r="Z295" s="4"/>
      <c r="AA295" s="4"/>
      <c r="AB295" s="4"/>
      <c r="AC295" s="4"/>
      <c r="AD295" s="4"/>
    </row>
    <row r="296" spans="1:30">
      <c r="A296" s="4"/>
      <c r="B296" s="4"/>
      <c r="C296" s="4"/>
      <c r="D296" s="4"/>
      <c r="E296" s="4"/>
      <c r="F296" s="4"/>
      <c r="G296" s="4"/>
      <c r="H296" s="4"/>
      <c r="I296" s="4"/>
      <c r="J296" s="4"/>
      <c r="K296" s="4"/>
      <c r="L296" s="4"/>
      <c r="M296" s="4"/>
      <c r="N296" s="4"/>
      <c r="O296" s="4"/>
      <c r="P296" s="4"/>
      <c r="Q296" s="4"/>
      <c r="R296" s="4"/>
      <c r="S296" s="346"/>
      <c r="T296" s="346"/>
      <c r="U296" s="4"/>
      <c r="V296" s="4"/>
      <c r="W296" s="4"/>
      <c r="X296" s="4"/>
      <c r="Y296" s="4"/>
      <c r="Z296" s="4"/>
      <c r="AA296" s="4"/>
      <c r="AB296" s="4"/>
      <c r="AC296" s="4"/>
      <c r="AD296" s="4"/>
    </row>
    <row r="297" spans="1:30">
      <c r="A297" s="4"/>
      <c r="B297" s="4"/>
      <c r="C297" s="4"/>
      <c r="D297" s="4"/>
      <c r="E297" s="4"/>
      <c r="F297" s="4"/>
      <c r="G297" s="4"/>
      <c r="H297" s="4"/>
      <c r="I297" s="4"/>
      <c r="J297" s="4"/>
      <c r="K297" s="4"/>
      <c r="L297" s="4"/>
      <c r="M297" s="4"/>
      <c r="N297" s="4"/>
      <c r="O297" s="4"/>
      <c r="P297" s="4"/>
      <c r="Q297" s="4"/>
      <c r="R297" s="4"/>
      <c r="S297" s="346"/>
      <c r="T297" s="346"/>
      <c r="U297" s="4"/>
      <c r="V297" s="4"/>
      <c r="W297" s="4"/>
      <c r="X297" s="4"/>
      <c r="Y297" s="4"/>
      <c r="Z297" s="4"/>
      <c r="AA297" s="4"/>
      <c r="AB297" s="4"/>
      <c r="AC297" s="4"/>
      <c r="AD297" s="4"/>
    </row>
    <row r="298" spans="1:30">
      <c r="A298" s="4"/>
      <c r="B298" s="4"/>
      <c r="C298" s="4"/>
      <c r="D298" s="4"/>
      <c r="E298" s="4"/>
      <c r="F298" s="4"/>
      <c r="G298" s="4"/>
      <c r="H298" s="4"/>
      <c r="I298" s="4"/>
      <c r="J298" s="4"/>
      <c r="K298" s="4"/>
      <c r="L298" s="4"/>
      <c r="M298" s="4"/>
      <c r="N298" s="4"/>
      <c r="O298" s="4"/>
      <c r="P298" s="4"/>
      <c r="Q298" s="4"/>
      <c r="R298" s="4"/>
      <c r="S298" s="346"/>
      <c r="T298" s="346"/>
      <c r="U298" s="4"/>
      <c r="V298" s="4"/>
      <c r="W298" s="4"/>
      <c r="X298" s="4"/>
      <c r="Y298" s="4"/>
      <c r="Z298" s="4"/>
      <c r="AA298" s="4"/>
      <c r="AB298" s="4"/>
      <c r="AC298" s="4"/>
      <c r="AD298" s="4"/>
    </row>
    <row r="299" spans="1:30">
      <c r="A299" s="4"/>
      <c r="B299" s="4"/>
      <c r="C299" s="4"/>
      <c r="D299" s="4"/>
      <c r="E299" s="4"/>
      <c r="F299" s="4"/>
      <c r="G299" s="4"/>
      <c r="H299" s="4"/>
      <c r="I299" s="4"/>
      <c r="J299" s="4"/>
      <c r="K299" s="4"/>
      <c r="L299" s="4"/>
      <c r="M299" s="4"/>
      <c r="N299" s="4"/>
      <c r="O299" s="4"/>
      <c r="P299" s="4"/>
      <c r="Q299" s="4"/>
      <c r="R299" s="4"/>
      <c r="S299" s="346"/>
      <c r="T299" s="346"/>
      <c r="U299" s="4"/>
      <c r="V299" s="4"/>
      <c r="W299" s="4"/>
      <c r="X299" s="4"/>
      <c r="Y299" s="4"/>
      <c r="Z299" s="4"/>
      <c r="AA299" s="4"/>
      <c r="AB299" s="4"/>
      <c r="AC299" s="4"/>
      <c r="AD299" s="4"/>
    </row>
    <row r="300" spans="1:30">
      <c r="A300" s="4"/>
      <c r="B300" s="4"/>
      <c r="C300" s="4"/>
      <c r="D300" s="4"/>
      <c r="E300" s="4"/>
      <c r="F300" s="4"/>
      <c r="G300" s="4"/>
      <c r="H300" s="4"/>
      <c r="I300" s="4"/>
      <c r="J300" s="4"/>
      <c r="K300" s="4"/>
      <c r="L300" s="4"/>
      <c r="M300" s="4"/>
      <c r="N300" s="4"/>
      <c r="O300" s="4"/>
      <c r="P300" s="4"/>
      <c r="Q300" s="4"/>
      <c r="R300" s="4"/>
      <c r="S300" s="346"/>
      <c r="T300" s="346"/>
      <c r="U300" s="4"/>
      <c r="V300" s="4"/>
      <c r="W300" s="4"/>
      <c r="X300" s="4"/>
      <c r="Y300" s="4"/>
      <c r="Z300" s="4"/>
      <c r="AA300" s="4"/>
      <c r="AB300" s="4"/>
      <c r="AC300" s="4"/>
      <c r="AD300" s="4"/>
    </row>
    <row r="301" spans="1:30">
      <c r="A301" s="4"/>
      <c r="B301" s="4"/>
      <c r="C301" s="4"/>
      <c r="D301" s="4"/>
      <c r="E301" s="4"/>
      <c r="F301" s="4"/>
      <c r="G301" s="4"/>
      <c r="H301" s="4"/>
      <c r="I301" s="4"/>
      <c r="J301" s="4"/>
      <c r="K301" s="4"/>
      <c r="L301" s="4"/>
      <c r="M301" s="4"/>
      <c r="N301" s="4"/>
      <c r="O301" s="4"/>
      <c r="P301" s="4"/>
      <c r="Q301" s="4"/>
      <c r="R301" s="4"/>
      <c r="S301" s="346"/>
      <c r="T301" s="346"/>
      <c r="U301" s="4"/>
      <c r="V301" s="4"/>
      <c r="W301" s="4"/>
      <c r="X301" s="4"/>
      <c r="Y301" s="4"/>
      <c r="Z301" s="4"/>
      <c r="AA301" s="4"/>
      <c r="AB301" s="4"/>
      <c r="AC301" s="4"/>
      <c r="AD301" s="4"/>
    </row>
    <row r="302" spans="1:30">
      <c r="A302" s="4"/>
      <c r="B302" s="4"/>
      <c r="C302" s="4"/>
      <c r="D302" s="4"/>
      <c r="E302" s="4"/>
      <c r="F302" s="4"/>
      <c r="G302" s="4"/>
      <c r="H302" s="4"/>
      <c r="I302" s="4"/>
      <c r="J302" s="4"/>
      <c r="K302" s="4"/>
      <c r="L302" s="4"/>
      <c r="M302" s="4"/>
      <c r="N302" s="4"/>
      <c r="O302" s="4"/>
      <c r="P302" s="4"/>
      <c r="Q302" s="4"/>
      <c r="R302" s="4"/>
      <c r="S302" s="346"/>
      <c r="T302" s="346"/>
      <c r="U302" s="4"/>
      <c r="V302" s="4"/>
      <c r="W302" s="4"/>
      <c r="X302" s="4"/>
      <c r="Y302" s="4"/>
      <c r="Z302" s="4"/>
      <c r="AA302" s="4"/>
      <c r="AB302" s="4"/>
      <c r="AC302" s="4"/>
      <c r="AD302" s="4"/>
    </row>
    <row r="303" spans="1:30">
      <c r="A303" s="4"/>
      <c r="B303" s="4"/>
      <c r="C303" s="4"/>
      <c r="D303" s="4"/>
      <c r="E303" s="4"/>
      <c r="F303" s="4"/>
      <c r="G303" s="4"/>
      <c r="H303" s="4"/>
      <c r="I303" s="4"/>
      <c r="J303" s="4"/>
      <c r="K303" s="4"/>
      <c r="L303" s="4"/>
      <c r="M303" s="4"/>
      <c r="N303" s="4"/>
      <c r="O303" s="4"/>
      <c r="P303" s="4"/>
      <c r="Q303" s="4"/>
      <c r="R303" s="4"/>
      <c r="S303" s="346"/>
      <c r="T303" s="346"/>
      <c r="U303" s="4"/>
      <c r="V303" s="4"/>
      <c r="W303" s="4"/>
      <c r="X303" s="4"/>
      <c r="Y303" s="4"/>
      <c r="Z303" s="4"/>
      <c r="AA303" s="4"/>
      <c r="AB303" s="4"/>
      <c r="AC303" s="4"/>
      <c r="AD303" s="4"/>
    </row>
    <row r="304" spans="1:30">
      <c r="A304" s="4"/>
      <c r="B304" s="4"/>
      <c r="C304" s="4"/>
      <c r="D304" s="4"/>
      <c r="E304" s="4"/>
      <c r="F304" s="4"/>
      <c r="G304" s="4"/>
      <c r="H304" s="4"/>
      <c r="I304" s="4"/>
      <c r="J304" s="4"/>
      <c r="K304" s="4"/>
      <c r="L304" s="4"/>
      <c r="M304" s="4"/>
      <c r="N304" s="4"/>
      <c r="O304" s="4"/>
      <c r="P304" s="4"/>
      <c r="Q304" s="4"/>
      <c r="R304" s="4"/>
      <c r="S304" s="346"/>
      <c r="T304" s="346"/>
      <c r="U304" s="4"/>
      <c r="V304" s="4"/>
      <c r="W304" s="4"/>
      <c r="X304" s="4"/>
      <c r="Y304" s="4"/>
      <c r="Z304" s="4"/>
      <c r="AA304" s="4"/>
      <c r="AB304" s="4"/>
      <c r="AC304" s="4"/>
      <c r="AD304" s="4"/>
    </row>
    <row r="305" spans="1:30">
      <c r="A305" s="4"/>
      <c r="B305" s="4"/>
      <c r="C305" s="4"/>
      <c r="D305" s="4"/>
      <c r="E305" s="4"/>
      <c r="F305" s="4"/>
      <c r="G305" s="4"/>
      <c r="H305" s="4"/>
      <c r="I305" s="4"/>
      <c r="J305" s="4"/>
      <c r="K305" s="4"/>
      <c r="L305" s="4"/>
      <c r="M305" s="4"/>
      <c r="N305" s="4"/>
      <c r="O305" s="4"/>
      <c r="P305" s="4"/>
      <c r="Q305" s="4"/>
      <c r="R305" s="4"/>
      <c r="S305" s="346"/>
      <c r="T305" s="346"/>
      <c r="U305" s="4"/>
      <c r="V305" s="4"/>
      <c r="W305" s="4"/>
      <c r="X305" s="4"/>
      <c r="Y305" s="4"/>
      <c r="Z305" s="4"/>
      <c r="AA305" s="4"/>
      <c r="AB305" s="4"/>
      <c r="AC305" s="4"/>
      <c r="AD305" s="4"/>
    </row>
    <row r="306" spans="1:30">
      <c r="A306" s="4"/>
      <c r="B306" s="4"/>
      <c r="C306" s="4"/>
      <c r="D306" s="4"/>
      <c r="E306" s="4"/>
      <c r="F306" s="4"/>
      <c r="G306" s="4"/>
      <c r="H306" s="4"/>
      <c r="I306" s="4"/>
      <c r="J306" s="4"/>
      <c r="K306" s="4"/>
      <c r="L306" s="4"/>
      <c r="M306" s="4"/>
      <c r="N306" s="4"/>
      <c r="O306" s="4"/>
      <c r="P306" s="4"/>
      <c r="Q306" s="4"/>
      <c r="R306" s="4"/>
      <c r="S306" s="346"/>
      <c r="T306" s="346"/>
      <c r="U306" s="4"/>
      <c r="V306" s="4"/>
      <c r="W306" s="4"/>
      <c r="X306" s="4"/>
      <c r="Y306" s="4"/>
      <c r="Z306" s="4"/>
      <c r="AA306" s="4"/>
      <c r="AB306" s="4"/>
      <c r="AC306" s="4"/>
      <c r="AD306" s="4"/>
    </row>
    <row r="307" spans="1:30">
      <c r="A307" s="4"/>
      <c r="B307" s="4"/>
      <c r="C307" s="4"/>
      <c r="D307" s="4"/>
      <c r="E307" s="4"/>
      <c r="F307" s="4"/>
      <c r="G307" s="4"/>
      <c r="H307" s="4"/>
      <c r="I307" s="4"/>
      <c r="J307" s="4"/>
      <c r="K307" s="4"/>
      <c r="L307" s="4"/>
      <c r="M307" s="4"/>
      <c r="N307" s="4"/>
      <c r="O307" s="4"/>
      <c r="P307" s="4"/>
      <c r="Q307" s="4"/>
      <c r="R307" s="4"/>
      <c r="S307" s="346"/>
      <c r="T307" s="346"/>
      <c r="U307" s="4"/>
      <c r="V307" s="4"/>
      <c r="W307" s="4"/>
      <c r="X307" s="4"/>
      <c r="Y307" s="4"/>
      <c r="Z307" s="4"/>
      <c r="AA307" s="4"/>
      <c r="AB307" s="4"/>
      <c r="AC307" s="4"/>
      <c r="AD307" s="4"/>
    </row>
    <row r="308" spans="1:30">
      <c r="A308" s="4"/>
      <c r="B308" s="4"/>
      <c r="C308" s="4"/>
      <c r="D308" s="4"/>
      <c r="E308" s="4"/>
      <c r="F308" s="4"/>
      <c r="G308" s="4"/>
      <c r="H308" s="4"/>
      <c r="I308" s="4"/>
      <c r="J308" s="4"/>
      <c r="K308" s="4"/>
      <c r="L308" s="4"/>
      <c r="M308" s="4"/>
      <c r="N308" s="4"/>
      <c r="O308" s="4"/>
      <c r="P308" s="4"/>
      <c r="Q308" s="4"/>
      <c r="R308" s="4"/>
      <c r="S308" s="346"/>
      <c r="T308" s="346"/>
      <c r="U308" s="4"/>
      <c r="V308" s="4"/>
      <c r="W308" s="4"/>
      <c r="X308" s="4"/>
      <c r="Y308" s="4"/>
      <c r="Z308" s="4"/>
      <c r="AA308" s="4"/>
      <c r="AB308" s="4"/>
      <c r="AC308" s="4"/>
      <c r="AD308" s="4"/>
    </row>
    <row r="309" spans="1:30">
      <c r="A309" s="4"/>
      <c r="B309" s="4"/>
      <c r="C309" s="4"/>
      <c r="D309" s="4"/>
      <c r="E309" s="4"/>
      <c r="F309" s="4"/>
      <c r="G309" s="4"/>
      <c r="H309" s="4"/>
      <c r="I309" s="4"/>
      <c r="J309" s="4"/>
      <c r="K309" s="4"/>
      <c r="L309" s="4"/>
      <c r="M309" s="4"/>
      <c r="N309" s="4"/>
      <c r="O309" s="4"/>
      <c r="P309" s="4"/>
      <c r="Q309" s="4"/>
      <c r="R309" s="4"/>
      <c r="S309" s="346"/>
      <c r="T309" s="346"/>
      <c r="U309" s="4"/>
      <c r="V309" s="4"/>
      <c r="W309" s="4"/>
      <c r="X309" s="4"/>
      <c r="Y309" s="4"/>
      <c r="Z309" s="4"/>
      <c r="AA309" s="4"/>
      <c r="AB309" s="4"/>
      <c r="AC309" s="4"/>
      <c r="AD309" s="4"/>
    </row>
    <row r="310" spans="1:30">
      <c r="A310" s="4"/>
      <c r="B310" s="4"/>
      <c r="C310" s="4"/>
      <c r="D310" s="4"/>
      <c r="E310" s="4"/>
      <c r="F310" s="4"/>
      <c r="G310" s="4"/>
      <c r="H310" s="4"/>
      <c r="I310" s="4"/>
      <c r="J310" s="4"/>
      <c r="K310" s="4"/>
      <c r="L310" s="4"/>
      <c r="M310" s="4"/>
      <c r="N310" s="4"/>
      <c r="O310" s="4"/>
      <c r="P310" s="4"/>
      <c r="Q310" s="4"/>
      <c r="R310" s="4"/>
      <c r="S310" s="346"/>
      <c r="T310" s="346"/>
      <c r="U310" s="4"/>
      <c r="V310" s="4"/>
      <c r="W310" s="4"/>
      <c r="X310" s="4"/>
      <c r="Y310" s="4"/>
      <c r="Z310" s="4"/>
      <c r="AA310" s="4"/>
      <c r="AB310" s="4"/>
      <c r="AC310" s="4"/>
      <c r="AD310" s="4"/>
    </row>
    <row r="311" spans="1:30">
      <c r="A311" s="4"/>
      <c r="B311" s="4"/>
      <c r="C311" s="4"/>
      <c r="D311" s="4"/>
      <c r="E311" s="4"/>
      <c r="F311" s="4"/>
      <c r="G311" s="4"/>
      <c r="H311" s="4"/>
      <c r="I311" s="4"/>
      <c r="J311" s="4"/>
      <c r="K311" s="4"/>
      <c r="L311" s="4"/>
      <c r="M311" s="4"/>
      <c r="N311" s="4"/>
      <c r="O311" s="4"/>
      <c r="P311" s="4"/>
      <c r="Q311" s="4"/>
      <c r="R311" s="4"/>
      <c r="S311" s="346"/>
      <c r="T311" s="346"/>
      <c r="U311" s="4"/>
      <c r="V311" s="4"/>
      <c r="W311" s="4"/>
      <c r="X311" s="4"/>
      <c r="Y311" s="4"/>
      <c r="Z311" s="4"/>
      <c r="AA311" s="4"/>
      <c r="AB311" s="4"/>
      <c r="AC311" s="4"/>
      <c r="AD311" s="4"/>
    </row>
    <row r="312" spans="1:30">
      <c r="A312" s="4"/>
      <c r="B312" s="4"/>
      <c r="C312" s="4"/>
      <c r="D312" s="4"/>
      <c r="E312" s="4"/>
      <c r="F312" s="4"/>
      <c r="G312" s="4"/>
      <c r="H312" s="4"/>
      <c r="I312" s="4"/>
      <c r="J312" s="4"/>
      <c r="K312" s="4"/>
      <c r="L312" s="4"/>
      <c r="M312" s="4"/>
      <c r="N312" s="4"/>
      <c r="O312" s="4"/>
      <c r="P312" s="4"/>
      <c r="Q312" s="4"/>
      <c r="R312" s="4"/>
      <c r="S312" s="346"/>
      <c r="T312" s="346"/>
      <c r="U312" s="4"/>
      <c r="V312" s="4"/>
      <c r="W312" s="4"/>
      <c r="X312" s="4"/>
      <c r="Y312" s="4"/>
      <c r="Z312" s="4"/>
      <c r="AA312" s="4"/>
      <c r="AB312" s="4"/>
      <c r="AC312" s="4"/>
      <c r="AD312" s="4"/>
    </row>
    <row r="313" spans="1:30">
      <c r="A313" s="4"/>
      <c r="B313" s="4"/>
      <c r="C313" s="4"/>
      <c r="D313" s="4"/>
      <c r="E313" s="4"/>
      <c r="F313" s="4"/>
      <c r="G313" s="4"/>
      <c r="H313" s="4"/>
      <c r="I313" s="4"/>
      <c r="J313" s="4"/>
      <c r="K313" s="4"/>
      <c r="L313" s="4"/>
      <c r="M313" s="4"/>
      <c r="N313" s="4"/>
      <c r="O313" s="4"/>
      <c r="P313" s="4"/>
      <c r="Q313" s="4"/>
      <c r="R313" s="4"/>
      <c r="S313" s="346"/>
      <c r="T313" s="346"/>
      <c r="U313" s="4"/>
      <c r="V313" s="4"/>
      <c r="W313" s="4"/>
      <c r="X313" s="4"/>
      <c r="Y313" s="4"/>
      <c r="Z313" s="4"/>
      <c r="AA313" s="4"/>
      <c r="AB313" s="4"/>
      <c r="AC313" s="4"/>
      <c r="AD313" s="4"/>
    </row>
    <row r="314" spans="1:30">
      <c r="A314" s="4"/>
      <c r="B314" s="4"/>
      <c r="C314" s="4"/>
      <c r="D314" s="4"/>
      <c r="E314" s="4"/>
      <c r="F314" s="4"/>
      <c r="G314" s="4"/>
      <c r="H314" s="4"/>
      <c r="I314" s="4"/>
      <c r="J314" s="4"/>
      <c r="K314" s="4"/>
      <c r="L314" s="4"/>
      <c r="M314" s="4"/>
      <c r="N314" s="4"/>
      <c r="O314" s="4"/>
      <c r="P314" s="4"/>
      <c r="Q314" s="4"/>
      <c r="R314" s="4"/>
      <c r="S314" s="346"/>
      <c r="T314" s="346"/>
      <c r="U314" s="4"/>
      <c r="V314" s="4"/>
      <c r="W314" s="4"/>
      <c r="X314" s="4"/>
      <c r="Y314" s="4"/>
      <c r="Z314" s="4"/>
      <c r="AA314" s="4"/>
      <c r="AB314" s="4"/>
      <c r="AC314" s="4"/>
      <c r="AD314" s="4"/>
    </row>
    <row r="315" spans="1:30">
      <c r="A315" s="4"/>
      <c r="B315" s="4"/>
      <c r="C315" s="4"/>
      <c r="D315" s="4"/>
      <c r="E315" s="4"/>
      <c r="F315" s="4"/>
      <c r="G315" s="4"/>
      <c r="H315" s="4"/>
      <c r="I315" s="4"/>
      <c r="J315" s="4"/>
      <c r="K315" s="4"/>
      <c r="L315" s="4"/>
      <c r="M315" s="4"/>
      <c r="N315" s="4"/>
      <c r="O315" s="4"/>
      <c r="P315" s="4"/>
      <c r="Q315" s="4"/>
      <c r="R315" s="4"/>
      <c r="S315" s="346"/>
      <c r="T315" s="346"/>
      <c r="U315" s="4"/>
      <c r="V315" s="4"/>
      <c r="W315" s="4"/>
      <c r="X315" s="4"/>
      <c r="Y315" s="4"/>
      <c r="Z315" s="4"/>
      <c r="AA315" s="4"/>
      <c r="AB315" s="4"/>
      <c r="AC315" s="4"/>
      <c r="AD315" s="4"/>
    </row>
    <row r="316" spans="1:30">
      <c r="A316" s="4"/>
      <c r="B316" s="4"/>
      <c r="C316" s="4"/>
      <c r="D316" s="4"/>
      <c r="E316" s="4"/>
      <c r="F316" s="4"/>
      <c r="G316" s="4"/>
      <c r="H316" s="4"/>
      <c r="I316" s="4"/>
      <c r="J316" s="4"/>
      <c r="K316" s="4"/>
      <c r="L316" s="4"/>
      <c r="M316" s="4"/>
      <c r="N316" s="4"/>
      <c r="O316" s="4"/>
      <c r="P316" s="4"/>
      <c r="Q316" s="4"/>
      <c r="R316" s="4"/>
      <c r="S316" s="346"/>
      <c r="T316" s="346"/>
      <c r="U316" s="4"/>
      <c r="V316" s="4"/>
      <c r="W316" s="4"/>
      <c r="X316" s="4"/>
      <c r="Y316" s="4"/>
      <c r="Z316" s="4"/>
      <c r="AA316" s="4"/>
      <c r="AB316" s="4"/>
      <c r="AC316" s="4"/>
      <c r="AD316" s="4"/>
    </row>
    <row r="317" spans="1:30">
      <c r="A317" s="4"/>
      <c r="B317" s="4"/>
      <c r="C317" s="4"/>
      <c r="D317" s="4"/>
      <c r="E317" s="4"/>
      <c r="F317" s="4"/>
      <c r="G317" s="4"/>
      <c r="H317" s="4"/>
      <c r="I317" s="4"/>
      <c r="J317" s="4"/>
      <c r="K317" s="4"/>
      <c r="L317" s="4"/>
      <c r="M317" s="4"/>
      <c r="N317" s="4"/>
      <c r="O317" s="4"/>
      <c r="P317" s="4"/>
      <c r="Q317" s="4"/>
      <c r="R317" s="4"/>
      <c r="S317" s="346"/>
      <c r="T317" s="346"/>
      <c r="U317" s="4"/>
      <c r="V317" s="4"/>
      <c r="W317" s="4"/>
      <c r="X317" s="4"/>
      <c r="Y317" s="4"/>
      <c r="Z317" s="4"/>
      <c r="AA317" s="4"/>
      <c r="AB317" s="4"/>
      <c r="AC317" s="4"/>
      <c r="AD317" s="4"/>
    </row>
    <row r="318" spans="1:30">
      <c r="A318" s="4"/>
      <c r="B318" s="4"/>
      <c r="C318" s="4"/>
      <c r="D318" s="4"/>
      <c r="E318" s="4"/>
      <c r="F318" s="4"/>
      <c r="G318" s="4"/>
      <c r="H318" s="4"/>
      <c r="I318" s="4"/>
      <c r="J318" s="4"/>
      <c r="K318" s="4"/>
      <c r="L318" s="4"/>
      <c r="M318" s="4"/>
      <c r="N318" s="4"/>
      <c r="O318" s="4"/>
      <c r="P318" s="4"/>
      <c r="Q318" s="4"/>
      <c r="R318" s="4"/>
      <c r="S318" s="346"/>
      <c r="T318" s="346"/>
      <c r="U318" s="4"/>
      <c r="V318" s="4"/>
      <c r="W318" s="4"/>
      <c r="X318" s="4"/>
      <c r="Y318" s="4"/>
      <c r="Z318" s="4"/>
      <c r="AA318" s="4"/>
      <c r="AB318" s="4"/>
      <c r="AC318" s="4"/>
      <c r="AD318" s="4"/>
    </row>
    <row r="319" spans="1:30">
      <c r="A319" s="4"/>
      <c r="B319" s="4"/>
      <c r="C319" s="4"/>
      <c r="D319" s="4"/>
      <c r="E319" s="4"/>
      <c r="F319" s="4"/>
      <c r="G319" s="4"/>
      <c r="H319" s="4"/>
      <c r="I319" s="4"/>
      <c r="J319" s="4"/>
      <c r="K319" s="4"/>
      <c r="L319" s="4"/>
      <c r="M319" s="4"/>
      <c r="N319" s="4"/>
      <c r="O319" s="4"/>
      <c r="P319" s="4"/>
      <c r="Q319" s="4"/>
      <c r="R319" s="4"/>
      <c r="S319" s="346"/>
      <c r="T319" s="346"/>
      <c r="U319" s="4"/>
      <c r="V319" s="4"/>
      <c r="W319" s="4"/>
      <c r="X319" s="4"/>
      <c r="Y319" s="4"/>
      <c r="Z319" s="4"/>
      <c r="AA319" s="4"/>
      <c r="AB319" s="4"/>
      <c r="AC319" s="4"/>
      <c r="AD319" s="4"/>
    </row>
    <row r="320" spans="1:30">
      <c r="A320" s="4"/>
      <c r="B320" s="4"/>
      <c r="C320" s="4"/>
      <c r="D320" s="4"/>
      <c r="E320" s="4"/>
      <c r="F320" s="4"/>
      <c r="G320" s="4"/>
      <c r="H320" s="4"/>
      <c r="I320" s="4"/>
      <c r="J320" s="4"/>
      <c r="K320" s="4"/>
      <c r="L320" s="4"/>
      <c r="M320" s="4"/>
      <c r="N320" s="4"/>
      <c r="O320" s="4"/>
      <c r="P320" s="4"/>
      <c r="Q320" s="4"/>
      <c r="R320" s="4"/>
      <c r="S320" s="346"/>
      <c r="T320" s="346"/>
      <c r="U320" s="4"/>
      <c r="V320" s="4"/>
      <c r="W320" s="4"/>
      <c r="X320" s="4"/>
      <c r="Y320" s="4"/>
      <c r="Z320" s="4"/>
      <c r="AA320" s="4"/>
      <c r="AB320" s="4"/>
      <c r="AC320" s="4"/>
      <c r="AD320" s="4"/>
    </row>
    <row r="321" spans="1:30">
      <c r="A321" s="4"/>
      <c r="B321" s="4"/>
      <c r="C321" s="4"/>
      <c r="D321" s="4"/>
      <c r="E321" s="4"/>
      <c r="F321" s="4"/>
      <c r="G321" s="4"/>
      <c r="H321" s="4"/>
      <c r="I321" s="4"/>
      <c r="J321" s="4"/>
      <c r="K321" s="4"/>
      <c r="L321" s="4"/>
      <c r="M321" s="4"/>
      <c r="N321" s="4"/>
      <c r="O321" s="4"/>
      <c r="P321" s="4"/>
      <c r="Q321" s="4"/>
      <c r="R321" s="4"/>
      <c r="S321" s="346"/>
      <c r="T321" s="346"/>
      <c r="U321" s="4"/>
      <c r="V321" s="4"/>
      <c r="W321" s="4"/>
      <c r="X321" s="4"/>
      <c r="Y321" s="4"/>
      <c r="Z321" s="4"/>
      <c r="AA321" s="4"/>
      <c r="AB321" s="4"/>
      <c r="AC321" s="4"/>
      <c r="AD321" s="4"/>
    </row>
    <row r="322" spans="1:30">
      <c r="A322" s="4"/>
      <c r="B322" s="4"/>
      <c r="C322" s="4"/>
      <c r="D322" s="4"/>
      <c r="E322" s="4"/>
      <c r="F322" s="4"/>
      <c r="G322" s="4"/>
      <c r="H322" s="4"/>
      <c r="I322" s="4"/>
      <c r="J322" s="4"/>
      <c r="K322" s="4"/>
      <c r="L322" s="4"/>
      <c r="M322" s="4"/>
      <c r="N322" s="4"/>
      <c r="O322" s="4"/>
      <c r="P322" s="4"/>
      <c r="Q322" s="4"/>
      <c r="R322" s="4"/>
      <c r="S322" s="346"/>
      <c r="T322" s="346"/>
      <c r="U322" s="4"/>
      <c r="V322" s="4"/>
      <c r="W322" s="4"/>
      <c r="X322" s="4"/>
      <c r="Y322" s="4"/>
      <c r="Z322" s="4"/>
      <c r="AA322" s="4"/>
      <c r="AB322" s="4"/>
      <c r="AC322" s="4"/>
      <c r="AD322" s="4"/>
    </row>
    <row r="323" spans="1:30">
      <c r="A323" s="4"/>
      <c r="B323" s="4"/>
      <c r="C323" s="4"/>
      <c r="D323" s="4"/>
      <c r="E323" s="4"/>
      <c r="F323" s="4"/>
      <c r="G323" s="4"/>
      <c r="H323" s="4"/>
      <c r="I323" s="4"/>
      <c r="J323" s="4"/>
      <c r="K323" s="4"/>
      <c r="L323" s="4"/>
      <c r="M323" s="4"/>
      <c r="N323" s="4"/>
      <c r="O323" s="4"/>
      <c r="P323" s="4"/>
      <c r="Q323" s="4"/>
      <c r="R323" s="4"/>
      <c r="S323" s="346"/>
      <c r="T323" s="346"/>
      <c r="U323" s="4"/>
      <c r="V323" s="4"/>
      <c r="W323" s="4"/>
      <c r="X323" s="4"/>
      <c r="Y323" s="4"/>
      <c r="Z323" s="4"/>
      <c r="AA323" s="4"/>
      <c r="AB323" s="4"/>
      <c r="AC323" s="4"/>
      <c r="AD323" s="4"/>
    </row>
    <row r="324" spans="1:30">
      <c r="A324" s="4"/>
      <c r="B324" s="4"/>
      <c r="C324" s="4"/>
      <c r="D324" s="4"/>
      <c r="E324" s="4"/>
      <c r="F324" s="4"/>
      <c r="G324" s="4"/>
      <c r="H324" s="4"/>
      <c r="I324" s="4"/>
      <c r="J324" s="4"/>
      <c r="K324" s="4"/>
      <c r="L324" s="4"/>
      <c r="M324" s="4"/>
      <c r="N324" s="4"/>
      <c r="O324" s="4"/>
      <c r="P324" s="4"/>
      <c r="Q324" s="4"/>
      <c r="R324" s="4"/>
      <c r="S324" s="346"/>
      <c r="T324" s="346"/>
      <c r="U324" s="4"/>
      <c r="V324" s="4"/>
      <c r="W324" s="4"/>
      <c r="X324" s="4"/>
      <c r="Y324" s="4"/>
      <c r="Z324" s="4"/>
      <c r="AA324" s="4"/>
      <c r="AB324" s="4"/>
      <c r="AC324" s="4"/>
      <c r="AD324" s="4"/>
    </row>
    <row r="325" spans="1:30">
      <c r="A325" s="4"/>
      <c r="B325" s="4"/>
      <c r="C325" s="4"/>
      <c r="D325" s="4"/>
      <c r="E325" s="4"/>
      <c r="F325" s="4"/>
      <c r="G325" s="4"/>
      <c r="H325" s="4"/>
      <c r="I325" s="4"/>
      <c r="J325" s="4"/>
      <c r="K325" s="4"/>
      <c r="L325" s="4"/>
      <c r="M325" s="4"/>
      <c r="N325" s="4"/>
      <c r="O325" s="4"/>
      <c r="P325" s="4"/>
      <c r="Q325" s="4"/>
      <c r="R325" s="4"/>
      <c r="S325" s="346"/>
      <c r="T325" s="346"/>
      <c r="U325" s="4"/>
      <c r="V325" s="4"/>
      <c r="W325" s="4"/>
      <c r="X325" s="4"/>
      <c r="Y325" s="4"/>
      <c r="Z325" s="4"/>
      <c r="AA325" s="4"/>
      <c r="AB325" s="4"/>
      <c r="AC325" s="4"/>
      <c r="AD325" s="4"/>
    </row>
    <row r="326" spans="1:30">
      <c r="A326" s="4"/>
      <c r="B326" s="4"/>
      <c r="C326" s="4"/>
      <c r="D326" s="4"/>
      <c r="E326" s="4"/>
      <c r="F326" s="4"/>
      <c r="G326" s="4"/>
      <c r="H326" s="4"/>
      <c r="I326" s="4"/>
      <c r="J326" s="4"/>
      <c r="K326" s="4"/>
      <c r="L326" s="4"/>
      <c r="M326" s="4"/>
      <c r="N326" s="4"/>
      <c r="O326" s="4"/>
      <c r="P326" s="4"/>
      <c r="Q326" s="4"/>
      <c r="R326" s="4"/>
      <c r="S326" s="346"/>
      <c r="T326" s="346"/>
      <c r="U326" s="4"/>
      <c r="V326" s="4"/>
      <c r="W326" s="4"/>
      <c r="X326" s="4"/>
      <c r="Y326" s="4"/>
      <c r="Z326" s="4"/>
      <c r="AA326" s="4"/>
      <c r="AB326" s="4"/>
      <c r="AC326" s="4"/>
      <c r="AD326" s="4"/>
    </row>
    <row r="327" spans="1:30">
      <c r="A327" s="4"/>
      <c r="B327" s="4"/>
      <c r="C327" s="4"/>
      <c r="D327" s="4"/>
      <c r="E327" s="4"/>
      <c r="F327" s="4"/>
      <c r="G327" s="4"/>
      <c r="H327" s="4"/>
      <c r="I327" s="4"/>
      <c r="J327" s="4"/>
      <c r="K327" s="4"/>
      <c r="L327" s="4"/>
      <c r="M327" s="4"/>
      <c r="N327" s="4"/>
      <c r="O327" s="4"/>
      <c r="P327" s="4"/>
      <c r="Q327" s="4"/>
      <c r="R327" s="4"/>
      <c r="S327" s="346"/>
      <c r="T327" s="346"/>
      <c r="U327" s="4"/>
      <c r="V327" s="4"/>
      <c r="W327" s="4"/>
      <c r="X327" s="4"/>
      <c r="Y327" s="4"/>
      <c r="Z327" s="4"/>
      <c r="AA327" s="4"/>
      <c r="AB327" s="4"/>
      <c r="AC327" s="4"/>
      <c r="AD327" s="4"/>
    </row>
    <row r="328" spans="1:30">
      <c r="A328" s="4"/>
      <c r="B328" s="4"/>
      <c r="C328" s="4"/>
      <c r="D328" s="4"/>
      <c r="E328" s="4"/>
      <c r="F328" s="4"/>
      <c r="G328" s="4"/>
      <c r="H328" s="4"/>
      <c r="I328" s="4"/>
      <c r="J328" s="4"/>
      <c r="K328" s="4"/>
      <c r="L328" s="4"/>
      <c r="M328" s="4"/>
      <c r="N328" s="4"/>
      <c r="O328" s="4"/>
      <c r="P328" s="4"/>
      <c r="Q328" s="4"/>
      <c r="R328" s="4"/>
      <c r="S328" s="346"/>
      <c r="T328" s="346"/>
      <c r="U328" s="4"/>
      <c r="V328" s="4"/>
      <c r="W328" s="4"/>
      <c r="X328" s="4"/>
      <c r="Y328" s="4"/>
      <c r="Z328" s="4"/>
      <c r="AA328" s="4"/>
      <c r="AB328" s="4"/>
      <c r="AC328" s="4"/>
      <c r="AD328" s="4"/>
    </row>
    <row r="329" spans="1:30">
      <c r="A329" s="4"/>
      <c r="B329" s="4"/>
      <c r="C329" s="4"/>
      <c r="D329" s="4"/>
      <c r="E329" s="4"/>
      <c r="F329" s="4"/>
      <c r="G329" s="4"/>
      <c r="H329" s="4"/>
      <c r="I329" s="4"/>
      <c r="J329" s="4"/>
      <c r="K329" s="4"/>
      <c r="L329" s="4"/>
      <c r="M329" s="4"/>
      <c r="N329" s="4"/>
      <c r="O329" s="4"/>
      <c r="P329" s="4"/>
      <c r="Q329" s="4"/>
      <c r="R329" s="4"/>
      <c r="S329" s="346"/>
      <c r="T329" s="346"/>
      <c r="U329" s="4"/>
      <c r="V329" s="4"/>
      <c r="W329" s="4"/>
      <c r="X329" s="4"/>
      <c r="Y329" s="4"/>
      <c r="Z329" s="4"/>
      <c r="AA329" s="4"/>
      <c r="AB329" s="4"/>
      <c r="AC329" s="4"/>
      <c r="AD329" s="4"/>
    </row>
    <row r="330" spans="1:30">
      <c r="A330" s="4"/>
      <c r="B330" s="4"/>
      <c r="C330" s="4"/>
      <c r="D330" s="4"/>
      <c r="E330" s="4"/>
      <c r="F330" s="4"/>
      <c r="G330" s="4"/>
      <c r="H330" s="4"/>
      <c r="I330" s="4"/>
      <c r="J330" s="4"/>
      <c r="K330" s="4"/>
      <c r="L330" s="4"/>
      <c r="M330" s="4"/>
      <c r="N330" s="4"/>
      <c r="O330" s="4"/>
      <c r="P330" s="4"/>
      <c r="Q330" s="4"/>
      <c r="R330" s="4"/>
      <c r="S330" s="346"/>
      <c r="T330" s="346"/>
      <c r="U330" s="4"/>
      <c r="V330" s="4"/>
      <c r="W330" s="4"/>
      <c r="X330" s="4"/>
      <c r="Y330" s="4"/>
      <c r="Z330" s="4"/>
      <c r="AA330" s="4"/>
      <c r="AB330" s="4"/>
      <c r="AC330" s="4"/>
      <c r="AD330" s="4"/>
    </row>
    <row r="331" spans="1:30">
      <c r="A331" s="4"/>
      <c r="B331" s="4"/>
      <c r="C331" s="4"/>
      <c r="D331" s="4"/>
      <c r="E331" s="4"/>
      <c r="F331" s="4"/>
      <c r="G331" s="4"/>
      <c r="H331" s="4"/>
      <c r="I331" s="4"/>
      <c r="J331" s="4"/>
      <c r="K331" s="4"/>
      <c r="L331" s="4"/>
      <c r="M331" s="4"/>
      <c r="N331" s="4"/>
      <c r="O331" s="4"/>
      <c r="P331" s="4"/>
      <c r="Q331" s="4"/>
      <c r="R331" s="4"/>
      <c r="S331" s="346"/>
      <c r="T331" s="346"/>
      <c r="U331" s="4"/>
      <c r="V331" s="4"/>
      <c r="W331" s="4"/>
      <c r="X331" s="4"/>
      <c r="Y331" s="4"/>
      <c r="Z331" s="4"/>
      <c r="AA331" s="4"/>
      <c r="AB331" s="4"/>
      <c r="AC331" s="4"/>
      <c r="AD331" s="4"/>
    </row>
    <row r="332" spans="1:30">
      <c r="A332" s="4"/>
      <c r="B332" s="4"/>
      <c r="C332" s="4"/>
      <c r="D332" s="4"/>
      <c r="E332" s="4"/>
      <c r="F332" s="4"/>
      <c r="G332" s="4"/>
      <c r="H332" s="4"/>
      <c r="I332" s="4"/>
      <c r="J332" s="4"/>
      <c r="K332" s="4"/>
      <c r="L332" s="4"/>
      <c r="M332" s="4"/>
      <c r="N332" s="4"/>
      <c r="O332" s="4"/>
      <c r="P332" s="4"/>
      <c r="Q332" s="4"/>
      <c r="R332" s="4"/>
      <c r="S332" s="346"/>
      <c r="T332" s="346"/>
      <c r="U332" s="4"/>
      <c r="V332" s="4"/>
      <c r="W332" s="4"/>
      <c r="X332" s="4"/>
      <c r="Y332" s="4"/>
      <c r="Z332" s="4"/>
      <c r="AA332" s="4"/>
      <c r="AB332" s="4"/>
      <c r="AC332" s="4"/>
      <c r="AD332" s="4"/>
    </row>
    <row r="333" spans="1:30">
      <c r="A333" s="4"/>
      <c r="B333" s="4"/>
      <c r="C333" s="4"/>
      <c r="D333" s="4"/>
      <c r="E333" s="4"/>
      <c r="F333" s="4"/>
      <c r="G333" s="4"/>
      <c r="H333" s="4"/>
      <c r="I333" s="4"/>
      <c r="J333" s="4"/>
      <c r="K333" s="4"/>
      <c r="L333" s="4"/>
      <c r="M333" s="4"/>
      <c r="N333" s="4"/>
      <c r="O333" s="4"/>
      <c r="P333" s="4"/>
      <c r="Q333" s="4"/>
      <c r="R333" s="4"/>
      <c r="S333" s="346"/>
      <c r="T333" s="346"/>
      <c r="U333" s="4"/>
      <c r="V333" s="4"/>
      <c r="W333" s="4"/>
      <c r="X333" s="4"/>
      <c r="Y333" s="4"/>
      <c r="Z333" s="4"/>
      <c r="AA333" s="4"/>
      <c r="AB333" s="4"/>
      <c r="AC333" s="4"/>
      <c r="AD333" s="4"/>
    </row>
    <row r="334" spans="1:30">
      <c r="A334" s="4"/>
      <c r="B334" s="4"/>
      <c r="C334" s="4"/>
      <c r="D334" s="4"/>
      <c r="E334" s="4"/>
      <c r="F334" s="4"/>
      <c r="G334" s="4"/>
      <c r="H334" s="4"/>
      <c r="I334" s="4"/>
      <c r="J334" s="4"/>
      <c r="K334" s="4"/>
      <c r="L334" s="4"/>
      <c r="M334" s="4"/>
      <c r="N334" s="4"/>
      <c r="O334" s="4"/>
      <c r="P334" s="4"/>
      <c r="Q334" s="4"/>
      <c r="R334" s="4"/>
      <c r="S334" s="346"/>
      <c r="T334" s="346"/>
      <c r="U334" s="4"/>
      <c r="V334" s="4"/>
      <c r="W334" s="4"/>
      <c r="X334" s="4"/>
      <c r="Y334" s="4"/>
      <c r="Z334" s="4"/>
      <c r="AA334" s="4"/>
      <c r="AB334" s="4"/>
      <c r="AC334" s="4"/>
      <c r="AD334" s="4"/>
    </row>
    <row r="335" spans="1:30">
      <c r="A335" s="4"/>
      <c r="B335" s="4"/>
      <c r="C335" s="4"/>
      <c r="D335" s="4"/>
      <c r="E335" s="4"/>
      <c r="F335" s="4"/>
      <c r="G335" s="4"/>
      <c r="H335" s="4"/>
      <c r="I335" s="4"/>
      <c r="J335" s="4"/>
      <c r="K335" s="4"/>
      <c r="L335" s="4"/>
      <c r="M335" s="4"/>
      <c r="N335" s="4"/>
      <c r="O335" s="4"/>
      <c r="P335" s="4"/>
      <c r="Q335" s="4"/>
      <c r="R335" s="4"/>
      <c r="S335" s="346"/>
      <c r="T335" s="346"/>
      <c r="U335" s="4"/>
      <c r="V335" s="4"/>
      <c r="W335" s="4"/>
      <c r="X335" s="4"/>
      <c r="Y335" s="4"/>
      <c r="Z335" s="4"/>
      <c r="AA335" s="4"/>
      <c r="AB335" s="4"/>
      <c r="AC335" s="4"/>
      <c r="AD335" s="4"/>
    </row>
    <row r="336" spans="1:30">
      <c r="A336" s="4"/>
      <c r="B336" s="4"/>
      <c r="C336" s="4"/>
      <c r="D336" s="4"/>
      <c r="E336" s="4"/>
      <c r="F336" s="4"/>
      <c r="G336" s="4"/>
      <c r="H336" s="4"/>
      <c r="I336" s="4"/>
      <c r="J336" s="4"/>
      <c r="K336" s="4"/>
      <c r="L336" s="4"/>
      <c r="M336" s="4"/>
      <c r="N336" s="4"/>
      <c r="O336" s="4"/>
      <c r="P336" s="4"/>
      <c r="Q336" s="4"/>
      <c r="R336" s="4"/>
      <c r="S336" s="346"/>
      <c r="T336" s="346"/>
      <c r="U336" s="4"/>
      <c r="V336" s="4"/>
      <c r="W336" s="4"/>
      <c r="X336" s="4"/>
      <c r="Y336" s="4"/>
      <c r="Z336" s="4"/>
      <c r="AA336" s="4"/>
      <c r="AB336" s="4"/>
      <c r="AC336" s="4"/>
      <c r="AD336" s="4"/>
    </row>
    <row r="337" spans="1:30">
      <c r="A337" s="4"/>
      <c r="B337" s="4"/>
      <c r="C337" s="4"/>
      <c r="D337" s="4"/>
      <c r="E337" s="4"/>
      <c r="F337" s="4"/>
      <c r="G337" s="4"/>
      <c r="H337" s="4"/>
      <c r="I337" s="4"/>
      <c r="J337" s="4"/>
      <c r="K337" s="4"/>
      <c r="L337" s="4"/>
      <c r="M337" s="4"/>
      <c r="N337" s="4"/>
      <c r="O337" s="4"/>
      <c r="P337" s="4"/>
      <c r="Q337" s="4"/>
      <c r="R337" s="4"/>
      <c r="S337" s="346"/>
      <c r="T337" s="346"/>
      <c r="U337" s="4"/>
      <c r="V337" s="4"/>
      <c r="W337" s="4"/>
      <c r="X337" s="4"/>
      <c r="Y337" s="4"/>
      <c r="Z337" s="4"/>
      <c r="AA337" s="4"/>
      <c r="AB337" s="4"/>
      <c r="AC337" s="4"/>
      <c r="AD337" s="4"/>
    </row>
    <row r="338" spans="1:30">
      <c r="A338" s="4"/>
      <c r="B338" s="4"/>
      <c r="C338" s="4"/>
      <c r="D338" s="4"/>
      <c r="E338" s="4"/>
      <c r="F338" s="4"/>
      <c r="G338" s="4"/>
      <c r="H338" s="4"/>
      <c r="I338" s="4"/>
      <c r="J338" s="4"/>
      <c r="K338" s="4"/>
      <c r="L338" s="4"/>
      <c r="M338" s="4"/>
      <c r="N338" s="4"/>
      <c r="O338" s="4"/>
      <c r="P338" s="4"/>
      <c r="Q338" s="4"/>
      <c r="R338" s="4"/>
      <c r="S338" s="346"/>
      <c r="T338" s="346"/>
      <c r="U338" s="4"/>
      <c r="V338" s="4"/>
      <c r="W338" s="4"/>
      <c r="X338" s="4"/>
      <c r="Y338" s="4"/>
      <c r="Z338" s="4"/>
      <c r="AA338" s="4"/>
      <c r="AB338" s="4"/>
      <c r="AC338" s="4"/>
      <c r="AD338" s="4"/>
    </row>
    <row r="339" spans="1:30">
      <c r="A339" s="4"/>
      <c r="B339" s="4"/>
      <c r="C339" s="4"/>
      <c r="D339" s="4"/>
      <c r="E339" s="4"/>
      <c r="F339" s="4"/>
      <c r="G339" s="4"/>
      <c r="H339" s="4"/>
      <c r="I339" s="4"/>
      <c r="J339" s="4"/>
      <c r="K339" s="4"/>
      <c r="L339" s="4"/>
      <c r="M339" s="4"/>
      <c r="N339" s="4"/>
      <c r="O339" s="4"/>
      <c r="P339" s="4"/>
      <c r="Q339" s="4"/>
      <c r="R339" s="4"/>
      <c r="S339" s="346"/>
      <c r="T339" s="346"/>
      <c r="U339" s="4"/>
      <c r="V339" s="4"/>
      <c r="W339" s="4"/>
      <c r="X339" s="4"/>
      <c r="Y339" s="4"/>
      <c r="Z339" s="4"/>
      <c r="AA339" s="4"/>
      <c r="AB339" s="4"/>
      <c r="AC339" s="4"/>
      <c r="AD339" s="4"/>
    </row>
    <row r="340" spans="1:30">
      <c r="A340" s="4"/>
      <c r="B340" s="4"/>
      <c r="C340" s="4"/>
      <c r="D340" s="4"/>
      <c r="E340" s="4"/>
      <c r="F340" s="4"/>
      <c r="G340" s="4"/>
      <c r="H340" s="4"/>
      <c r="I340" s="4"/>
      <c r="J340" s="4"/>
      <c r="K340" s="4"/>
      <c r="L340" s="4"/>
      <c r="M340" s="4"/>
      <c r="N340" s="4"/>
      <c r="O340" s="4"/>
      <c r="P340" s="4"/>
      <c r="Q340" s="4"/>
      <c r="R340" s="4"/>
      <c r="S340" s="346"/>
      <c r="T340" s="346"/>
      <c r="U340" s="4"/>
      <c r="V340" s="4"/>
      <c r="W340" s="4"/>
      <c r="X340" s="4"/>
      <c r="Y340" s="4"/>
      <c r="Z340" s="4"/>
      <c r="AA340" s="4"/>
      <c r="AB340" s="4"/>
      <c r="AC340" s="4"/>
      <c r="AD340" s="4"/>
    </row>
    <row r="341" spans="1:30">
      <c r="A341" s="4"/>
      <c r="B341" s="4"/>
      <c r="C341" s="4"/>
      <c r="D341" s="4"/>
      <c r="E341" s="4"/>
      <c r="F341" s="4"/>
      <c r="G341" s="4"/>
      <c r="H341" s="4"/>
      <c r="I341" s="4"/>
      <c r="J341" s="4"/>
      <c r="K341" s="4"/>
      <c r="L341" s="4"/>
      <c r="M341" s="4"/>
      <c r="N341" s="4"/>
      <c r="O341" s="4"/>
      <c r="P341" s="4"/>
      <c r="Q341" s="4"/>
      <c r="R341" s="4"/>
      <c r="S341" s="346"/>
      <c r="T341" s="346"/>
      <c r="U341" s="4"/>
      <c r="V341" s="4"/>
      <c r="W341" s="4"/>
      <c r="X341" s="4"/>
      <c r="Y341" s="4"/>
      <c r="Z341" s="4"/>
      <c r="AA341" s="4"/>
      <c r="AB341" s="4"/>
      <c r="AC341" s="4"/>
      <c r="AD341" s="4"/>
    </row>
    <row r="342" spans="1:30">
      <c r="A342" s="4"/>
      <c r="B342" s="4"/>
      <c r="C342" s="4"/>
      <c r="D342" s="4"/>
      <c r="E342" s="4"/>
      <c r="F342" s="4"/>
      <c r="G342" s="4"/>
      <c r="H342" s="4"/>
      <c r="I342" s="4"/>
      <c r="J342" s="4"/>
      <c r="K342" s="4"/>
      <c r="L342" s="4"/>
      <c r="M342" s="4"/>
      <c r="N342" s="4"/>
      <c r="O342" s="4"/>
      <c r="P342" s="4"/>
      <c r="Q342" s="4"/>
      <c r="R342" s="4"/>
      <c r="S342" s="346"/>
      <c r="T342" s="346"/>
      <c r="U342" s="4"/>
      <c r="V342" s="4"/>
      <c r="W342" s="4"/>
      <c r="X342" s="4"/>
      <c r="Y342" s="4"/>
      <c r="Z342" s="4"/>
      <c r="AA342" s="4"/>
      <c r="AB342" s="4"/>
      <c r="AC342" s="4"/>
      <c r="AD342" s="4"/>
    </row>
    <row r="343" spans="1:30">
      <c r="A343" s="4"/>
      <c r="B343" s="4"/>
      <c r="C343" s="4"/>
      <c r="D343" s="4"/>
      <c r="E343" s="4"/>
      <c r="F343" s="4"/>
      <c r="G343" s="4"/>
      <c r="H343" s="4"/>
      <c r="I343" s="4"/>
      <c r="J343" s="4"/>
      <c r="K343" s="4"/>
      <c r="L343" s="4"/>
      <c r="M343" s="4"/>
      <c r="N343" s="4"/>
      <c r="O343" s="4"/>
      <c r="P343" s="4"/>
      <c r="Q343" s="4"/>
      <c r="R343" s="4"/>
      <c r="S343" s="346"/>
      <c r="T343" s="346"/>
      <c r="U343" s="4"/>
      <c r="V343" s="4"/>
      <c r="W343" s="4"/>
      <c r="X343" s="4"/>
      <c r="Y343" s="4"/>
      <c r="Z343" s="4"/>
      <c r="AA343" s="4"/>
      <c r="AB343" s="4"/>
      <c r="AC343" s="4"/>
      <c r="AD343" s="4"/>
    </row>
    <row r="344" spans="1:30">
      <c r="A344" s="4"/>
      <c r="B344" s="4"/>
      <c r="C344" s="4"/>
      <c r="D344" s="4"/>
      <c r="E344" s="4"/>
      <c r="F344" s="4"/>
      <c r="G344" s="4"/>
      <c r="H344" s="4"/>
      <c r="I344" s="4"/>
      <c r="J344" s="4"/>
      <c r="K344" s="4"/>
      <c r="L344" s="4"/>
      <c r="M344" s="4"/>
      <c r="N344" s="4"/>
      <c r="O344" s="4"/>
      <c r="P344" s="4"/>
      <c r="Q344" s="4"/>
      <c r="R344" s="4"/>
      <c r="S344" s="346"/>
      <c r="T344" s="346"/>
      <c r="U344" s="4"/>
      <c r="V344" s="4"/>
      <c r="W344" s="4"/>
      <c r="X344" s="4"/>
      <c r="Y344" s="4"/>
      <c r="Z344" s="4"/>
      <c r="AA344" s="4"/>
      <c r="AB344" s="4"/>
      <c r="AC344" s="4"/>
      <c r="AD344" s="4"/>
    </row>
    <row r="345" spans="1:30">
      <c r="A345" s="4"/>
      <c r="B345" s="4"/>
      <c r="C345" s="4"/>
      <c r="D345" s="4"/>
      <c r="E345" s="4"/>
      <c r="F345" s="4"/>
      <c r="G345" s="4"/>
      <c r="H345" s="4"/>
      <c r="I345" s="4"/>
      <c r="J345" s="4"/>
      <c r="K345" s="4"/>
      <c r="L345" s="4"/>
      <c r="M345" s="4"/>
      <c r="N345" s="4"/>
      <c r="O345" s="4"/>
      <c r="P345" s="4"/>
      <c r="Q345" s="4"/>
      <c r="R345" s="4"/>
      <c r="S345" s="346"/>
      <c r="T345" s="346"/>
      <c r="U345" s="4"/>
      <c r="V345" s="4"/>
      <c r="W345" s="4"/>
      <c r="X345" s="4"/>
      <c r="Y345" s="4"/>
      <c r="Z345" s="4"/>
      <c r="AA345" s="4"/>
      <c r="AB345" s="4"/>
      <c r="AC345" s="4"/>
      <c r="AD345" s="4"/>
    </row>
    <row r="346" spans="1:30">
      <c r="A346" s="4"/>
      <c r="B346" s="4"/>
      <c r="C346" s="4"/>
      <c r="D346" s="4"/>
      <c r="E346" s="4"/>
      <c r="F346" s="4"/>
      <c r="G346" s="4"/>
      <c r="H346" s="4"/>
      <c r="I346" s="4"/>
      <c r="J346" s="4"/>
      <c r="K346" s="4"/>
      <c r="L346" s="4"/>
      <c r="M346" s="4"/>
      <c r="N346" s="4"/>
      <c r="O346" s="4"/>
      <c r="P346" s="4"/>
      <c r="Q346" s="4"/>
      <c r="R346" s="4"/>
      <c r="S346" s="346"/>
      <c r="T346" s="346"/>
      <c r="U346" s="4"/>
      <c r="V346" s="4"/>
      <c r="W346" s="4"/>
      <c r="X346" s="4"/>
      <c r="Y346" s="4"/>
      <c r="Z346" s="4"/>
      <c r="AA346" s="4"/>
      <c r="AB346" s="4"/>
      <c r="AC346" s="4"/>
      <c r="AD346" s="4"/>
    </row>
    <row r="347" spans="1:30">
      <c r="A347" s="4"/>
      <c r="B347" s="4"/>
      <c r="C347" s="4"/>
      <c r="D347" s="4"/>
      <c r="E347" s="4"/>
      <c r="F347" s="4"/>
      <c r="G347" s="4"/>
      <c r="H347" s="4"/>
      <c r="I347" s="4"/>
      <c r="J347" s="4"/>
      <c r="K347" s="4"/>
      <c r="L347" s="4"/>
      <c r="M347" s="4"/>
      <c r="N347" s="4"/>
      <c r="O347" s="4"/>
      <c r="P347" s="4"/>
      <c r="Q347" s="4"/>
      <c r="R347" s="4"/>
      <c r="S347" s="346"/>
      <c r="T347" s="346"/>
      <c r="U347" s="4"/>
      <c r="V347" s="4"/>
      <c r="W347" s="4"/>
      <c r="X347" s="4"/>
      <c r="Y347" s="4"/>
      <c r="Z347" s="4"/>
      <c r="AA347" s="4"/>
      <c r="AB347" s="4"/>
      <c r="AC347" s="4"/>
      <c r="AD347" s="4"/>
    </row>
    <row r="348" spans="1:30">
      <c r="A348" s="4"/>
      <c r="B348" s="4"/>
      <c r="C348" s="4"/>
      <c r="D348" s="4"/>
      <c r="E348" s="4"/>
      <c r="F348" s="4"/>
      <c r="G348" s="4"/>
      <c r="H348" s="4"/>
      <c r="I348" s="4"/>
      <c r="J348" s="4"/>
      <c r="K348" s="4"/>
      <c r="L348" s="4"/>
      <c r="M348" s="4"/>
      <c r="N348" s="4"/>
      <c r="O348" s="4"/>
      <c r="P348" s="4"/>
      <c r="Q348" s="4"/>
      <c r="R348" s="4"/>
      <c r="S348" s="346"/>
      <c r="T348" s="346"/>
      <c r="U348" s="4"/>
      <c r="V348" s="4"/>
      <c r="W348" s="4"/>
      <c r="X348" s="4"/>
      <c r="Y348" s="4"/>
      <c r="Z348" s="4"/>
      <c r="AA348" s="4"/>
      <c r="AB348" s="4"/>
      <c r="AC348" s="4"/>
      <c r="AD348" s="4"/>
    </row>
    <row r="349" spans="1:30">
      <c r="A349" s="4"/>
      <c r="B349" s="4"/>
      <c r="C349" s="4"/>
      <c r="D349" s="4"/>
      <c r="E349" s="4"/>
      <c r="F349" s="4"/>
      <c r="G349" s="4"/>
      <c r="H349" s="4"/>
      <c r="I349" s="4"/>
      <c r="J349" s="4"/>
      <c r="K349" s="4"/>
      <c r="L349" s="4"/>
      <c r="M349" s="4"/>
      <c r="N349" s="4"/>
      <c r="O349" s="4"/>
      <c r="P349" s="4"/>
      <c r="Q349" s="4"/>
      <c r="R349" s="4"/>
      <c r="S349" s="346"/>
      <c r="T349" s="346"/>
      <c r="U349" s="4"/>
      <c r="V349" s="4"/>
      <c r="W349" s="4"/>
      <c r="X349" s="4"/>
      <c r="Y349" s="4"/>
      <c r="Z349" s="4"/>
      <c r="AA349" s="4"/>
      <c r="AB349" s="4"/>
      <c r="AC349" s="4"/>
      <c r="AD349" s="4"/>
    </row>
    <row r="350" spans="1:30">
      <c r="A350" s="4"/>
      <c r="B350" s="4"/>
      <c r="C350" s="4"/>
      <c r="D350" s="4"/>
      <c r="E350" s="4"/>
      <c r="F350" s="4"/>
      <c r="G350" s="4"/>
      <c r="H350" s="4"/>
      <c r="I350" s="4"/>
      <c r="J350" s="4"/>
      <c r="K350" s="4"/>
      <c r="L350" s="4"/>
      <c r="M350" s="4"/>
      <c r="N350" s="4"/>
      <c r="O350" s="4"/>
      <c r="P350" s="4"/>
      <c r="Q350" s="4"/>
      <c r="R350" s="4"/>
      <c r="S350" s="346"/>
      <c r="T350" s="346"/>
      <c r="U350" s="4"/>
      <c r="V350" s="4"/>
      <c r="W350" s="4"/>
      <c r="X350" s="4"/>
      <c r="Y350" s="4"/>
      <c r="Z350" s="4"/>
      <c r="AA350" s="4"/>
      <c r="AB350" s="4"/>
      <c r="AC350" s="4"/>
      <c r="AD350" s="4"/>
    </row>
    <row r="351" spans="1:30">
      <c r="A351" s="4"/>
      <c r="B351" s="4"/>
      <c r="C351" s="4"/>
      <c r="D351" s="4"/>
      <c r="E351" s="4"/>
      <c r="F351" s="4"/>
      <c r="G351" s="4"/>
      <c r="H351" s="4"/>
      <c r="I351" s="4"/>
      <c r="J351" s="4"/>
      <c r="K351" s="4"/>
      <c r="L351" s="4"/>
      <c r="M351" s="4"/>
      <c r="N351" s="4"/>
      <c r="O351" s="4"/>
      <c r="P351" s="4"/>
      <c r="Q351" s="4"/>
      <c r="R351" s="4"/>
      <c r="S351" s="346"/>
      <c r="T351" s="346"/>
      <c r="U351" s="4"/>
      <c r="V351" s="4"/>
      <c r="W351" s="4"/>
      <c r="X351" s="4"/>
      <c r="Y351" s="4"/>
      <c r="Z351" s="4"/>
      <c r="AA351" s="4"/>
      <c r="AB351" s="4"/>
      <c r="AC351" s="4"/>
      <c r="AD351" s="4"/>
    </row>
    <row r="352" spans="1:30">
      <c r="A352" s="4"/>
      <c r="B352" s="4"/>
      <c r="C352" s="4"/>
      <c r="D352" s="4"/>
      <c r="E352" s="4"/>
      <c r="F352" s="4"/>
      <c r="G352" s="4"/>
      <c r="H352" s="4"/>
      <c r="I352" s="4"/>
      <c r="J352" s="4"/>
      <c r="K352" s="4"/>
      <c r="L352" s="4"/>
      <c r="M352" s="4"/>
      <c r="N352" s="4"/>
      <c r="O352" s="4"/>
      <c r="P352" s="4"/>
      <c r="Q352" s="4"/>
      <c r="R352" s="4"/>
      <c r="S352" s="346"/>
      <c r="T352" s="346"/>
      <c r="U352" s="4"/>
      <c r="V352" s="4"/>
      <c r="W352" s="4"/>
      <c r="X352" s="4"/>
      <c r="Y352" s="4"/>
      <c r="Z352" s="4"/>
      <c r="AA352" s="4"/>
      <c r="AB352" s="4"/>
      <c r="AC352" s="4"/>
      <c r="AD352" s="4"/>
    </row>
    <row r="353" spans="1:30">
      <c r="A353" s="4"/>
      <c r="B353" s="4"/>
      <c r="C353" s="4"/>
      <c r="D353" s="4"/>
      <c r="E353" s="4"/>
      <c r="F353" s="4"/>
      <c r="G353" s="4"/>
      <c r="H353" s="4"/>
      <c r="I353" s="4"/>
      <c r="J353" s="4"/>
      <c r="K353" s="4"/>
      <c r="L353" s="4"/>
      <c r="M353" s="4"/>
      <c r="N353" s="4"/>
      <c r="O353" s="4"/>
      <c r="P353" s="4"/>
      <c r="Q353" s="4"/>
      <c r="R353" s="4"/>
      <c r="S353" s="346"/>
      <c r="T353" s="346"/>
      <c r="U353" s="4"/>
      <c r="V353" s="4"/>
      <c r="W353" s="4"/>
      <c r="X353" s="4"/>
      <c r="Y353" s="4"/>
      <c r="Z353" s="4"/>
      <c r="AA353" s="4"/>
      <c r="AB353" s="4"/>
      <c r="AC353" s="4"/>
      <c r="AD353" s="4"/>
    </row>
    <row r="354" spans="1:30">
      <c r="A354" s="4"/>
      <c r="B354" s="4"/>
      <c r="C354" s="4"/>
      <c r="D354" s="4"/>
      <c r="E354" s="4"/>
      <c r="F354" s="4"/>
      <c r="G354" s="4"/>
      <c r="H354" s="4"/>
      <c r="I354" s="4"/>
      <c r="J354" s="4"/>
      <c r="K354" s="4"/>
      <c r="L354" s="4"/>
      <c r="M354" s="4"/>
      <c r="N354" s="4"/>
      <c r="O354" s="4"/>
      <c r="P354" s="4"/>
      <c r="Q354" s="4"/>
      <c r="R354" s="4"/>
      <c r="S354" s="346"/>
      <c r="T354" s="346"/>
      <c r="U354" s="4"/>
      <c r="V354" s="4"/>
      <c r="W354" s="4"/>
      <c r="X354" s="4"/>
      <c r="Y354" s="4"/>
      <c r="Z354" s="4"/>
      <c r="AA354" s="4"/>
      <c r="AB354" s="4"/>
      <c r="AC354" s="4"/>
      <c r="AD354" s="4"/>
    </row>
    <row r="355" spans="1:30">
      <c r="A355" s="4"/>
      <c r="B355" s="4"/>
      <c r="C355" s="4"/>
      <c r="D355" s="4"/>
      <c r="E355" s="4"/>
      <c r="F355" s="4"/>
      <c r="G355" s="4"/>
      <c r="H355" s="4"/>
      <c r="I355" s="4"/>
      <c r="J355" s="4"/>
      <c r="K355" s="4"/>
      <c r="L355" s="4"/>
      <c r="M355" s="4"/>
      <c r="N355" s="4"/>
      <c r="O355" s="4"/>
      <c r="P355" s="4"/>
      <c r="Q355" s="4"/>
      <c r="R355" s="4"/>
      <c r="S355" s="346"/>
      <c r="T355" s="346"/>
      <c r="U355" s="4"/>
      <c r="V355" s="4"/>
      <c r="W355" s="4"/>
      <c r="X355" s="4"/>
      <c r="Y355" s="4"/>
      <c r="Z355" s="4"/>
      <c r="AA355" s="4"/>
      <c r="AB355" s="4"/>
      <c r="AC355" s="4"/>
      <c r="AD355" s="4"/>
    </row>
    <row r="356" spans="1:30">
      <c r="A356" s="4"/>
      <c r="B356" s="4"/>
      <c r="C356" s="4"/>
      <c r="D356" s="4"/>
      <c r="E356" s="4"/>
      <c r="F356" s="4"/>
      <c r="G356" s="4"/>
      <c r="H356" s="4"/>
      <c r="I356" s="4"/>
      <c r="J356" s="4"/>
      <c r="K356" s="4"/>
      <c r="L356" s="4"/>
      <c r="M356" s="4"/>
      <c r="N356" s="4"/>
      <c r="O356" s="4"/>
      <c r="P356" s="4"/>
      <c r="Q356" s="4"/>
      <c r="R356" s="4"/>
      <c r="S356" s="346"/>
      <c r="T356" s="346"/>
      <c r="U356" s="4"/>
      <c r="V356" s="4"/>
      <c r="W356" s="4"/>
      <c r="X356" s="4"/>
      <c r="Y356" s="4"/>
      <c r="Z356" s="4"/>
      <c r="AA356" s="4"/>
      <c r="AB356" s="4"/>
      <c r="AC356" s="4"/>
      <c r="AD356" s="4"/>
    </row>
    <row r="357" spans="1:30">
      <c r="A357" s="4"/>
      <c r="B357" s="4"/>
      <c r="C357" s="4"/>
      <c r="D357" s="4"/>
      <c r="E357" s="4"/>
      <c r="F357" s="4"/>
      <c r="G357" s="4"/>
      <c r="H357" s="4"/>
      <c r="I357" s="4"/>
      <c r="J357" s="4"/>
      <c r="K357" s="4"/>
      <c r="L357" s="4"/>
      <c r="M357" s="4"/>
      <c r="N357" s="4"/>
      <c r="O357" s="4"/>
      <c r="P357" s="4"/>
      <c r="Q357" s="4"/>
      <c r="R357" s="4"/>
      <c r="S357" s="346"/>
      <c r="T357" s="346"/>
      <c r="U357" s="4"/>
      <c r="V357" s="4"/>
      <c r="W357" s="4"/>
      <c r="X357" s="4"/>
      <c r="Y357" s="4"/>
      <c r="Z357" s="4"/>
      <c r="AA357" s="4"/>
      <c r="AB357" s="4"/>
      <c r="AC357" s="4"/>
      <c r="AD357" s="4"/>
    </row>
    <row r="358" spans="1:30">
      <c r="A358" s="4"/>
      <c r="B358" s="4"/>
      <c r="C358" s="4"/>
      <c r="D358" s="4"/>
      <c r="E358" s="4"/>
      <c r="F358" s="4"/>
      <c r="G358" s="4"/>
      <c r="H358" s="4"/>
      <c r="I358" s="4"/>
      <c r="J358" s="4"/>
      <c r="K358" s="4"/>
      <c r="L358" s="4"/>
      <c r="M358" s="4"/>
      <c r="N358" s="4"/>
      <c r="O358" s="4"/>
      <c r="P358" s="4"/>
      <c r="Q358" s="4"/>
      <c r="R358" s="4"/>
      <c r="S358" s="346"/>
      <c r="T358" s="346"/>
      <c r="U358" s="4"/>
      <c r="V358" s="4"/>
      <c r="W358" s="4"/>
      <c r="X358" s="4"/>
      <c r="Y358" s="4"/>
      <c r="Z358" s="4"/>
      <c r="AA358" s="4"/>
      <c r="AB358" s="4"/>
      <c r="AC358" s="4"/>
      <c r="AD358" s="4"/>
    </row>
    <row r="359" spans="1:30">
      <c r="A359" s="4"/>
      <c r="B359" s="4"/>
      <c r="C359" s="4"/>
      <c r="D359" s="4"/>
      <c r="E359" s="4"/>
      <c r="F359" s="4"/>
      <c r="G359" s="4"/>
      <c r="H359" s="4"/>
      <c r="I359" s="4"/>
      <c r="J359" s="4"/>
      <c r="K359" s="4"/>
      <c r="L359" s="4"/>
      <c r="M359" s="4"/>
      <c r="N359" s="4"/>
      <c r="O359" s="4"/>
      <c r="P359" s="4"/>
      <c r="Q359" s="4"/>
      <c r="R359" s="4"/>
      <c r="S359" s="346"/>
      <c r="T359" s="346"/>
      <c r="U359" s="4"/>
      <c r="V359" s="4"/>
      <c r="W359" s="4"/>
      <c r="X359" s="4"/>
      <c r="Y359" s="4"/>
      <c r="Z359" s="4"/>
      <c r="AA359" s="4"/>
      <c r="AB359" s="4"/>
      <c r="AC359" s="4"/>
      <c r="AD359" s="4"/>
    </row>
    <row r="360" spans="1:30">
      <c r="A360" s="4"/>
      <c r="B360" s="4"/>
      <c r="C360" s="4"/>
      <c r="D360" s="4"/>
      <c r="E360" s="4"/>
      <c r="F360" s="4"/>
      <c r="G360" s="4"/>
      <c r="H360" s="4"/>
      <c r="I360" s="4"/>
      <c r="J360" s="4"/>
      <c r="K360" s="4"/>
      <c r="L360" s="4"/>
      <c r="M360" s="4"/>
      <c r="N360" s="4"/>
      <c r="O360" s="4"/>
      <c r="P360" s="4"/>
      <c r="Q360" s="4"/>
      <c r="R360" s="4"/>
      <c r="S360" s="346"/>
      <c r="T360" s="346"/>
      <c r="U360" s="4"/>
      <c r="V360" s="4"/>
      <c r="W360" s="4"/>
      <c r="X360" s="4"/>
      <c r="Y360" s="4"/>
      <c r="Z360" s="4"/>
      <c r="AA360" s="4"/>
      <c r="AB360" s="4"/>
      <c r="AC360" s="4"/>
      <c r="AD360" s="4"/>
    </row>
    <row r="361" spans="1:30">
      <c r="A361" s="4"/>
      <c r="B361" s="4"/>
      <c r="C361" s="4"/>
      <c r="D361" s="4"/>
      <c r="E361" s="4"/>
      <c r="F361" s="4"/>
      <c r="G361" s="4"/>
      <c r="H361" s="4"/>
      <c r="I361" s="4"/>
      <c r="J361" s="4"/>
      <c r="K361" s="4"/>
      <c r="L361" s="4"/>
      <c r="M361" s="4"/>
      <c r="N361" s="4"/>
      <c r="O361" s="4"/>
      <c r="P361" s="4"/>
      <c r="Q361" s="4"/>
      <c r="R361" s="4"/>
      <c r="S361" s="346"/>
      <c r="T361" s="346"/>
      <c r="U361" s="4"/>
      <c r="V361" s="4"/>
      <c r="W361" s="4"/>
      <c r="X361" s="4"/>
      <c r="Y361" s="4"/>
      <c r="Z361" s="4"/>
      <c r="AA361" s="4"/>
      <c r="AB361" s="4"/>
      <c r="AC361" s="4"/>
      <c r="AD361" s="4"/>
    </row>
    <row r="362" spans="1:30">
      <c r="A362" s="4"/>
      <c r="B362" s="4"/>
      <c r="C362" s="4"/>
      <c r="D362" s="4"/>
      <c r="E362" s="4"/>
      <c r="F362" s="4"/>
      <c r="G362" s="4"/>
      <c r="H362" s="4"/>
      <c r="I362" s="4"/>
      <c r="J362" s="4"/>
      <c r="K362" s="4"/>
      <c r="L362" s="4"/>
      <c r="M362" s="4"/>
      <c r="N362" s="4"/>
      <c r="O362" s="4"/>
      <c r="P362" s="4"/>
      <c r="Q362" s="4"/>
      <c r="R362" s="4"/>
      <c r="S362" s="346"/>
      <c r="T362" s="346"/>
      <c r="U362" s="4"/>
      <c r="V362" s="4"/>
      <c r="W362" s="4"/>
      <c r="X362" s="4"/>
      <c r="Y362" s="4"/>
      <c r="Z362" s="4"/>
      <c r="AA362" s="4"/>
      <c r="AB362" s="4"/>
      <c r="AC362" s="4"/>
      <c r="AD362" s="4"/>
    </row>
    <row r="363" spans="1:30">
      <c r="A363" s="4"/>
      <c r="B363" s="4"/>
      <c r="C363" s="4"/>
      <c r="D363" s="4"/>
      <c r="E363" s="4"/>
      <c r="F363" s="4"/>
      <c r="G363" s="4"/>
      <c r="H363" s="4"/>
      <c r="I363" s="4"/>
      <c r="J363" s="4"/>
      <c r="K363" s="4"/>
      <c r="L363" s="4"/>
      <c r="M363" s="4"/>
      <c r="N363" s="4"/>
      <c r="O363" s="4"/>
      <c r="P363" s="4"/>
      <c r="Q363" s="4"/>
      <c r="R363" s="4"/>
      <c r="S363" s="346"/>
      <c r="T363" s="346"/>
      <c r="U363" s="4"/>
      <c r="V363" s="4"/>
      <c r="W363" s="4"/>
      <c r="X363" s="4"/>
      <c r="Y363" s="4"/>
      <c r="Z363" s="4"/>
      <c r="AA363" s="4"/>
      <c r="AB363" s="4"/>
      <c r="AC363" s="4"/>
      <c r="AD363" s="4"/>
    </row>
    <row r="364" spans="1:30">
      <c r="A364" s="4"/>
      <c r="B364" s="4"/>
      <c r="C364" s="4"/>
      <c r="D364" s="4"/>
      <c r="E364" s="4"/>
      <c r="F364" s="4"/>
      <c r="G364" s="4"/>
      <c r="H364" s="4"/>
      <c r="I364" s="4"/>
      <c r="J364" s="4"/>
      <c r="K364" s="4"/>
      <c r="L364" s="4"/>
      <c r="M364" s="4"/>
      <c r="N364" s="4"/>
      <c r="O364" s="4"/>
      <c r="P364" s="4"/>
      <c r="Q364" s="4"/>
      <c r="R364" s="4"/>
      <c r="S364" s="346"/>
      <c r="T364" s="346"/>
      <c r="U364" s="4"/>
      <c r="V364" s="4"/>
      <c r="W364" s="4"/>
      <c r="X364" s="4"/>
      <c r="Y364" s="4"/>
      <c r="Z364" s="4"/>
      <c r="AA364" s="4"/>
      <c r="AB364" s="4"/>
      <c r="AC364" s="4"/>
      <c r="AD364" s="4"/>
    </row>
    <row r="365" spans="1:30">
      <c r="A365" s="4"/>
      <c r="B365" s="4"/>
      <c r="C365" s="4"/>
      <c r="D365" s="4"/>
      <c r="E365" s="4"/>
      <c r="F365" s="4"/>
      <c r="G365" s="4"/>
      <c r="H365" s="4"/>
      <c r="I365" s="4"/>
      <c r="J365" s="4"/>
      <c r="K365" s="4"/>
      <c r="L365" s="4"/>
      <c r="M365" s="4"/>
      <c r="N365" s="4"/>
      <c r="O365" s="4"/>
      <c r="P365" s="4"/>
      <c r="Q365" s="4"/>
      <c r="R365" s="4"/>
      <c r="S365" s="346"/>
      <c r="T365" s="346"/>
      <c r="U365" s="4"/>
      <c r="V365" s="4"/>
      <c r="W365" s="4"/>
      <c r="X365" s="4"/>
      <c r="Y365" s="4"/>
      <c r="Z365" s="4"/>
      <c r="AA365" s="4"/>
      <c r="AB365" s="4"/>
      <c r="AC365" s="4"/>
      <c r="AD365" s="4"/>
    </row>
    <row r="366" spans="1:30">
      <c r="A366" s="4"/>
      <c r="B366" s="4"/>
      <c r="C366" s="4"/>
      <c r="D366" s="4"/>
      <c r="E366" s="4"/>
      <c r="F366" s="4"/>
      <c r="G366" s="4"/>
      <c r="H366" s="4"/>
      <c r="I366" s="4"/>
      <c r="J366" s="4"/>
      <c r="K366" s="4"/>
      <c r="L366" s="4"/>
      <c r="M366" s="4"/>
      <c r="N366" s="4"/>
      <c r="O366" s="4"/>
      <c r="P366" s="4"/>
      <c r="Q366" s="4"/>
      <c r="R366" s="4"/>
      <c r="S366" s="346"/>
      <c r="T366" s="346"/>
      <c r="U366" s="4"/>
      <c r="V366" s="4"/>
      <c r="W366" s="4"/>
      <c r="X366" s="4"/>
      <c r="Y366" s="4"/>
      <c r="Z366" s="4"/>
      <c r="AA366" s="4"/>
      <c r="AB366" s="4"/>
      <c r="AC366" s="4"/>
      <c r="AD366" s="4"/>
    </row>
    <row r="367" spans="1:30">
      <c r="A367" s="4"/>
      <c r="B367" s="4"/>
      <c r="C367" s="4"/>
      <c r="D367" s="4"/>
      <c r="E367" s="4"/>
      <c r="F367" s="4"/>
      <c r="G367" s="4"/>
      <c r="H367" s="4"/>
      <c r="I367" s="4"/>
      <c r="J367" s="4"/>
      <c r="K367" s="4"/>
      <c r="L367" s="4"/>
      <c r="M367" s="4"/>
      <c r="N367" s="4"/>
      <c r="O367" s="4"/>
      <c r="P367" s="4"/>
      <c r="Q367" s="4"/>
      <c r="R367" s="4"/>
      <c r="S367" s="346"/>
      <c r="T367" s="346"/>
      <c r="U367" s="4"/>
      <c r="V367" s="4"/>
      <c r="W367" s="4"/>
      <c r="X367" s="4"/>
      <c r="Y367" s="4"/>
      <c r="Z367" s="4"/>
      <c r="AA367" s="4"/>
      <c r="AB367" s="4"/>
      <c r="AC367" s="4"/>
      <c r="AD367" s="4"/>
    </row>
    <row r="368" spans="1:30">
      <c r="A368" s="4"/>
      <c r="B368" s="4"/>
      <c r="C368" s="4"/>
      <c r="D368" s="4"/>
      <c r="E368" s="4"/>
      <c r="F368" s="4"/>
      <c r="G368" s="4"/>
      <c r="H368" s="4"/>
      <c r="I368" s="4"/>
      <c r="J368" s="4"/>
      <c r="K368" s="4"/>
      <c r="L368" s="4"/>
      <c r="M368" s="4"/>
      <c r="N368" s="4"/>
      <c r="O368" s="4"/>
      <c r="P368" s="4"/>
      <c r="Q368" s="4"/>
      <c r="R368" s="4"/>
      <c r="S368" s="346"/>
      <c r="T368" s="346"/>
      <c r="U368" s="4"/>
      <c r="V368" s="4"/>
      <c r="W368" s="4"/>
      <c r="X368" s="4"/>
      <c r="Y368" s="4"/>
      <c r="Z368" s="4"/>
      <c r="AA368" s="4"/>
      <c r="AB368" s="4"/>
      <c r="AC368" s="4"/>
      <c r="AD368" s="4"/>
    </row>
    <row r="369" spans="1:30">
      <c r="A369" s="4"/>
      <c r="B369" s="4"/>
      <c r="C369" s="4"/>
      <c r="D369" s="4"/>
      <c r="E369" s="4"/>
      <c r="F369" s="4"/>
      <c r="G369" s="4"/>
      <c r="H369" s="4"/>
      <c r="I369" s="4"/>
      <c r="J369" s="4"/>
      <c r="K369" s="4"/>
      <c r="L369" s="4"/>
      <c r="M369" s="4"/>
      <c r="N369" s="4"/>
      <c r="O369" s="4"/>
      <c r="P369" s="4"/>
      <c r="Q369" s="4"/>
      <c r="R369" s="4"/>
      <c r="S369" s="346"/>
      <c r="T369" s="346"/>
      <c r="U369" s="4"/>
      <c r="V369" s="4"/>
      <c r="W369" s="4"/>
      <c r="X369" s="4"/>
      <c r="Y369" s="4"/>
      <c r="Z369" s="4"/>
      <c r="AA369" s="4"/>
      <c r="AB369" s="4"/>
      <c r="AC369" s="4"/>
      <c r="AD369" s="4"/>
    </row>
    <row r="370" spans="1:30">
      <c r="A370" s="4"/>
      <c r="B370" s="4"/>
      <c r="C370" s="4"/>
      <c r="D370" s="4"/>
      <c r="E370" s="4"/>
      <c r="F370" s="4"/>
      <c r="G370" s="4"/>
      <c r="H370" s="4"/>
      <c r="I370" s="4"/>
      <c r="J370" s="4"/>
      <c r="K370" s="4"/>
      <c r="L370" s="4"/>
      <c r="M370" s="4"/>
      <c r="N370" s="4"/>
      <c r="O370" s="4"/>
      <c r="P370" s="4"/>
      <c r="Q370" s="4"/>
      <c r="R370" s="4"/>
      <c r="S370" s="346"/>
      <c r="T370" s="346"/>
      <c r="U370" s="4"/>
      <c r="V370" s="4"/>
      <c r="W370" s="4"/>
      <c r="X370" s="4"/>
      <c r="Y370" s="4"/>
      <c r="Z370" s="4"/>
      <c r="AA370" s="4"/>
      <c r="AB370" s="4"/>
      <c r="AC370" s="4"/>
      <c r="AD370" s="4"/>
    </row>
    <row r="371" spans="1:30">
      <c r="A371" s="4"/>
      <c r="B371" s="4"/>
      <c r="C371" s="4"/>
      <c r="D371" s="4"/>
      <c r="E371" s="4"/>
      <c r="F371" s="4"/>
      <c r="G371" s="4"/>
      <c r="H371" s="4"/>
      <c r="I371" s="4"/>
      <c r="J371" s="4"/>
      <c r="K371" s="4"/>
      <c r="L371" s="4"/>
      <c r="M371" s="4"/>
      <c r="N371" s="4"/>
      <c r="O371" s="4"/>
      <c r="P371" s="4"/>
      <c r="Q371" s="4"/>
      <c r="R371" s="4"/>
      <c r="S371" s="346"/>
      <c r="T371" s="346"/>
      <c r="U371" s="4"/>
      <c r="V371" s="4"/>
      <c r="W371" s="4"/>
      <c r="X371" s="4"/>
      <c r="Y371" s="4"/>
      <c r="Z371" s="4"/>
      <c r="AA371" s="4"/>
      <c r="AB371" s="4"/>
      <c r="AC371" s="4"/>
      <c r="AD371" s="4"/>
    </row>
    <row r="372" spans="1:30">
      <c r="A372" s="4"/>
      <c r="B372" s="4"/>
      <c r="C372" s="4"/>
      <c r="D372" s="4"/>
      <c r="E372" s="4"/>
      <c r="F372" s="4"/>
      <c r="G372" s="4"/>
      <c r="H372" s="4"/>
      <c r="I372" s="4"/>
      <c r="J372" s="4"/>
      <c r="K372" s="4"/>
      <c r="L372" s="4"/>
      <c r="M372" s="4"/>
      <c r="N372" s="4"/>
      <c r="O372" s="4"/>
      <c r="P372" s="4"/>
      <c r="Q372" s="4"/>
      <c r="R372" s="4"/>
      <c r="S372" s="346"/>
      <c r="T372" s="346"/>
      <c r="U372" s="4"/>
      <c r="V372" s="4"/>
      <c r="W372" s="4"/>
      <c r="X372" s="4"/>
      <c r="Y372" s="4"/>
      <c r="Z372" s="4"/>
      <c r="AA372" s="4"/>
      <c r="AB372" s="4"/>
      <c r="AC372" s="4"/>
      <c r="AD372" s="4"/>
    </row>
    <row r="373" spans="1:30">
      <c r="A373" s="4"/>
      <c r="B373" s="4"/>
      <c r="C373" s="4"/>
      <c r="D373" s="4"/>
      <c r="E373" s="4"/>
      <c r="F373" s="4"/>
      <c r="G373" s="4"/>
      <c r="H373" s="4"/>
      <c r="I373" s="4"/>
      <c r="J373" s="4"/>
      <c r="K373" s="4"/>
      <c r="L373" s="4"/>
      <c r="M373" s="4"/>
      <c r="N373" s="4"/>
      <c r="O373" s="4"/>
      <c r="P373" s="4"/>
      <c r="Q373" s="4"/>
      <c r="R373" s="4"/>
      <c r="S373" s="346"/>
      <c r="T373" s="346"/>
      <c r="U373" s="4"/>
      <c r="V373" s="4"/>
      <c r="W373" s="4"/>
      <c r="X373" s="4"/>
      <c r="Y373" s="4"/>
      <c r="Z373" s="4"/>
      <c r="AA373" s="4"/>
      <c r="AB373" s="4"/>
      <c r="AC373" s="4"/>
      <c r="AD373" s="4"/>
    </row>
    <row r="374" spans="1:30">
      <c r="A374" s="4"/>
      <c r="B374" s="4"/>
      <c r="C374" s="4"/>
      <c r="D374" s="4"/>
      <c r="E374" s="4"/>
      <c r="F374" s="4"/>
      <c r="G374" s="4"/>
      <c r="H374" s="4"/>
      <c r="I374" s="4"/>
      <c r="J374" s="4"/>
      <c r="K374" s="4"/>
      <c r="L374" s="4"/>
      <c r="M374" s="4"/>
      <c r="N374" s="4"/>
      <c r="O374" s="4"/>
      <c r="P374" s="4"/>
      <c r="Q374" s="4"/>
      <c r="R374" s="4"/>
      <c r="S374" s="346"/>
      <c r="T374" s="346"/>
      <c r="U374" s="4"/>
      <c r="V374" s="4"/>
      <c r="W374" s="4"/>
      <c r="X374" s="4"/>
      <c r="Y374" s="4"/>
      <c r="Z374" s="4"/>
      <c r="AA374" s="4"/>
      <c r="AB374" s="4"/>
      <c r="AC374" s="4"/>
      <c r="AD374" s="4"/>
    </row>
    <row r="375" spans="1:30">
      <c r="A375" s="4"/>
      <c r="B375" s="4"/>
      <c r="C375" s="4"/>
      <c r="D375" s="4"/>
      <c r="E375" s="4"/>
      <c r="F375" s="4"/>
      <c r="G375" s="4"/>
      <c r="H375" s="4"/>
      <c r="I375" s="4"/>
      <c r="J375" s="4"/>
      <c r="K375" s="4"/>
      <c r="L375" s="4"/>
      <c r="M375" s="4"/>
      <c r="N375" s="4"/>
      <c r="O375" s="4"/>
      <c r="P375" s="4"/>
      <c r="Q375" s="4"/>
      <c r="R375" s="4"/>
      <c r="S375" s="346"/>
      <c r="T375" s="346"/>
      <c r="U375" s="4"/>
      <c r="V375" s="4"/>
      <c r="W375" s="4"/>
      <c r="X375" s="4"/>
      <c r="Y375" s="4"/>
      <c r="Z375" s="4"/>
      <c r="AA375" s="4"/>
      <c r="AB375" s="4"/>
      <c r="AC375" s="4"/>
      <c r="AD375" s="4"/>
    </row>
    <row r="376" spans="1:30">
      <c r="A376" s="4"/>
      <c r="B376" s="4"/>
      <c r="C376" s="4"/>
      <c r="D376" s="4"/>
      <c r="E376" s="4"/>
      <c r="F376" s="4"/>
      <c r="G376" s="4"/>
      <c r="H376" s="4"/>
      <c r="I376" s="4"/>
      <c r="J376" s="4"/>
      <c r="K376" s="4"/>
      <c r="L376" s="4"/>
      <c r="M376" s="4"/>
      <c r="N376" s="4"/>
      <c r="O376" s="4"/>
      <c r="P376" s="4"/>
      <c r="Q376" s="4"/>
      <c r="R376" s="4"/>
      <c r="S376" s="346"/>
      <c r="T376" s="346"/>
      <c r="U376" s="4"/>
      <c r="V376" s="4"/>
      <c r="W376" s="4"/>
      <c r="X376" s="4"/>
      <c r="Y376" s="4"/>
      <c r="Z376" s="4"/>
      <c r="AA376" s="4"/>
      <c r="AB376" s="4"/>
      <c r="AC376" s="4"/>
      <c r="AD376" s="4"/>
    </row>
    <row r="377" spans="1:30">
      <c r="A377" s="4"/>
      <c r="B377" s="4"/>
      <c r="C377" s="4"/>
      <c r="D377" s="4"/>
      <c r="E377" s="4"/>
      <c r="F377" s="4"/>
      <c r="G377" s="4"/>
      <c r="H377" s="4"/>
      <c r="I377" s="4"/>
      <c r="J377" s="4"/>
      <c r="K377" s="4"/>
      <c r="L377" s="4"/>
      <c r="M377" s="4"/>
      <c r="N377" s="4"/>
      <c r="O377" s="4"/>
      <c r="P377" s="4"/>
      <c r="Q377" s="4"/>
      <c r="R377" s="4"/>
      <c r="S377" s="346"/>
      <c r="T377" s="346"/>
      <c r="U377" s="4"/>
      <c r="V377" s="4"/>
      <c r="W377" s="4"/>
      <c r="X377" s="4"/>
      <c r="Y377" s="4"/>
      <c r="Z377" s="4"/>
      <c r="AA377" s="4"/>
      <c r="AB377" s="4"/>
      <c r="AC377" s="4"/>
      <c r="AD377" s="4"/>
    </row>
    <row r="378" spans="1:30">
      <c r="A378" s="4"/>
      <c r="B378" s="4"/>
      <c r="C378" s="4"/>
      <c r="D378" s="4"/>
      <c r="E378" s="4"/>
      <c r="F378" s="4"/>
      <c r="G378" s="4"/>
      <c r="H378" s="4"/>
      <c r="I378" s="4"/>
      <c r="J378" s="4"/>
      <c r="K378" s="4"/>
      <c r="L378" s="4"/>
      <c r="M378" s="4"/>
      <c r="N378" s="4"/>
      <c r="O378" s="4"/>
      <c r="P378" s="4"/>
      <c r="Q378" s="4"/>
      <c r="R378" s="4"/>
      <c r="S378" s="346"/>
      <c r="T378" s="346"/>
      <c r="U378" s="4"/>
      <c r="V378" s="4"/>
      <c r="W378" s="4"/>
      <c r="X378" s="4"/>
      <c r="Y378" s="4"/>
      <c r="Z378" s="4"/>
      <c r="AA378" s="4"/>
      <c r="AB378" s="4"/>
      <c r="AC378" s="4"/>
      <c r="AD378" s="4"/>
    </row>
    <row r="379" spans="1:30">
      <c r="A379" s="4"/>
      <c r="B379" s="4"/>
      <c r="C379" s="4"/>
      <c r="D379" s="4"/>
      <c r="E379" s="4"/>
      <c r="F379" s="4"/>
      <c r="G379" s="4"/>
      <c r="H379" s="4"/>
      <c r="I379" s="4"/>
      <c r="J379" s="4"/>
      <c r="K379" s="4"/>
      <c r="L379" s="4"/>
      <c r="M379" s="4"/>
      <c r="N379" s="4"/>
      <c r="O379" s="4"/>
      <c r="P379" s="4"/>
      <c r="Q379" s="4"/>
      <c r="R379" s="4"/>
      <c r="S379" s="346"/>
      <c r="T379" s="346"/>
      <c r="U379" s="4"/>
      <c r="V379" s="4"/>
      <c r="W379" s="4"/>
      <c r="X379" s="4"/>
      <c r="Y379" s="4"/>
      <c r="Z379" s="4"/>
      <c r="AA379" s="4"/>
      <c r="AB379" s="4"/>
      <c r="AC379" s="4"/>
      <c r="AD379" s="4"/>
    </row>
    <row r="380" spans="1:30">
      <c r="A380" s="4"/>
      <c r="B380" s="4"/>
      <c r="C380" s="4"/>
      <c r="D380" s="4"/>
      <c r="E380" s="4"/>
      <c r="F380" s="4"/>
      <c r="G380" s="4"/>
      <c r="H380" s="4"/>
      <c r="I380" s="4"/>
      <c r="J380" s="4"/>
      <c r="K380" s="4"/>
      <c r="L380" s="4"/>
      <c r="M380" s="4"/>
      <c r="N380" s="4"/>
      <c r="O380" s="4"/>
      <c r="P380" s="4"/>
      <c r="Q380" s="4"/>
      <c r="R380" s="4"/>
      <c r="S380" s="346"/>
      <c r="T380" s="346"/>
      <c r="U380" s="4"/>
      <c r="V380" s="4"/>
      <c r="W380" s="4"/>
      <c r="X380" s="4"/>
      <c r="Y380" s="4"/>
      <c r="Z380" s="4"/>
      <c r="AA380" s="4"/>
      <c r="AB380" s="4"/>
      <c r="AC380" s="4"/>
      <c r="AD380" s="4"/>
    </row>
    <row r="381" spans="1:30">
      <c r="A381" s="4"/>
      <c r="B381" s="4"/>
      <c r="C381" s="4"/>
      <c r="D381" s="4"/>
      <c r="E381" s="4"/>
      <c r="F381" s="4"/>
      <c r="G381" s="4"/>
      <c r="H381" s="4"/>
      <c r="I381" s="4"/>
      <c r="J381" s="4"/>
      <c r="K381" s="4"/>
      <c r="L381" s="4"/>
      <c r="M381" s="4"/>
      <c r="N381" s="4"/>
      <c r="O381" s="4"/>
      <c r="P381" s="4"/>
      <c r="Q381" s="4"/>
      <c r="R381" s="4"/>
      <c r="S381" s="346"/>
      <c r="T381" s="346"/>
      <c r="U381" s="4"/>
      <c r="V381" s="4"/>
      <c r="W381" s="4"/>
      <c r="X381" s="4"/>
      <c r="Y381" s="4"/>
      <c r="Z381" s="4"/>
      <c r="AA381" s="4"/>
      <c r="AB381" s="4"/>
      <c r="AC381" s="4"/>
      <c r="AD381" s="4"/>
    </row>
    <row r="382" spans="1:30">
      <c r="A382" s="4"/>
      <c r="B382" s="4"/>
      <c r="C382" s="4"/>
      <c r="D382" s="4"/>
      <c r="E382" s="4"/>
      <c r="F382" s="4"/>
      <c r="G382" s="4"/>
      <c r="H382" s="4"/>
      <c r="I382" s="4"/>
      <c r="J382" s="4"/>
      <c r="K382" s="4"/>
      <c r="L382" s="4"/>
      <c r="M382" s="4"/>
      <c r="N382" s="4"/>
      <c r="O382" s="4"/>
      <c r="P382" s="4"/>
      <c r="Q382" s="4"/>
      <c r="R382" s="4"/>
      <c r="S382" s="346"/>
      <c r="T382" s="346"/>
      <c r="U382" s="4"/>
      <c r="V382" s="4"/>
      <c r="W382" s="4"/>
      <c r="X382" s="4"/>
      <c r="Y382" s="4"/>
      <c r="Z382" s="4"/>
      <c r="AA382" s="4"/>
      <c r="AB382" s="4"/>
      <c r="AC382" s="4"/>
      <c r="AD382" s="4"/>
    </row>
    <row r="383" spans="1:30">
      <c r="A383" s="4"/>
      <c r="B383" s="4"/>
      <c r="C383" s="4"/>
      <c r="D383" s="4"/>
      <c r="E383" s="4"/>
      <c r="F383" s="4"/>
      <c r="G383" s="4"/>
      <c r="H383" s="4"/>
      <c r="I383" s="4"/>
      <c r="J383" s="4"/>
      <c r="K383" s="4"/>
      <c r="L383" s="4"/>
      <c r="M383" s="4"/>
      <c r="N383" s="4"/>
      <c r="O383" s="4"/>
      <c r="P383" s="4"/>
      <c r="Q383" s="4"/>
      <c r="R383" s="4"/>
      <c r="S383" s="346"/>
      <c r="T383" s="346"/>
      <c r="U383" s="4"/>
      <c r="V383" s="4"/>
      <c r="W383" s="4"/>
      <c r="X383" s="4"/>
      <c r="Y383" s="4"/>
      <c r="Z383" s="4"/>
      <c r="AA383" s="4"/>
      <c r="AB383" s="4"/>
      <c r="AC383" s="4"/>
      <c r="AD383" s="4"/>
    </row>
    <row r="384" spans="1:30">
      <c r="A384" s="4"/>
      <c r="B384" s="4"/>
      <c r="C384" s="4"/>
      <c r="D384" s="4"/>
      <c r="E384" s="4"/>
      <c r="F384" s="4"/>
      <c r="G384" s="4"/>
      <c r="H384" s="4"/>
      <c r="I384" s="4"/>
      <c r="J384" s="4"/>
      <c r="K384" s="4"/>
      <c r="L384" s="4"/>
      <c r="M384" s="4"/>
      <c r="N384" s="4"/>
      <c r="O384" s="4"/>
      <c r="P384" s="4"/>
      <c r="Q384" s="4"/>
      <c r="R384" s="4"/>
      <c r="S384" s="346"/>
      <c r="T384" s="346"/>
      <c r="U384" s="4"/>
      <c r="V384" s="4"/>
      <c r="W384" s="4"/>
      <c r="X384" s="4"/>
      <c r="Y384" s="4"/>
      <c r="Z384" s="4"/>
      <c r="AA384" s="4"/>
      <c r="AB384" s="4"/>
      <c r="AC384" s="4"/>
      <c r="AD384" s="4"/>
    </row>
    <row r="385" spans="1:30">
      <c r="A385" s="4"/>
      <c r="B385" s="4"/>
      <c r="C385" s="4"/>
      <c r="D385" s="4"/>
      <c r="E385" s="4"/>
      <c r="F385" s="4"/>
      <c r="G385" s="4"/>
      <c r="H385" s="4"/>
      <c r="I385" s="4"/>
      <c r="J385" s="4"/>
      <c r="K385" s="4"/>
      <c r="L385" s="4"/>
      <c r="M385" s="4"/>
      <c r="N385" s="4"/>
      <c r="O385" s="4"/>
      <c r="P385" s="4"/>
      <c r="Q385" s="4"/>
      <c r="R385" s="4"/>
      <c r="S385" s="346"/>
      <c r="T385" s="346"/>
      <c r="U385" s="4"/>
      <c r="V385" s="4"/>
      <c r="W385" s="4"/>
      <c r="X385" s="4"/>
      <c r="Y385" s="4"/>
      <c r="Z385" s="4"/>
      <c r="AA385" s="4"/>
      <c r="AB385" s="4"/>
      <c r="AC385" s="4"/>
      <c r="AD385" s="4"/>
    </row>
    <row r="386" spans="1:30">
      <c r="A386" s="4"/>
      <c r="B386" s="4"/>
      <c r="C386" s="4"/>
      <c r="D386" s="4"/>
      <c r="E386" s="4"/>
      <c r="F386" s="4"/>
      <c r="G386" s="4"/>
      <c r="H386" s="4"/>
      <c r="I386" s="4"/>
      <c r="J386" s="4"/>
      <c r="K386" s="4"/>
      <c r="L386" s="4"/>
      <c r="M386" s="4"/>
      <c r="N386" s="4"/>
      <c r="O386" s="4"/>
      <c r="P386" s="4"/>
      <c r="Q386" s="4"/>
      <c r="R386" s="4"/>
      <c r="S386" s="346"/>
      <c r="T386" s="346"/>
      <c r="U386" s="4"/>
      <c r="V386" s="4"/>
      <c r="W386" s="4"/>
      <c r="X386" s="4"/>
      <c r="Y386" s="4"/>
      <c r="Z386" s="4"/>
      <c r="AA386" s="4"/>
      <c r="AB386" s="4"/>
      <c r="AC386" s="4"/>
      <c r="AD386" s="4"/>
    </row>
    <row r="387" spans="1:30">
      <c r="A387" s="4"/>
      <c r="B387" s="4"/>
      <c r="C387" s="4"/>
      <c r="D387" s="4"/>
      <c r="E387" s="4"/>
      <c r="F387" s="4"/>
      <c r="G387" s="4"/>
      <c r="H387" s="4"/>
      <c r="I387" s="4"/>
      <c r="J387" s="4"/>
      <c r="K387" s="4"/>
      <c r="L387" s="4"/>
      <c r="M387" s="4"/>
      <c r="N387" s="4"/>
      <c r="O387" s="4"/>
      <c r="P387" s="4"/>
      <c r="Q387" s="4"/>
      <c r="R387" s="4"/>
      <c r="S387" s="346"/>
      <c r="T387" s="346"/>
      <c r="U387" s="4"/>
      <c r="V387" s="4"/>
      <c r="W387" s="4"/>
      <c r="X387" s="4"/>
      <c r="Y387" s="4"/>
      <c r="Z387" s="4"/>
      <c r="AA387" s="4"/>
      <c r="AB387" s="4"/>
      <c r="AC387" s="4"/>
      <c r="AD387" s="4"/>
    </row>
    <row r="388" spans="1:30">
      <c r="A388" s="4"/>
      <c r="B388" s="4"/>
      <c r="C388" s="4"/>
      <c r="D388" s="4"/>
      <c r="E388" s="4"/>
      <c r="F388" s="4"/>
      <c r="G388" s="4"/>
      <c r="H388" s="4"/>
      <c r="I388" s="4"/>
      <c r="J388" s="4"/>
      <c r="K388" s="4"/>
      <c r="L388" s="4"/>
      <c r="M388" s="4"/>
      <c r="N388" s="4"/>
      <c r="O388" s="4"/>
      <c r="P388" s="4"/>
      <c r="Q388" s="4"/>
      <c r="R388" s="4"/>
      <c r="S388" s="346"/>
      <c r="T388" s="346"/>
      <c r="U388" s="4"/>
      <c r="V388" s="4"/>
      <c r="W388" s="4"/>
      <c r="X388" s="4"/>
      <c r="Y388" s="4"/>
      <c r="Z388" s="4"/>
      <c r="AA388" s="4"/>
      <c r="AB388" s="4"/>
      <c r="AC388" s="4"/>
      <c r="AD388" s="4"/>
    </row>
    <row r="389" spans="1:30">
      <c r="A389" s="4"/>
      <c r="B389" s="4"/>
      <c r="C389" s="4"/>
      <c r="D389" s="4"/>
      <c r="E389" s="4"/>
      <c r="F389" s="4"/>
      <c r="G389" s="4"/>
      <c r="H389" s="4"/>
      <c r="I389" s="4"/>
      <c r="J389" s="4"/>
      <c r="K389" s="4"/>
      <c r="L389" s="4"/>
      <c r="M389" s="4"/>
      <c r="N389" s="4"/>
      <c r="O389" s="4"/>
      <c r="P389" s="4"/>
      <c r="Q389" s="4"/>
      <c r="R389" s="4"/>
      <c r="S389" s="346"/>
      <c r="T389" s="346"/>
      <c r="U389" s="4"/>
      <c r="V389" s="4"/>
      <c r="W389" s="4"/>
      <c r="X389" s="4"/>
      <c r="Y389" s="4"/>
      <c r="Z389" s="4"/>
      <c r="AA389" s="4"/>
      <c r="AB389" s="4"/>
      <c r="AC389" s="4"/>
      <c r="AD389" s="4"/>
    </row>
    <row r="390" spans="1:30">
      <c r="A390" s="4"/>
      <c r="B390" s="4"/>
      <c r="C390" s="4"/>
      <c r="D390" s="4"/>
      <c r="E390" s="4"/>
      <c r="F390" s="4"/>
      <c r="G390" s="4"/>
      <c r="H390" s="4"/>
      <c r="I390" s="4"/>
      <c r="J390" s="4"/>
      <c r="K390" s="4"/>
      <c r="L390" s="4"/>
      <c r="M390" s="4"/>
      <c r="N390" s="4"/>
      <c r="O390" s="4"/>
      <c r="P390" s="4"/>
      <c r="Q390" s="4"/>
      <c r="R390" s="4"/>
      <c r="S390" s="346"/>
      <c r="T390" s="346"/>
      <c r="U390" s="4"/>
      <c r="V390" s="4"/>
      <c r="W390" s="4"/>
      <c r="X390" s="4"/>
      <c r="Y390" s="4"/>
      <c r="Z390" s="4"/>
      <c r="AA390" s="4"/>
      <c r="AB390" s="4"/>
      <c r="AC390" s="4"/>
      <c r="AD390" s="4"/>
    </row>
    <row r="391" spans="1:30">
      <c r="A391" s="4"/>
      <c r="B391" s="4"/>
      <c r="C391" s="4"/>
      <c r="D391" s="4"/>
      <c r="E391" s="4"/>
      <c r="F391" s="4"/>
      <c r="G391" s="4"/>
      <c r="H391" s="4"/>
      <c r="I391" s="4"/>
      <c r="J391" s="4"/>
      <c r="K391" s="4"/>
      <c r="L391" s="4"/>
      <c r="M391" s="4"/>
      <c r="N391" s="4"/>
      <c r="O391" s="4"/>
      <c r="P391" s="4"/>
      <c r="Q391" s="4"/>
      <c r="R391" s="4"/>
      <c r="S391" s="346"/>
      <c r="T391" s="346"/>
      <c r="U391" s="4"/>
      <c r="V391" s="4"/>
      <c r="W391" s="4"/>
      <c r="X391" s="4"/>
      <c r="Y391" s="4"/>
      <c r="Z391" s="4"/>
      <c r="AA391" s="4"/>
      <c r="AB391" s="4"/>
      <c r="AC391" s="4"/>
      <c r="AD391" s="4"/>
    </row>
    <row r="392" spans="1:30">
      <c r="A392" s="4"/>
      <c r="B392" s="4"/>
      <c r="C392" s="4"/>
      <c r="D392" s="4"/>
      <c r="E392" s="4"/>
      <c r="F392" s="4"/>
      <c r="G392" s="4"/>
      <c r="H392" s="4"/>
      <c r="I392" s="4"/>
      <c r="J392" s="4"/>
      <c r="K392" s="4"/>
      <c r="L392" s="4"/>
      <c r="M392" s="4"/>
      <c r="N392" s="4"/>
      <c r="O392" s="4"/>
      <c r="P392" s="4"/>
      <c r="Q392" s="4"/>
      <c r="R392" s="4"/>
      <c r="S392" s="346"/>
      <c r="T392" s="346"/>
      <c r="U392" s="4"/>
      <c r="V392" s="4"/>
      <c r="W392" s="4"/>
      <c r="X392" s="4"/>
      <c r="Y392" s="4"/>
      <c r="Z392" s="4"/>
      <c r="AA392" s="4"/>
      <c r="AB392" s="4"/>
      <c r="AC392" s="4"/>
      <c r="AD392" s="4"/>
    </row>
    <row r="393" spans="1:30">
      <c r="A393" s="4"/>
      <c r="B393" s="4"/>
      <c r="C393" s="4"/>
      <c r="D393" s="4"/>
      <c r="E393" s="4"/>
      <c r="F393" s="4"/>
      <c r="G393" s="4"/>
      <c r="H393" s="4"/>
      <c r="I393" s="4"/>
      <c r="J393" s="4"/>
      <c r="K393" s="4"/>
      <c r="L393" s="4"/>
      <c r="M393" s="4"/>
      <c r="N393" s="4"/>
      <c r="O393" s="4"/>
      <c r="P393" s="4"/>
      <c r="Q393" s="4"/>
      <c r="R393" s="4"/>
      <c r="S393" s="346"/>
      <c r="T393" s="346"/>
      <c r="U393" s="4"/>
      <c r="V393" s="4"/>
      <c r="W393" s="4"/>
      <c r="X393" s="4"/>
      <c r="Y393" s="4"/>
      <c r="Z393" s="4"/>
      <c r="AA393" s="4"/>
      <c r="AB393" s="4"/>
      <c r="AC393" s="4"/>
      <c r="AD393" s="4"/>
    </row>
    <row r="394" spans="1:30">
      <c r="A394" s="4"/>
      <c r="B394" s="4"/>
      <c r="C394" s="4"/>
      <c r="D394" s="4"/>
      <c r="E394" s="4"/>
      <c r="F394" s="4"/>
      <c r="G394" s="4"/>
      <c r="H394" s="4"/>
      <c r="I394" s="4"/>
      <c r="J394" s="4"/>
      <c r="K394" s="4"/>
      <c r="L394" s="4"/>
      <c r="M394" s="4"/>
      <c r="N394" s="4"/>
      <c r="O394" s="4"/>
      <c r="P394" s="4"/>
      <c r="Q394" s="4"/>
      <c r="R394" s="4"/>
      <c r="S394" s="346"/>
      <c r="T394" s="346"/>
      <c r="U394" s="4"/>
      <c r="V394" s="4"/>
      <c r="W394" s="4"/>
      <c r="X394" s="4"/>
      <c r="Y394" s="4"/>
      <c r="Z394" s="4"/>
      <c r="AA394" s="4"/>
      <c r="AB394" s="4"/>
      <c r="AC394" s="4"/>
      <c r="AD394" s="4"/>
    </row>
    <row r="395" spans="1:30">
      <c r="A395" s="4"/>
      <c r="B395" s="4"/>
      <c r="C395" s="4"/>
      <c r="D395" s="4"/>
      <c r="E395" s="4"/>
      <c r="F395" s="4"/>
      <c r="G395" s="4"/>
      <c r="H395" s="4"/>
      <c r="I395" s="4"/>
      <c r="J395" s="4"/>
      <c r="K395" s="4"/>
      <c r="L395" s="4"/>
      <c r="M395" s="4"/>
      <c r="N395" s="4"/>
      <c r="O395" s="4"/>
      <c r="P395" s="4"/>
      <c r="Q395" s="4"/>
      <c r="R395" s="4"/>
      <c r="S395" s="346"/>
      <c r="T395" s="346"/>
      <c r="U395" s="4"/>
      <c r="V395" s="4"/>
      <c r="W395" s="4"/>
      <c r="X395" s="4"/>
      <c r="Y395" s="4"/>
      <c r="Z395" s="4"/>
      <c r="AA395" s="4"/>
      <c r="AB395" s="4"/>
      <c r="AC395" s="4"/>
      <c r="AD395" s="4"/>
    </row>
    <row r="396" spans="1:30">
      <c r="A396" s="4"/>
      <c r="B396" s="4"/>
      <c r="C396" s="4"/>
      <c r="D396" s="4"/>
      <c r="E396" s="4"/>
      <c r="F396" s="4"/>
      <c r="G396" s="4"/>
      <c r="H396" s="4"/>
      <c r="I396" s="4"/>
      <c r="J396" s="4"/>
      <c r="K396" s="4"/>
      <c r="L396" s="4"/>
      <c r="M396" s="4"/>
      <c r="N396" s="4"/>
      <c r="O396" s="4"/>
      <c r="P396" s="4"/>
      <c r="Q396" s="4"/>
      <c r="R396" s="4"/>
      <c r="S396" s="346"/>
      <c r="T396" s="346"/>
      <c r="U396" s="4"/>
      <c r="V396" s="4"/>
      <c r="W396" s="4"/>
      <c r="X396" s="4"/>
      <c r="Y396" s="4"/>
      <c r="Z396" s="4"/>
      <c r="AA396" s="4"/>
      <c r="AB396" s="4"/>
      <c r="AC396" s="4"/>
      <c r="AD396" s="4"/>
    </row>
    <row r="397" spans="1:30">
      <c r="A397" s="4"/>
      <c r="B397" s="4"/>
      <c r="C397" s="4"/>
      <c r="D397" s="4"/>
      <c r="E397" s="4"/>
      <c r="F397" s="4"/>
      <c r="G397" s="4"/>
      <c r="H397" s="4"/>
      <c r="I397" s="4"/>
      <c r="J397" s="4"/>
      <c r="K397" s="4"/>
      <c r="L397" s="4"/>
      <c r="M397" s="4"/>
      <c r="N397" s="4"/>
      <c r="O397" s="4"/>
      <c r="P397" s="4"/>
      <c r="Q397" s="4"/>
      <c r="R397" s="4"/>
      <c r="S397" s="346"/>
      <c r="T397" s="346"/>
      <c r="U397" s="4"/>
      <c r="V397" s="4"/>
      <c r="W397" s="4"/>
      <c r="X397" s="4"/>
      <c r="Y397" s="4"/>
      <c r="Z397" s="4"/>
      <c r="AA397" s="4"/>
      <c r="AB397" s="4"/>
      <c r="AC397" s="4"/>
      <c r="AD397" s="4"/>
    </row>
    <row r="398" spans="1:30">
      <c r="A398" s="4"/>
      <c r="B398" s="4"/>
      <c r="C398" s="4"/>
      <c r="D398" s="4"/>
      <c r="E398" s="4"/>
      <c r="F398" s="4"/>
      <c r="G398" s="4"/>
      <c r="H398" s="4"/>
      <c r="I398" s="4"/>
      <c r="J398" s="4"/>
      <c r="K398" s="4"/>
      <c r="L398" s="4"/>
      <c r="M398" s="4"/>
      <c r="N398" s="4"/>
      <c r="O398" s="4"/>
      <c r="P398" s="4"/>
      <c r="Q398" s="4"/>
      <c r="R398" s="4"/>
      <c r="S398" s="346"/>
      <c r="T398" s="346"/>
      <c r="U398" s="4"/>
      <c r="V398" s="4"/>
      <c r="W398" s="4"/>
      <c r="X398" s="4"/>
      <c r="Y398" s="4"/>
      <c r="Z398" s="4"/>
      <c r="AA398" s="4"/>
      <c r="AB398" s="4"/>
      <c r="AC398" s="4"/>
      <c r="AD398" s="4"/>
    </row>
    <row r="399" spans="1:30">
      <c r="A399" s="4"/>
      <c r="B399" s="4"/>
      <c r="C399" s="4"/>
      <c r="D399" s="4"/>
      <c r="E399" s="4"/>
      <c r="F399" s="4"/>
      <c r="G399" s="4"/>
      <c r="H399" s="4"/>
      <c r="I399" s="4"/>
      <c r="J399" s="4"/>
      <c r="K399" s="4"/>
      <c r="L399" s="4"/>
      <c r="M399" s="4"/>
      <c r="N399" s="4"/>
      <c r="O399" s="4"/>
      <c r="P399" s="4"/>
      <c r="Q399" s="4"/>
      <c r="R399" s="4"/>
      <c r="S399" s="346"/>
      <c r="T399" s="346"/>
      <c r="U399" s="4"/>
      <c r="V399" s="4"/>
      <c r="W399" s="4"/>
      <c r="X399" s="4"/>
      <c r="Y399" s="4"/>
      <c r="Z399" s="4"/>
      <c r="AA399" s="4"/>
      <c r="AB399" s="4"/>
      <c r="AC399" s="4"/>
      <c r="AD399" s="4"/>
    </row>
    <row r="400" spans="1:30">
      <c r="A400" s="4"/>
      <c r="B400" s="4"/>
      <c r="C400" s="4"/>
      <c r="D400" s="4"/>
      <c r="E400" s="4"/>
      <c r="F400" s="4"/>
      <c r="G400" s="4"/>
      <c r="H400" s="4"/>
      <c r="I400" s="4"/>
      <c r="J400" s="4"/>
      <c r="K400" s="4"/>
      <c r="L400" s="4"/>
      <c r="M400" s="4"/>
      <c r="N400" s="4"/>
      <c r="O400" s="4"/>
      <c r="P400" s="4"/>
      <c r="Q400" s="4"/>
      <c r="R400" s="4"/>
      <c r="S400" s="346"/>
      <c r="T400" s="346"/>
      <c r="U400" s="4"/>
      <c r="V400" s="4"/>
      <c r="W400" s="4"/>
      <c r="X400" s="4"/>
      <c r="Y400" s="4"/>
      <c r="Z400" s="4"/>
      <c r="AA400" s="4"/>
      <c r="AB400" s="4"/>
      <c r="AC400" s="4"/>
      <c r="AD400" s="4"/>
    </row>
    <row r="401" spans="1:30">
      <c r="A401" s="4"/>
      <c r="B401" s="4"/>
      <c r="C401" s="4"/>
      <c r="D401" s="4"/>
      <c r="E401" s="4"/>
      <c r="F401" s="4"/>
      <c r="G401" s="4"/>
      <c r="H401" s="4"/>
      <c r="I401" s="4"/>
      <c r="J401" s="4"/>
      <c r="K401" s="4"/>
      <c r="L401" s="4"/>
      <c r="M401" s="4"/>
      <c r="N401" s="4"/>
      <c r="O401" s="4"/>
      <c r="P401" s="4"/>
      <c r="Q401" s="4"/>
      <c r="R401" s="4"/>
      <c r="S401" s="346"/>
      <c r="T401" s="346"/>
      <c r="U401" s="4"/>
      <c r="V401" s="4"/>
      <c r="W401" s="4"/>
      <c r="X401" s="4"/>
      <c r="Y401" s="4"/>
      <c r="Z401" s="4"/>
      <c r="AA401" s="4"/>
      <c r="AB401" s="4"/>
      <c r="AC401" s="4"/>
      <c r="AD401" s="4"/>
    </row>
    <row r="402" spans="1:30">
      <c r="A402" s="4"/>
      <c r="B402" s="4"/>
      <c r="C402" s="4"/>
      <c r="D402" s="4"/>
      <c r="E402" s="4"/>
      <c r="F402" s="4"/>
      <c r="G402" s="4"/>
      <c r="H402" s="4"/>
      <c r="I402" s="4"/>
      <c r="J402" s="4"/>
      <c r="K402" s="4"/>
      <c r="L402" s="4"/>
      <c r="M402" s="4"/>
      <c r="N402" s="4"/>
      <c r="O402" s="4"/>
      <c r="P402" s="4"/>
      <c r="Q402" s="4"/>
      <c r="R402" s="4"/>
      <c r="S402" s="346"/>
      <c r="T402" s="346"/>
      <c r="U402" s="4"/>
      <c r="V402" s="4"/>
      <c r="W402" s="4"/>
      <c r="X402" s="4"/>
      <c r="Y402" s="4"/>
      <c r="Z402" s="4"/>
      <c r="AA402" s="4"/>
      <c r="AB402" s="4"/>
      <c r="AC402" s="4"/>
      <c r="AD402" s="4"/>
    </row>
    <row r="403" spans="1:30">
      <c r="A403" s="4"/>
      <c r="B403" s="4"/>
      <c r="C403" s="4"/>
      <c r="D403" s="4"/>
      <c r="E403" s="4"/>
      <c r="F403" s="4"/>
      <c r="G403" s="4"/>
      <c r="H403" s="4"/>
      <c r="I403" s="4"/>
      <c r="J403" s="4"/>
      <c r="K403" s="4"/>
      <c r="L403" s="4"/>
      <c r="M403" s="4"/>
      <c r="N403" s="4"/>
      <c r="O403" s="4"/>
      <c r="P403" s="4"/>
      <c r="Q403" s="4"/>
      <c r="R403" s="4"/>
      <c r="S403" s="346"/>
      <c r="T403" s="346"/>
      <c r="U403" s="4"/>
      <c r="V403" s="4"/>
      <c r="W403" s="4"/>
      <c r="X403" s="4"/>
      <c r="Y403" s="4"/>
      <c r="Z403" s="4"/>
      <c r="AA403" s="4"/>
      <c r="AB403" s="4"/>
      <c r="AC403" s="4"/>
      <c r="AD403" s="4"/>
    </row>
    <row r="404" spans="1:30">
      <c r="A404" s="4"/>
      <c r="B404" s="4"/>
      <c r="C404" s="4"/>
      <c r="D404" s="4"/>
      <c r="E404" s="4"/>
      <c r="F404" s="4"/>
      <c r="G404" s="4"/>
      <c r="H404" s="4"/>
      <c r="I404" s="4"/>
      <c r="J404" s="4"/>
      <c r="K404" s="4"/>
      <c r="L404" s="4"/>
      <c r="M404" s="4"/>
      <c r="N404" s="4"/>
      <c r="O404" s="4"/>
      <c r="P404" s="4"/>
      <c r="Q404" s="4"/>
      <c r="R404" s="4"/>
      <c r="S404" s="346"/>
      <c r="T404" s="346"/>
      <c r="U404" s="4"/>
      <c r="V404" s="4"/>
      <c r="W404" s="4"/>
      <c r="X404" s="4"/>
      <c r="Y404" s="4"/>
      <c r="Z404" s="4"/>
      <c r="AA404" s="4"/>
      <c r="AB404" s="4"/>
      <c r="AC404" s="4"/>
      <c r="AD404" s="4"/>
    </row>
    <row r="405" spans="1:30">
      <c r="A405" s="4"/>
      <c r="B405" s="4"/>
      <c r="C405" s="4"/>
      <c r="D405" s="4"/>
      <c r="E405" s="4"/>
      <c r="F405" s="4"/>
      <c r="G405" s="4"/>
      <c r="H405" s="4"/>
      <c r="I405" s="4"/>
      <c r="J405" s="4"/>
      <c r="K405" s="4"/>
      <c r="L405" s="4"/>
      <c r="M405" s="4"/>
      <c r="N405" s="4"/>
      <c r="O405" s="4"/>
      <c r="P405" s="4"/>
      <c r="Q405" s="4"/>
      <c r="R405" s="4"/>
      <c r="S405" s="346"/>
      <c r="T405" s="346"/>
      <c r="U405" s="4"/>
      <c r="V405" s="4"/>
      <c r="W405" s="4"/>
      <c r="X405" s="4"/>
      <c r="Y405" s="4"/>
      <c r="Z405" s="4"/>
      <c r="AA405" s="4"/>
      <c r="AB405" s="4"/>
      <c r="AC405" s="4"/>
      <c r="AD405" s="4"/>
    </row>
    <row r="406" spans="1:30">
      <c r="A406" s="4"/>
      <c r="B406" s="4"/>
      <c r="C406" s="4"/>
      <c r="D406" s="4"/>
      <c r="E406" s="4"/>
      <c r="F406" s="4"/>
      <c r="G406" s="4"/>
      <c r="H406" s="4"/>
      <c r="I406" s="4"/>
      <c r="J406" s="4"/>
      <c r="K406" s="4"/>
      <c r="L406" s="4"/>
      <c r="M406" s="4"/>
      <c r="N406" s="4"/>
      <c r="O406" s="4"/>
      <c r="P406" s="4"/>
      <c r="Q406" s="4"/>
      <c r="R406" s="4"/>
      <c r="S406" s="346"/>
      <c r="T406" s="346"/>
      <c r="U406" s="4"/>
      <c r="V406" s="4"/>
      <c r="W406" s="4"/>
      <c r="X406" s="4"/>
      <c r="Y406" s="4"/>
      <c r="Z406" s="4"/>
      <c r="AA406" s="4"/>
      <c r="AB406" s="4"/>
      <c r="AC406" s="4"/>
      <c r="AD406" s="4"/>
    </row>
    <row r="407" spans="1:30">
      <c r="A407" s="4"/>
      <c r="B407" s="4"/>
      <c r="C407" s="4"/>
      <c r="D407" s="4"/>
      <c r="E407" s="4"/>
      <c r="F407" s="4"/>
      <c r="G407" s="4"/>
      <c r="H407" s="4"/>
      <c r="I407" s="4"/>
      <c r="J407" s="4"/>
      <c r="K407" s="4"/>
      <c r="L407" s="4"/>
      <c r="M407" s="4"/>
      <c r="N407" s="4"/>
      <c r="O407" s="4"/>
      <c r="P407" s="4"/>
      <c r="Q407" s="4"/>
      <c r="R407" s="4"/>
      <c r="S407" s="346"/>
      <c r="T407" s="346"/>
      <c r="U407" s="4"/>
      <c r="V407" s="4"/>
      <c r="W407" s="4"/>
      <c r="X407" s="4"/>
      <c r="Y407" s="4"/>
      <c r="Z407" s="4"/>
      <c r="AA407" s="4"/>
      <c r="AB407" s="4"/>
      <c r="AC407" s="4"/>
      <c r="AD407" s="4"/>
    </row>
    <row r="408" spans="1:30">
      <c r="A408" s="4"/>
      <c r="B408" s="4"/>
      <c r="C408" s="4"/>
      <c r="D408" s="4"/>
      <c r="E408" s="4"/>
      <c r="F408" s="4"/>
      <c r="G408" s="4"/>
      <c r="H408" s="4"/>
      <c r="I408" s="4"/>
      <c r="J408" s="4"/>
      <c r="K408" s="4"/>
      <c r="L408" s="4"/>
      <c r="M408" s="4"/>
      <c r="N408" s="4"/>
      <c r="O408" s="4"/>
      <c r="P408" s="4"/>
      <c r="Q408" s="4"/>
      <c r="R408" s="4"/>
      <c r="S408" s="346"/>
      <c r="T408" s="346"/>
      <c r="U408" s="4"/>
      <c r="V408" s="4"/>
      <c r="W408" s="4"/>
      <c r="X408" s="4"/>
      <c r="Y408" s="4"/>
      <c r="Z408" s="4"/>
      <c r="AA408" s="4"/>
      <c r="AB408" s="4"/>
      <c r="AC408" s="4"/>
      <c r="AD408" s="4"/>
    </row>
    <row r="409" spans="1:30">
      <c r="A409" s="4"/>
      <c r="B409" s="4"/>
      <c r="C409" s="4"/>
      <c r="D409" s="4"/>
      <c r="E409" s="4"/>
      <c r="F409" s="4"/>
      <c r="G409" s="4"/>
      <c r="H409" s="4"/>
      <c r="I409" s="4"/>
      <c r="J409" s="4"/>
      <c r="K409" s="4"/>
      <c r="L409" s="4"/>
      <c r="M409" s="4"/>
      <c r="N409" s="4"/>
      <c r="O409" s="4"/>
      <c r="P409" s="4"/>
      <c r="Q409" s="4"/>
      <c r="R409" s="4"/>
      <c r="S409" s="346"/>
      <c r="T409" s="346"/>
      <c r="U409" s="4"/>
      <c r="V409" s="4"/>
      <c r="W409" s="4"/>
      <c r="X409" s="4"/>
      <c r="Y409" s="4"/>
      <c r="Z409" s="4"/>
      <c r="AA409" s="4"/>
      <c r="AB409" s="4"/>
      <c r="AC409" s="4"/>
      <c r="AD409" s="4"/>
    </row>
    <row r="410" spans="1:30">
      <c r="A410" s="4"/>
      <c r="B410" s="4"/>
      <c r="C410" s="4"/>
      <c r="D410" s="4"/>
      <c r="E410" s="4"/>
      <c r="F410" s="4"/>
      <c r="G410" s="4"/>
      <c r="H410" s="4"/>
      <c r="I410" s="4"/>
      <c r="J410" s="4"/>
      <c r="K410" s="4"/>
      <c r="L410" s="4"/>
      <c r="M410" s="4"/>
      <c r="N410" s="4"/>
      <c r="O410" s="4"/>
      <c r="P410" s="4"/>
      <c r="Q410" s="4"/>
      <c r="R410" s="4"/>
      <c r="S410" s="346"/>
      <c r="T410" s="346"/>
      <c r="U410" s="4"/>
      <c r="V410" s="4"/>
      <c r="W410" s="4"/>
      <c r="X410" s="4"/>
      <c r="Y410" s="4"/>
      <c r="Z410" s="4"/>
      <c r="AA410" s="4"/>
      <c r="AB410" s="4"/>
      <c r="AC410" s="4"/>
      <c r="AD410" s="4"/>
    </row>
    <row r="411" spans="1:30">
      <c r="A411" s="4"/>
      <c r="B411" s="4"/>
      <c r="C411" s="4"/>
      <c r="D411" s="4"/>
      <c r="E411" s="4"/>
      <c r="F411" s="4"/>
      <c r="G411" s="4"/>
      <c r="H411" s="4"/>
      <c r="I411" s="4"/>
      <c r="J411" s="4"/>
      <c r="K411" s="4"/>
      <c r="L411" s="4"/>
      <c r="M411" s="4"/>
      <c r="N411" s="4"/>
      <c r="O411" s="4"/>
      <c r="P411" s="4"/>
      <c r="Q411" s="4"/>
      <c r="R411" s="4"/>
      <c r="S411" s="346"/>
      <c r="T411" s="346"/>
      <c r="U411" s="4"/>
      <c r="V411" s="4"/>
      <c r="W411" s="4"/>
      <c r="X411" s="4"/>
      <c r="Y411" s="4"/>
      <c r="Z411" s="4"/>
      <c r="AA411" s="4"/>
      <c r="AB411" s="4"/>
      <c r="AC411" s="4"/>
      <c r="AD411" s="4"/>
    </row>
    <row r="412" spans="1:30">
      <c r="A412" s="4"/>
      <c r="B412" s="4"/>
      <c r="C412" s="4"/>
      <c r="D412" s="4"/>
      <c r="E412" s="4"/>
      <c r="F412" s="4"/>
      <c r="G412" s="4"/>
      <c r="H412" s="4"/>
      <c r="I412" s="4"/>
      <c r="J412" s="4"/>
      <c r="K412" s="4"/>
      <c r="L412" s="4"/>
      <c r="M412" s="4"/>
      <c r="N412" s="4"/>
      <c r="O412" s="4"/>
      <c r="P412" s="4"/>
      <c r="Q412" s="4"/>
      <c r="R412" s="4"/>
      <c r="S412" s="346"/>
      <c r="T412" s="346"/>
      <c r="U412" s="4"/>
      <c r="V412" s="4"/>
      <c r="W412" s="4"/>
      <c r="X412" s="4"/>
      <c r="Y412" s="4"/>
      <c r="Z412" s="4"/>
      <c r="AA412" s="4"/>
      <c r="AB412" s="4"/>
      <c r="AC412" s="4"/>
      <c r="AD412" s="4"/>
    </row>
    <row r="413" spans="1:30">
      <c r="A413" s="4"/>
      <c r="B413" s="4"/>
      <c r="C413" s="4"/>
      <c r="D413" s="4"/>
      <c r="E413" s="4"/>
      <c r="F413" s="4"/>
      <c r="G413" s="4"/>
      <c r="H413" s="4"/>
      <c r="I413" s="4"/>
      <c r="J413" s="4"/>
      <c r="K413" s="4"/>
      <c r="L413" s="4"/>
      <c r="M413" s="4"/>
      <c r="N413" s="4"/>
      <c r="O413" s="4"/>
      <c r="P413" s="4"/>
      <c r="Q413" s="4"/>
      <c r="R413" s="4"/>
      <c r="S413" s="346"/>
      <c r="T413" s="346"/>
      <c r="U413" s="4"/>
      <c r="V413" s="4"/>
      <c r="W413" s="4"/>
      <c r="X413" s="4"/>
      <c r="Y413" s="4"/>
      <c r="Z413" s="4"/>
      <c r="AA413" s="4"/>
      <c r="AB413" s="4"/>
      <c r="AC413" s="4"/>
      <c r="AD413" s="4"/>
    </row>
    <row r="414" spans="1:30">
      <c r="A414" s="4"/>
      <c r="B414" s="4"/>
      <c r="C414" s="4"/>
      <c r="D414" s="4"/>
      <c r="E414" s="4"/>
      <c r="F414" s="4"/>
      <c r="G414" s="4"/>
      <c r="H414" s="4"/>
      <c r="I414" s="4"/>
      <c r="J414" s="4"/>
      <c r="K414" s="4"/>
      <c r="L414" s="4"/>
      <c r="M414" s="4"/>
      <c r="N414" s="4"/>
      <c r="O414" s="4"/>
      <c r="P414" s="4"/>
      <c r="Q414" s="4"/>
      <c r="R414" s="4"/>
      <c r="S414" s="346"/>
      <c r="T414" s="346"/>
      <c r="U414" s="4"/>
      <c r="V414" s="4"/>
      <c r="W414" s="4"/>
      <c r="X414" s="4"/>
      <c r="Y414" s="4"/>
      <c r="Z414" s="4"/>
      <c r="AA414" s="4"/>
      <c r="AB414" s="4"/>
      <c r="AC414" s="4"/>
      <c r="AD414" s="4"/>
    </row>
    <row r="415" spans="1:30">
      <c r="A415" s="4"/>
      <c r="B415" s="4"/>
      <c r="C415" s="4"/>
      <c r="D415" s="4"/>
      <c r="E415" s="4"/>
      <c r="F415" s="4"/>
      <c r="G415" s="4"/>
      <c r="H415" s="4"/>
      <c r="I415" s="4"/>
      <c r="J415" s="4"/>
      <c r="K415" s="4"/>
      <c r="L415" s="4"/>
      <c r="M415" s="4"/>
      <c r="N415" s="4"/>
      <c r="O415" s="4"/>
      <c r="P415" s="4"/>
      <c r="Q415" s="4"/>
      <c r="R415" s="4"/>
      <c r="S415" s="346"/>
      <c r="T415" s="346"/>
      <c r="U415" s="4"/>
      <c r="V415" s="4"/>
      <c r="W415" s="4"/>
      <c r="X415" s="4"/>
      <c r="Y415" s="4"/>
      <c r="Z415" s="4"/>
      <c r="AA415" s="4"/>
      <c r="AB415" s="4"/>
      <c r="AC415" s="4"/>
      <c r="AD415" s="4"/>
    </row>
    <row r="416" spans="1:30">
      <c r="A416" s="4"/>
      <c r="B416" s="4"/>
      <c r="C416" s="4"/>
      <c r="D416" s="4"/>
      <c r="E416" s="4"/>
      <c r="F416" s="4"/>
      <c r="G416" s="4"/>
      <c r="H416" s="4"/>
      <c r="I416" s="4"/>
      <c r="J416" s="4"/>
      <c r="K416" s="4"/>
      <c r="L416" s="4"/>
      <c r="M416" s="4"/>
      <c r="N416" s="4"/>
      <c r="O416" s="4"/>
      <c r="P416" s="4"/>
      <c r="Q416" s="4"/>
      <c r="R416" s="4"/>
      <c r="S416" s="346"/>
      <c r="T416" s="346"/>
      <c r="U416" s="4"/>
      <c r="V416" s="4"/>
      <c r="W416" s="4"/>
      <c r="X416" s="4"/>
      <c r="Y416" s="4"/>
      <c r="Z416" s="4"/>
      <c r="AA416" s="4"/>
      <c r="AB416" s="4"/>
      <c r="AC416" s="4"/>
      <c r="AD416" s="4"/>
    </row>
    <row r="417" spans="1:30">
      <c r="A417" s="4"/>
      <c r="B417" s="4"/>
      <c r="C417" s="4"/>
      <c r="D417" s="4"/>
      <c r="E417" s="4"/>
      <c r="F417" s="4"/>
      <c r="G417" s="4"/>
      <c r="H417" s="4"/>
      <c r="I417" s="4"/>
      <c r="J417" s="4"/>
      <c r="K417" s="4"/>
      <c r="L417" s="4"/>
      <c r="M417" s="4"/>
      <c r="N417" s="4"/>
      <c r="O417" s="4"/>
      <c r="P417" s="4"/>
      <c r="Q417" s="4"/>
      <c r="R417" s="4"/>
      <c r="S417" s="346"/>
      <c r="T417" s="346"/>
      <c r="U417" s="4"/>
      <c r="V417" s="4"/>
      <c r="W417" s="4"/>
      <c r="X417" s="4"/>
      <c r="Y417" s="4"/>
      <c r="Z417" s="4"/>
      <c r="AA417" s="4"/>
      <c r="AB417" s="4"/>
      <c r="AC417" s="4"/>
      <c r="AD417" s="4"/>
    </row>
    <row r="418" spans="1:30">
      <c r="A418" s="4"/>
      <c r="B418" s="4"/>
      <c r="C418" s="4"/>
      <c r="D418" s="4"/>
      <c r="E418" s="4"/>
      <c r="F418" s="4"/>
      <c r="G418" s="4"/>
      <c r="H418" s="4"/>
      <c r="I418" s="4"/>
      <c r="J418" s="4"/>
      <c r="K418" s="4"/>
      <c r="L418" s="4"/>
      <c r="M418" s="4"/>
      <c r="N418" s="4"/>
      <c r="O418" s="4"/>
      <c r="P418" s="4"/>
      <c r="Q418" s="4"/>
      <c r="R418" s="4"/>
      <c r="S418" s="346"/>
      <c r="T418" s="346"/>
      <c r="U418" s="4"/>
      <c r="V418" s="4"/>
      <c r="W418" s="4"/>
      <c r="X418" s="4"/>
      <c r="Y418" s="4"/>
      <c r="Z418" s="4"/>
      <c r="AA418" s="4"/>
      <c r="AB418" s="4"/>
      <c r="AC418" s="4"/>
      <c r="AD418" s="4"/>
    </row>
    <row r="419" spans="1:30">
      <c r="A419" s="4"/>
      <c r="B419" s="4"/>
      <c r="C419" s="4"/>
      <c r="D419" s="4"/>
      <c r="E419" s="4"/>
      <c r="F419" s="4"/>
      <c r="G419" s="4"/>
      <c r="H419" s="4"/>
      <c r="I419" s="4"/>
      <c r="J419" s="4"/>
      <c r="K419" s="4"/>
      <c r="L419" s="4"/>
      <c r="M419" s="4"/>
      <c r="N419" s="4"/>
      <c r="O419" s="4"/>
      <c r="P419" s="4"/>
      <c r="Q419" s="4"/>
      <c r="R419" s="4"/>
      <c r="S419" s="346"/>
      <c r="T419" s="346"/>
      <c r="U419" s="4"/>
      <c r="V419" s="4"/>
      <c r="W419" s="4"/>
      <c r="X419" s="4"/>
      <c r="Y419" s="4"/>
      <c r="Z419" s="4"/>
      <c r="AA419" s="4"/>
      <c r="AB419" s="4"/>
      <c r="AC419" s="4"/>
      <c r="AD419" s="4"/>
    </row>
    <row r="420" spans="1:30">
      <c r="A420" s="4"/>
      <c r="B420" s="4"/>
      <c r="C420" s="4"/>
      <c r="D420" s="4"/>
      <c r="E420" s="4"/>
      <c r="F420" s="4"/>
      <c r="G420" s="4"/>
      <c r="H420" s="4"/>
      <c r="I420" s="4"/>
      <c r="J420" s="4"/>
      <c r="K420" s="4"/>
      <c r="L420" s="4"/>
      <c r="M420" s="4"/>
      <c r="N420" s="4"/>
      <c r="O420" s="4"/>
      <c r="P420" s="4"/>
      <c r="Q420" s="4"/>
      <c r="R420" s="4"/>
      <c r="S420" s="346"/>
      <c r="T420" s="346"/>
      <c r="U420" s="4"/>
      <c r="V420" s="4"/>
      <c r="W420" s="4"/>
      <c r="X420" s="4"/>
      <c r="Y420" s="4"/>
      <c r="Z420" s="4"/>
      <c r="AA420" s="4"/>
      <c r="AB420" s="4"/>
      <c r="AC420" s="4"/>
      <c r="AD420" s="4"/>
    </row>
    <row r="421" spans="1:30">
      <c r="A421" s="4"/>
      <c r="B421" s="4"/>
      <c r="C421" s="4"/>
      <c r="D421" s="4"/>
      <c r="E421" s="4"/>
      <c r="F421" s="4"/>
      <c r="G421" s="4"/>
      <c r="H421" s="4"/>
      <c r="I421" s="4"/>
      <c r="J421" s="4"/>
      <c r="K421" s="4"/>
      <c r="L421" s="4"/>
      <c r="M421" s="4"/>
      <c r="N421" s="4"/>
      <c r="O421" s="4"/>
      <c r="P421" s="4"/>
      <c r="Q421" s="4"/>
      <c r="R421" s="4"/>
      <c r="S421" s="346"/>
      <c r="T421" s="346"/>
      <c r="U421" s="4"/>
      <c r="V421" s="4"/>
      <c r="W421" s="4"/>
      <c r="X421" s="4"/>
      <c r="Y421" s="4"/>
      <c r="Z421" s="4"/>
      <c r="AA421" s="4"/>
      <c r="AB421" s="4"/>
      <c r="AC421" s="4"/>
      <c r="AD421" s="4"/>
    </row>
    <row r="422" spans="1:30">
      <c r="A422" s="4"/>
      <c r="B422" s="4"/>
      <c r="C422" s="4"/>
      <c r="D422" s="4"/>
      <c r="E422" s="4"/>
      <c r="F422" s="4"/>
      <c r="G422" s="4"/>
      <c r="H422" s="4"/>
      <c r="I422" s="4"/>
      <c r="J422" s="4"/>
      <c r="K422" s="4"/>
      <c r="L422" s="4"/>
      <c r="M422" s="4"/>
      <c r="N422" s="4"/>
      <c r="O422" s="4"/>
      <c r="P422" s="4"/>
      <c r="Q422" s="4"/>
      <c r="R422" s="4"/>
      <c r="S422" s="346"/>
      <c r="T422" s="346"/>
      <c r="U422" s="4"/>
      <c r="V422" s="4"/>
      <c r="W422" s="4"/>
      <c r="X422" s="4"/>
      <c r="Y422" s="4"/>
      <c r="Z422" s="4"/>
      <c r="AA422" s="4"/>
      <c r="AB422" s="4"/>
      <c r="AC422" s="4"/>
      <c r="AD422" s="4"/>
    </row>
    <row r="423" spans="1:30">
      <c r="A423" s="4"/>
      <c r="B423" s="4"/>
      <c r="C423" s="4"/>
      <c r="D423" s="4"/>
      <c r="E423" s="4"/>
      <c r="F423" s="4"/>
      <c r="G423" s="4"/>
      <c r="H423" s="4"/>
      <c r="I423" s="4"/>
      <c r="J423" s="4"/>
      <c r="K423" s="4"/>
      <c r="L423" s="4"/>
      <c r="M423" s="4"/>
      <c r="N423" s="4"/>
      <c r="O423" s="4"/>
      <c r="P423" s="4"/>
      <c r="Q423" s="4"/>
      <c r="R423" s="4"/>
      <c r="S423" s="346"/>
      <c r="T423" s="346"/>
      <c r="U423" s="4"/>
      <c r="V423" s="4"/>
      <c r="W423" s="4"/>
      <c r="X423" s="4"/>
      <c r="Y423" s="4"/>
      <c r="Z423" s="4"/>
      <c r="AA423" s="4"/>
      <c r="AB423" s="4"/>
      <c r="AC423" s="4"/>
      <c r="AD423" s="4"/>
    </row>
    <row r="424" spans="1:30">
      <c r="A424" s="4"/>
      <c r="B424" s="4"/>
      <c r="C424" s="4"/>
      <c r="D424" s="4"/>
      <c r="E424" s="4"/>
      <c r="F424" s="4"/>
      <c r="G424" s="4"/>
      <c r="H424" s="4"/>
      <c r="I424" s="4"/>
      <c r="J424" s="4"/>
      <c r="K424" s="4"/>
      <c r="L424" s="4"/>
      <c r="M424" s="4"/>
      <c r="N424" s="4"/>
      <c r="O424" s="4"/>
      <c r="P424" s="4"/>
      <c r="Q424" s="4"/>
      <c r="R424" s="4"/>
      <c r="S424" s="346"/>
      <c r="T424" s="346"/>
      <c r="U424" s="4"/>
      <c r="V424" s="4"/>
      <c r="W424" s="4"/>
      <c r="X424" s="4"/>
      <c r="Y424" s="4"/>
      <c r="Z424" s="4"/>
      <c r="AA424" s="4"/>
      <c r="AB424" s="4"/>
      <c r="AC424" s="4"/>
      <c r="AD424" s="4"/>
    </row>
    <row r="425" spans="1:30">
      <c r="A425" s="4"/>
      <c r="B425" s="4"/>
      <c r="C425" s="4"/>
      <c r="D425" s="4"/>
      <c r="E425" s="4"/>
      <c r="F425" s="4"/>
      <c r="G425" s="4"/>
      <c r="H425" s="4"/>
      <c r="I425" s="4"/>
      <c r="J425" s="4"/>
      <c r="K425" s="4"/>
      <c r="L425" s="4"/>
      <c r="M425" s="4"/>
      <c r="N425" s="4"/>
      <c r="O425" s="4"/>
      <c r="P425" s="4"/>
      <c r="Q425" s="4"/>
      <c r="R425" s="4"/>
      <c r="S425" s="346"/>
      <c r="T425" s="346"/>
      <c r="U425" s="4"/>
      <c r="V425" s="4"/>
      <c r="W425" s="4"/>
      <c r="X425" s="4"/>
      <c r="Y425" s="4"/>
      <c r="Z425" s="4"/>
      <c r="AA425" s="4"/>
      <c r="AB425" s="4"/>
      <c r="AC425" s="4"/>
      <c r="AD425" s="4"/>
    </row>
    <row r="426" spans="1:30">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sheetData>
  <mergeCells count="57">
    <mergeCell ref="A6:A10"/>
    <mergeCell ref="B6:B10"/>
    <mergeCell ref="C6:C10"/>
    <mergeCell ref="D6:D10"/>
    <mergeCell ref="E6:E10"/>
    <mergeCell ref="A1:AD1"/>
    <mergeCell ref="A2:AD2"/>
    <mergeCell ref="A3:AD3"/>
    <mergeCell ref="A4:AD4"/>
    <mergeCell ref="A5:AD5"/>
    <mergeCell ref="F6:H7"/>
    <mergeCell ref="I6:P6"/>
    <mergeCell ref="Q6:T6"/>
    <mergeCell ref="U6:V8"/>
    <mergeCell ref="W6:Z7"/>
    <mergeCell ref="N8:P8"/>
    <mergeCell ref="W8:W10"/>
    <mergeCell ref="X8:Z8"/>
    <mergeCell ref="S9:S10"/>
    <mergeCell ref="F8:F10"/>
    <mergeCell ref="G8:H8"/>
    <mergeCell ref="I8:I10"/>
    <mergeCell ref="J8:L8"/>
    <mergeCell ref="M8:M10"/>
    <mergeCell ref="O9:P9"/>
    <mergeCell ref="Q9:Q10"/>
    <mergeCell ref="R9:R10"/>
    <mergeCell ref="AG6:AJ7"/>
    <mergeCell ref="I7:L7"/>
    <mergeCell ref="M7:P7"/>
    <mergeCell ref="Q7:R8"/>
    <mergeCell ref="S7:T8"/>
    <mergeCell ref="AA6:AA10"/>
    <mergeCell ref="AI9:AJ9"/>
    <mergeCell ref="AH9:AH10"/>
    <mergeCell ref="AG8:AG10"/>
    <mergeCell ref="AH8:AJ8"/>
    <mergeCell ref="G9:G10"/>
    <mergeCell ref="H9:H10"/>
    <mergeCell ref="J9:J10"/>
    <mergeCell ref="K9:L9"/>
    <mergeCell ref="N9:N10"/>
    <mergeCell ref="AA115:AA120"/>
    <mergeCell ref="T9:T10"/>
    <mergeCell ref="U9:U10"/>
    <mergeCell ref="V9:V10"/>
    <mergeCell ref="X9:X10"/>
    <mergeCell ref="Y9:Z9"/>
    <mergeCell ref="AA77:AA78"/>
    <mergeCell ref="AA86:AA91"/>
    <mergeCell ref="AA94:AA96"/>
    <mergeCell ref="AA106:AA108"/>
    <mergeCell ref="AA128:AA130"/>
    <mergeCell ref="AA133:AA137"/>
    <mergeCell ref="AE144:AG144"/>
    <mergeCell ref="AF158:AH159"/>
    <mergeCell ref="AE180:AN180"/>
  </mergeCells>
  <pageMargins left="0.56999999999999995" right="0.2" top="0.33" bottom="0.27" header="0.2" footer="0.2"/>
  <pageSetup paperSize="8" scale="5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Bieu1 TWKH</vt:lpstr>
      <vt:lpstr>Bieu1 NSTW-DP</vt:lpstr>
      <vt:lpstr>Bieu2 ODA-TW</vt:lpstr>
      <vt:lpstr>B3 ODA(theo trong nuoc)</vt:lpstr>
      <vt:lpstr>Bieu4chuyengd</vt:lpstr>
      <vt:lpstr>Bieu5giantiendo</vt:lpstr>
      <vt:lpstr>Bieu TH</vt:lpstr>
      <vt:lpstr>B1 HTMT</vt:lpstr>
      <vt:lpstr>B1a CTMTQG</vt:lpstr>
      <vt:lpstr>BM II.a</vt:lpstr>
      <vt:lpstr>BM TPCP 2</vt:lpstr>
      <vt:lpstr>B7 ODAKH</vt:lpstr>
      <vt:lpstr>Bieu 2 ODA-DP</vt:lpstr>
      <vt:lpstr>Bieu 9 Chitiet no XDCB NSNN</vt:lpstr>
      <vt:lpstr>'B1 HTMT'!Print_Area</vt:lpstr>
      <vt:lpstr>'B1a CTMTQG'!Print_Area</vt:lpstr>
      <vt:lpstr>'B3 ODA(theo trong nuoc)'!Print_Area</vt:lpstr>
      <vt:lpstr>'B7 ODAKH'!Print_Area</vt:lpstr>
      <vt:lpstr>'Bieu 2 ODA-DP'!Print_Area</vt:lpstr>
      <vt:lpstr>'Bieu 9 Chitiet no XDCB NSNN'!Print_Area</vt:lpstr>
      <vt:lpstr>'Bieu TH'!Print_Area</vt:lpstr>
      <vt:lpstr>'Bieu1 NSTW-DP'!Print_Area</vt:lpstr>
      <vt:lpstr>'Bieu1 TWKH'!Print_Area</vt:lpstr>
      <vt:lpstr>'Bieu2 ODA-TW'!Print_Area</vt:lpstr>
      <vt:lpstr>Bieu4chuyengd!Print_Area</vt:lpstr>
      <vt:lpstr>Bieu5giantiendo!Print_Area</vt:lpstr>
      <vt:lpstr>'BM II.a'!Print_Area</vt:lpstr>
      <vt:lpstr>'BM TPCP 2'!Print_Area</vt:lpstr>
      <vt:lpstr>'B1 HTMT'!Print_Titles</vt:lpstr>
      <vt:lpstr>'B1a CTMTQG'!Print_Titles</vt:lpstr>
      <vt:lpstr>'B3 ODA(theo trong nuoc)'!Print_Titles</vt:lpstr>
      <vt:lpstr>'B7 ODAKH'!Print_Titles</vt:lpstr>
      <vt:lpstr>'Bieu 2 ODA-DP'!Print_Titles</vt:lpstr>
      <vt:lpstr>'Bieu 9 Chitiet no XDCB NSNN'!Print_Titles</vt:lpstr>
      <vt:lpstr>'Bieu TH'!Print_Titles</vt:lpstr>
      <vt:lpstr>'Bieu1 NSTW-DP'!Print_Titles</vt:lpstr>
      <vt:lpstr>'Bieu1 TWKH'!Print_Titles</vt:lpstr>
      <vt:lpstr>'Bieu2 ODA-TW'!Print_Titles</vt:lpstr>
      <vt:lpstr>Bieu4chuyengd!Print_Titles</vt:lpstr>
      <vt:lpstr>Bieu5giantiendo!Print_Titles</vt:lpstr>
      <vt:lpstr>'BM II.a'!Print_Titles</vt:lpstr>
      <vt:lpstr>'BM TPCP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My PC</cp:lastModifiedBy>
  <cp:lastPrinted>2018-11-24T10:14:18Z</cp:lastPrinted>
  <dcterms:created xsi:type="dcterms:W3CDTF">2011-09-23T07:23:18Z</dcterms:created>
  <dcterms:modified xsi:type="dcterms:W3CDTF">2018-12-01T02:20:39Z</dcterms:modified>
</cp:coreProperties>
</file>