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D:\OneDrive\Copy\KH DT CONG Trung han 5 nam 2016-2020\Điều chỉnh KH đầu tư công trung hạn\ĐC đầu tư công sau cuộc họp TV Thường vụ ngay 13.8.2019\"/>
    </mc:Choice>
  </mc:AlternateContent>
  <xr:revisionPtr revIDLastSave="0" documentId="8_{59BC2BE0-9FA4-4D0C-AD64-335BCB54DACE}" xr6:coauthVersionLast="43" xr6:coauthVersionMax="43" xr10:uidLastSave="{00000000-0000-0000-0000-000000000000}"/>
  <bookViews>
    <workbookView xWindow="-120" yWindow="-120" windowWidth="29040" windowHeight="15840" firstSheet="12" activeTab="12" xr2:uid="{00000000-000D-0000-FFFF-FFFF00000000}"/>
  </bookViews>
  <sheets>
    <sheet name="Bieu 2 TH nganh, linh vuc" sheetId="2" state="hidden" r:id="rId1"/>
    <sheet name="Bieu 7 PPP" sheetId="4" state="hidden" r:id="rId2"/>
    <sheet name="Bieu 9 de lai" sheetId="5" state="hidden" r:id="rId3"/>
    <sheet name="Bieu 10 TDDTPT" sheetId="6" state="hidden" r:id="rId4"/>
    <sheet name="Bieu 11 TPCQDP" sheetId="7" state="hidden" r:id="rId5"/>
    <sheet name="Bieu15 da ky" sheetId="9" state="hidden" r:id="rId6"/>
    <sheet name="Bieu16 chua ky" sheetId="10" state="hidden" r:id="rId7"/>
    <sheet name="Bieu17 keu goi" sheetId="11" state="hidden" r:id="rId8"/>
    <sheet name="BM18 Chi tiet TPCP" sheetId="12" state="hidden" r:id="rId9"/>
    <sheet name="BC trung han DP" sheetId="13" state="hidden" r:id="rId10"/>
    <sheet name="Bieu25 TH nganh, linh vuc" sheetId="15" state="hidden" r:id="rId11"/>
    <sheet name="BM25" sheetId="16" state="hidden" r:id="rId12"/>
    <sheet name="NTM" sheetId="19" r:id="rId13"/>
    <sheet name="CT 135" sheetId="18" r:id="rId14"/>
    <sheet name="CT 275" sheetId="21" r:id="rId15"/>
    <sheet name="DC 2016-2020 (CT 30a)" sheetId="22" r:id="rId16"/>
  </sheets>
  <externalReferences>
    <externalReference r:id="rId17"/>
  </externalReferences>
  <definedNames>
    <definedName name="_Fill" localSheetId="13" hidden="1">#REF!</definedName>
    <definedName name="_Fill" localSheetId="14" hidden="1">#REF!</definedName>
    <definedName name="_Fill" localSheetId="12" hidden="1">#REF!</definedName>
    <definedName name="_Fill" hidden="1">#REF!</definedName>
    <definedName name="_xlnm._FilterDatabase" localSheetId="4" hidden="1">'Bieu 11 TPCQDP'!$A$1:$AZ$71</definedName>
    <definedName name="_Key1" localSheetId="13" hidden="1">#REF!</definedName>
    <definedName name="_Key1" localSheetId="14" hidden="1">#REF!</definedName>
    <definedName name="_Key1" localSheetId="12" hidden="1">#REF!</definedName>
    <definedName name="_Key1" hidden="1">#REF!</definedName>
    <definedName name="_Key2" localSheetId="13" hidden="1">#REF!</definedName>
    <definedName name="_Key2" localSheetId="14"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2" hidden="1">#REF!</definedName>
    <definedName name="_Sort" hidden="1">#REF!</definedName>
    <definedName name="CLVC3">0.1</definedName>
    <definedName name="DataFilter" localSheetId="13">[1]!DataFilter</definedName>
    <definedName name="DataFilter" localSheetId="14">[1]!DataFilter</definedName>
    <definedName name="DataFilter">[1]!DataFilter</definedName>
    <definedName name="DataSort" localSheetId="13">[1]!DataSort</definedName>
    <definedName name="DataSort" localSheetId="14">[1]!DataSort</definedName>
    <definedName name="DataSort">[1]!DataSort</definedName>
    <definedName name="GoBack" localSheetId="13">[1]Sheet1!GoBack</definedName>
    <definedName name="GoBack" localSheetId="14">[1]Sheet1!GoBack</definedName>
    <definedName name="GoBack">[1]Sheet1!GoBack</definedName>
    <definedName name="h" localSheetId="12" hidden="1">{"'Sheet1'!$L$16"}</definedName>
    <definedName name="h" hidden="1">{"'Sheet1'!$L$16"}</definedName>
    <definedName name="Heä_soá_laép_xaø_H">1.7</definedName>
    <definedName name="HSCT3">0.1</definedName>
    <definedName name="HSDN">2.5</definedName>
    <definedName name="HTML_CodePage" hidden="1">950</definedName>
    <definedName name="HTML_Control" localSheetId="1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2" hidden="1">{"'Sheet1'!$L$16"}</definedName>
    <definedName name="huy" hidden="1">{"'Sheet1'!$L$16"}</definedName>
    <definedName name="_xlnm.Print_Area" localSheetId="9">'BC trung han DP'!$A$1:$M$72</definedName>
    <definedName name="_xlnm.Print_Area" localSheetId="3">'Bieu 10 TDDTPT'!$A$1:$S$50</definedName>
    <definedName name="_xlnm.Print_Area" localSheetId="4">'Bieu 11 TPCQDP'!$A$1:$AZ$72</definedName>
    <definedName name="_xlnm.Print_Area" localSheetId="0">'Bieu 2 TH nganh, linh vuc'!$A$1:$AQ$33</definedName>
    <definedName name="_xlnm.Print_Area" localSheetId="1">'Bieu 7 PPP'!$A$1:$AP$46</definedName>
    <definedName name="_xlnm.Print_Area" localSheetId="2">'Bieu 9 de lai'!$A$1:$S$51</definedName>
    <definedName name="_xlnm.Print_Area" localSheetId="5">'Bieu15 da ky'!$A$1:$AR$38</definedName>
    <definedName name="_xlnm.Print_Area" localSheetId="6">'Bieu16 chua ky'!$A$1:$Y$31</definedName>
    <definedName name="_xlnm.Print_Area" localSheetId="7">'Bieu17 keu goi'!$A$1:$W$31</definedName>
    <definedName name="_xlnm.Print_Area" localSheetId="10">'Bieu25 TH nganh, linh vuc'!$A$1:$AQ$33</definedName>
    <definedName name="_xlnm.Print_Area" localSheetId="8">'BM18 Chi tiet TPCP'!$A$1:$AO$46</definedName>
    <definedName name="_xlnm.Print_Area" localSheetId="13">'CT 135'!$A$1:$O$90</definedName>
    <definedName name="_xlnm.Print_Area" localSheetId="14">'CT 275'!$A$1:$O$47</definedName>
    <definedName name="_xlnm.Print_Area" localSheetId="15">'DC 2016-2020 (CT 30a)'!$A$1:$AW$61</definedName>
    <definedName name="_xlnm.Print_Area" localSheetId="12">NTM!$A$1:$S$198</definedName>
    <definedName name="_xlnm.Print_Titles" localSheetId="9">'BC trung han DP'!$6:$8</definedName>
    <definedName name="_xlnm.Print_Titles" localSheetId="3">'Bieu 10 TDDTPT'!$6:$10</definedName>
    <definedName name="_xlnm.Print_Titles" localSheetId="4">'Bieu 11 TPCQDP'!$A:$B,'Bieu 11 TPCQDP'!$6:$10</definedName>
    <definedName name="_xlnm.Print_Titles" localSheetId="0">'Bieu 2 TH nganh, linh vuc'!$A:$B,'Bieu 2 TH nganh, linh vuc'!$6:$10</definedName>
    <definedName name="_xlnm.Print_Titles" localSheetId="1">'Bieu 7 PPP'!$6:$11</definedName>
    <definedName name="_xlnm.Print_Titles" localSheetId="2">'Bieu 9 de lai'!$A:$B,'Bieu 9 de lai'!$6:$10</definedName>
    <definedName name="_xlnm.Print_Titles" localSheetId="5">'Bieu15 da ky'!$A:$B,'Bieu15 da ky'!$6:$13</definedName>
    <definedName name="_xlnm.Print_Titles" localSheetId="6">'Bieu16 chua ky'!$A:$B,'Bieu16 chua ky'!$6:$13</definedName>
    <definedName name="_xlnm.Print_Titles" localSheetId="7">'Bieu17 keu goi'!$A:$B,'Bieu17 keu goi'!$6:$13</definedName>
    <definedName name="_xlnm.Print_Titles" localSheetId="10">'Bieu25 TH nganh, linh vuc'!$A:$B,'Bieu25 TH nganh, linh vuc'!$6:$10</definedName>
    <definedName name="_xlnm.Print_Titles" localSheetId="8">'BM18 Chi tiet TPCP'!$6:$10</definedName>
    <definedName name="_xlnm.Print_Titles" localSheetId="11">'BM25'!$6:$12</definedName>
    <definedName name="_xlnm.Print_Titles" localSheetId="13">'CT 135'!$6:$12</definedName>
    <definedName name="_xlnm.Print_Titles" localSheetId="14">'CT 275'!$6:$12</definedName>
    <definedName name="_xlnm.Print_Titles" localSheetId="15">'DC 2016-2020 (CT 30a)'!$6:$13</definedName>
    <definedName name="_xlnm.Print_Titles" localSheetId="12">NTM!$6:$12</definedName>
    <definedName name="TaxTV">10%</definedName>
    <definedName name="TaxXL">5%</definedName>
    <definedName name="wrn.chi._.tiÆt." localSheetId="12" hidden="1">{#N/A,#N/A,FALSE,"Chi tiÆt"}</definedName>
    <definedName name="wrn.chi._.tiÆt." hidden="1">{#N/A,#N/A,FALSE,"Chi tiÆt"}</definedName>
    <definedName name="XCCT">0.5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59" i="19" l="1"/>
  <c r="K159" i="19"/>
  <c r="L159" i="19"/>
  <c r="M159" i="19"/>
  <c r="N159" i="19"/>
  <c r="O159" i="19"/>
  <c r="P159" i="19"/>
  <c r="I159" i="19"/>
  <c r="N42" i="19"/>
  <c r="O42" i="19"/>
  <c r="P42" i="19"/>
  <c r="M42" i="19"/>
  <c r="J27" i="19"/>
  <c r="K27" i="19"/>
  <c r="L27" i="19"/>
  <c r="O27" i="19"/>
  <c r="P27" i="19"/>
  <c r="I27" i="19"/>
  <c r="AT54" i="22" l="1"/>
  <c r="AS54" i="22" s="1"/>
  <c r="AQ58" i="22" l="1"/>
  <c r="AR58" i="22"/>
  <c r="G56" i="22"/>
  <c r="H56" i="22"/>
  <c r="I56" i="22"/>
  <c r="J56" i="22"/>
  <c r="K56" i="22"/>
  <c r="L56" i="22"/>
  <c r="M56" i="22"/>
  <c r="N56" i="22"/>
  <c r="O56" i="22"/>
  <c r="P56" i="22"/>
  <c r="Q56" i="22"/>
  <c r="R56" i="22"/>
  <c r="S56" i="22"/>
  <c r="T56" i="22"/>
  <c r="U56" i="22"/>
  <c r="V56" i="22"/>
  <c r="W56" i="22"/>
  <c r="Y56" i="22"/>
  <c r="Z56" i="22"/>
  <c r="AA56" i="22"/>
  <c r="AB56" i="22"/>
  <c r="AC56" i="22"/>
  <c r="AC55" i="22" s="1"/>
  <c r="AC53" i="22" s="1"/>
  <c r="AD56" i="22"/>
  <c r="AE56" i="22"/>
  <c r="AF56" i="22"/>
  <c r="AG56" i="22"/>
  <c r="AI56" i="22"/>
  <c r="AJ56" i="22"/>
  <c r="AK56" i="22"/>
  <c r="AL56" i="22"/>
  <c r="AO56" i="22"/>
  <c r="AP56" i="22"/>
  <c r="AQ56" i="22"/>
  <c r="AR56" i="22"/>
  <c r="AR55" i="22" s="1"/>
  <c r="AR53" i="22" s="1"/>
  <c r="AT60" i="22"/>
  <c r="AS60" i="22" s="1"/>
  <c r="AX60" i="22" s="1"/>
  <c r="AT59" i="22"/>
  <c r="AU58" i="22"/>
  <c r="AP58" i="22"/>
  <c r="AO58" i="22"/>
  <c r="AN58" i="22"/>
  <c r="AM58" i="22"/>
  <c r="AL58" i="22"/>
  <c r="AK58" i="22"/>
  <c r="AJ58" i="22"/>
  <c r="AI58" i="22"/>
  <c r="AH58" i="22"/>
  <c r="AG58" i="22"/>
  <c r="AF58" i="22"/>
  <c r="AE58" i="22"/>
  <c r="AD58" i="22"/>
  <c r="AC58" i="22"/>
  <c r="AB58" i="22"/>
  <c r="AA58" i="22"/>
  <c r="Z58" i="22"/>
  <c r="Y58" i="22"/>
  <c r="X58" i="22"/>
  <c r="W58" i="22"/>
  <c r="V58" i="22"/>
  <c r="U58" i="22"/>
  <c r="T58" i="22"/>
  <c r="S58" i="22"/>
  <c r="R58" i="22"/>
  <c r="Q58" i="22"/>
  <c r="P58" i="22"/>
  <c r="O58" i="22"/>
  <c r="N58" i="22"/>
  <c r="M58" i="22"/>
  <c r="L58" i="22"/>
  <c r="K58" i="22"/>
  <c r="J58" i="22"/>
  <c r="I58" i="22"/>
  <c r="H58" i="22"/>
  <c r="G58" i="22"/>
  <c r="AN57" i="22"/>
  <c r="AM57" i="22" s="1"/>
  <c r="AH57" i="22"/>
  <c r="AH56" i="22" s="1"/>
  <c r="X57" i="22"/>
  <c r="X56" i="22" s="1"/>
  <c r="AM54" i="22"/>
  <c r="AH54" i="22"/>
  <c r="AD54" i="22"/>
  <c r="X54" i="22"/>
  <c r="U54" i="22"/>
  <c r="T54" i="22"/>
  <c r="O54" i="22"/>
  <c r="AU53" i="22"/>
  <c r="AA55" i="22" l="1"/>
  <c r="AA53" i="22" s="1"/>
  <c r="X55" i="22"/>
  <c r="AG55" i="22"/>
  <c r="AG53" i="22" s="1"/>
  <c r="Y55" i="22"/>
  <c r="Y53" i="22" s="1"/>
  <c r="AE55" i="22"/>
  <c r="AE53" i="22" s="1"/>
  <c r="X53" i="22"/>
  <c r="T53" i="22"/>
  <c r="AM56" i="22"/>
  <c r="AM55" i="22" s="1"/>
  <c r="AM53" i="22" s="1"/>
  <c r="AX57" i="22"/>
  <c r="AL55" i="22"/>
  <c r="AL53" i="22" s="1"/>
  <c r="AJ55" i="22"/>
  <c r="AJ53" i="22" s="1"/>
  <c r="V55" i="22"/>
  <c r="V53" i="22" s="1"/>
  <c r="AH55" i="22"/>
  <c r="AH53" i="22" s="1"/>
  <c r="AO55" i="22"/>
  <c r="AO53" i="22" s="1"/>
  <c r="AK55" i="22"/>
  <c r="AK53" i="22" s="1"/>
  <c r="AI55" i="22"/>
  <c r="AI53" i="22" s="1"/>
  <c r="AF55" i="22"/>
  <c r="AF53" i="22" s="1"/>
  <c r="AD55" i="22"/>
  <c r="AD53" i="22" s="1"/>
  <c r="AB55" i="22"/>
  <c r="AB53" i="22" s="1"/>
  <c r="Z55" i="22"/>
  <c r="Z53" i="22" s="1"/>
  <c r="W55" i="22"/>
  <c r="W53" i="22" s="1"/>
  <c r="U55" i="22"/>
  <c r="U53" i="22" s="1"/>
  <c r="S55" i="22"/>
  <c r="S53" i="22" s="1"/>
  <c r="Q55" i="22"/>
  <c r="Q53" i="22" s="1"/>
  <c r="O55" i="22"/>
  <c r="O53" i="22" s="1"/>
  <c r="M55" i="22"/>
  <c r="M53" i="22" s="1"/>
  <c r="K55" i="22"/>
  <c r="K53" i="22" s="1"/>
  <c r="I55" i="22"/>
  <c r="I53" i="22" s="1"/>
  <c r="G55" i="22"/>
  <c r="G53" i="22" s="1"/>
  <c r="AT58" i="22"/>
  <c r="AS59" i="22"/>
  <c r="AP55" i="22"/>
  <c r="AP53" i="22" s="1"/>
  <c r="T55" i="22"/>
  <c r="R55" i="22"/>
  <c r="R53" i="22" s="1"/>
  <c r="P55" i="22"/>
  <c r="P53" i="22" s="1"/>
  <c r="N55" i="22"/>
  <c r="N53" i="22" s="1"/>
  <c r="L55" i="22"/>
  <c r="L53" i="22" s="1"/>
  <c r="J55" i="22"/>
  <c r="J53" i="22" s="1"/>
  <c r="H55" i="22"/>
  <c r="H53" i="22" s="1"/>
  <c r="AQ55" i="22"/>
  <c r="AQ53" i="22" s="1"/>
  <c r="AT57" i="22"/>
  <c r="AN56" i="22"/>
  <c r="AN55" i="22" s="1"/>
  <c r="AN53" i="22" s="1"/>
  <c r="AX59" i="22" l="1"/>
  <c r="AS58" i="22"/>
  <c r="AT56" i="22"/>
  <c r="AT55" i="22" s="1"/>
  <c r="AT53" i="22" s="1"/>
  <c r="AW53" i="22" s="1"/>
  <c r="AS57" i="22"/>
  <c r="AS56" i="22" s="1"/>
  <c r="AS55" i="22" l="1"/>
  <c r="AS53" i="22" s="1"/>
  <c r="AX53" i="22"/>
  <c r="AQ51" i="22"/>
  <c r="AQ34" i="22" l="1"/>
  <c r="AT34" i="22" s="1"/>
  <c r="AS34" i="22" s="1"/>
  <c r="AT21" i="22"/>
  <c r="AY20" i="22"/>
  <c r="AT19" i="22"/>
  <c r="AT20" i="22"/>
  <c r="AS20" i="22" s="1"/>
  <c r="AT24" i="22"/>
  <c r="AS24" i="22" s="1"/>
  <c r="AT25" i="22"/>
  <c r="AS25" i="22" s="1"/>
  <c r="G18" i="22"/>
  <c r="H18" i="22"/>
  <c r="I18" i="22"/>
  <c r="J18" i="22"/>
  <c r="K18" i="22"/>
  <c r="L18" i="22"/>
  <c r="M18" i="22"/>
  <c r="N18" i="22"/>
  <c r="O18" i="22"/>
  <c r="P18" i="22"/>
  <c r="Q18" i="22"/>
  <c r="R18" i="22"/>
  <c r="S18" i="22"/>
  <c r="T18" i="22"/>
  <c r="U18" i="22"/>
  <c r="V18" i="22"/>
  <c r="W18" i="22"/>
  <c r="Y18" i="22"/>
  <c r="Z18" i="22"/>
  <c r="AA18" i="22"/>
  <c r="AB18" i="22"/>
  <c r="AE18" i="22"/>
  <c r="AF18" i="22"/>
  <c r="AG18" i="22"/>
  <c r="AI18" i="22"/>
  <c r="AJ18" i="22"/>
  <c r="AK18" i="22"/>
  <c r="AN18" i="22"/>
  <c r="AO18" i="22"/>
  <c r="AP18" i="22"/>
  <c r="AQ18" i="22"/>
  <c r="AR18" i="22"/>
  <c r="AT23" i="22"/>
  <c r="AS23" i="22" s="1"/>
  <c r="AT22" i="22"/>
  <c r="AS22" i="22" s="1"/>
  <c r="AM25" i="22"/>
  <c r="AX25" i="22" s="1"/>
  <c r="X25" i="22"/>
  <c r="AM24" i="22"/>
  <c r="AX24" i="22" s="1"/>
  <c r="X24" i="22"/>
  <c r="AM23" i="22"/>
  <c r="AX23" i="22" s="1"/>
  <c r="AL23" i="22"/>
  <c r="AH23" i="22"/>
  <c r="AD23" i="22"/>
  <c r="AC23" i="22"/>
  <c r="X23" i="22"/>
  <c r="AM22" i="22"/>
  <c r="AX22" i="22" s="1"/>
  <c r="AL22" i="22"/>
  <c r="AH22" i="22"/>
  <c r="AD22" i="22"/>
  <c r="AC22" i="22"/>
  <c r="X22" i="22"/>
  <c r="AM20" i="22"/>
  <c r="AX20" i="22" s="1"/>
  <c r="AL20" i="22"/>
  <c r="AH20" i="22"/>
  <c r="AD20" i="22"/>
  <c r="AC20" i="22"/>
  <c r="X20" i="22"/>
  <c r="AT18" i="22" l="1"/>
  <c r="AQ35" i="22" l="1"/>
  <c r="AY10" i="22"/>
  <c r="H39" i="22"/>
  <c r="I39" i="22"/>
  <c r="J39" i="22"/>
  <c r="K39" i="22"/>
  <c r="L39" i="22"/>
  <c r="L38" i="22" s="1"/>
  <c r="M39" i="22"/>
  <c r="M38" i="22" s="1"/>
  <c r="N39" i="22"/>
  <c r="O39" i="22"/>
  <c r="P39" i="22"/>
  <c r="Q39" i="22"/>
  <c r="R39" i="22"/>
  <c r="R38" i="22" s="1"/>
  <c r="S39" i="22"/>
  <c r="T39" i="22"/>
  <c r="T38" i="22" s="1"/>
  <c r="U39" i="22"/>
  <c r="U38" i="22" s="1"/>
  <c r="V39" i="22"/>
  <c r="W39" i="22"/>
  <c r="X39" i="22"/>
  <c r="Y39" i="22"/>
  <c r="Z39" i="22"/>
  <c r="Z38" i="22" s="1"/>
  <c r="AA39" i="22"/>
  <c r="AA38" i="22" s="1"/>
  <c r="AB39" i="22"/>
  <c r="AB38" i="22" s="1"/>
  <c r="AC39" i="22"/>
  <c r="AC38" i="22" s="1"/>
  <c r="AD39" i="22"/>
  <c r="AD38" i="22" s="1"/>
  <c r="AE39" i="22"/>
  <c r="AF39" i="22"/>
  <c r="AF38" i="22" s="1"/>
  <c r="AG39" i="22"/>
  <c r="AH39" i="22"/>
  <c r="AH38" i="22" s="1"/>
  <c r="AI39" i="22"/>
  <c r="AJ39" i="22"/>
  <c r="AJ38" i="22" s="1"/>
  <c r="AK39" i="22"/>
  <c r="AK38" i="22" s="1"/>
  <c r="AL39" i="22"/>
  <c r="AL38" i="22" s="1"/>
  <c r="G39" i="22"/>
  <c r="H38" i="22"/>
  <c r="I38" i="22"/>
  <c r="J38" i="22"/>
  <c r="K38" i="22"/>
  <c r="N38" i="22"/>
  <c r="O38" i="22"/>
  <c r="P38" i="22"/>
  <c r="Q38" i="22"/>
  <c r="S38" i="22"/>
  <c r="V38" i="22"/>
  <c r="W38" i="22"/>
  <c r="Y38" i="22"/>
  <c r="AE38" i="22"/>
  <c r="AG38" i="22"/>
  <c r="AI38" i="22"/>
  <c r="G38" i="22"/>
  <c r="G50" i="22"/>
  <c r="H50" i="22"/>
  <c r="I50" i="22"/>
  <c r="J50" i="22"/>
  <c r="K50" i="22"/>
  <c r="L50" i="22"/>
  <c r="M50" i="22"/>
  <c r="N50" i="22"/>
  <c r="O50" i="22"/>
  <c r="P50" i="22"/>
  <c r="Q50" i="22"/>
  <c r="R50" i="22"/>
  <c r="S50" i="22"/>
  <c r="T50" i="22"/>
  <c r="U50" i="22"/>
  <c r="V50" i="22"/>
  <c r="W50" i="22"/>
  <c r="X50" i="22"/>
  <c r="Y50" i="22"/>
  <c r="Z50" i="22"/>
  <c r="AA50" i="22"/>
  <c r="AB50" i="22"/>
  <c r="AC50" i="22"/>
  <c r="AD50" i="22"/>
  <c r="AE50" i="22"/>
  <c r="AF50" i="22"/>
  <c r="AG50" i="22"/>
  <c r="AH50" i="22"/>
  <c r="AI50" i="22"/>
  <c r="AJ50" i="22"/>
  <c r="AK50" i="22"/>
  <c r="AL50" i="22"/>
  <c r="AM50" i="22"/>
  <c r="AN50" i="22"/>
  <c r="AO50" i="22"/>
  <c r="AP50" i="22"/>
  <c r="H48" i="22"/>
  <c r="I48" i="22"/>
  <c r="J48" i="22"/>
  <c r="K48" i="22"/>
  <c r="L48" i="22"/>
  <c r="M48" i="22"/>
  <c r="N48" i="22"/>
  <c r="O48" i="22"/>
  <c r="P48" i="22"/>
  <c r="Q48" i="22"/>
  <c r="R48" i="22"/>
  <c r="S48" i="22"/>
  <c r="T48" i="22"/>
  <c r="U48" i="22"/>
  <c r="V48" i="22"/>
  <c r="W48" i="22"/>
  <c r="X48" i="22"/>
  <c r="Y48" i="22"/>
  <c r="Z48" i="22"/>
  <c r="AA48" i="22"/>
  <c r="AB48" i="22"/>
  <c r="AC48" i="22"/>
  <c r="AD48" i="22"/>
  <c r="AE48" i="22"/>
  <c r="AF48" i="22"/>
  <c r="AG48" i="22"/>
  <c r="AH48" i="22"/>
  <c r="AI48" i="22"/>
  <c r="AJ48" i="22"/>
  <c r="AL48" i="22"/>
  <c r="AM48" i="22"/>
  <c r="AM47" i="22" s="1"/>
  <c r="AM45" i="22" s="1"/>
  <c r="AN48" i="22"/>
  <c r="AN47" i="22" s="1"/>
  <c r="AN45" i="22" s="1"/>
  <c r="AO48" i="22"/>
  <c r="AO47" i="22" s="1"/>
  <c r="AO45" i="22" s="1"/>
  <c r="AP48" i="22"/>
  <c r="AP47" i="22" s="1"/>
  <c r="AP45" i="22" s="1"/>
  <c r="AQ48" i="22"/>
  <c r="AR48" i="22"/>
  <c r="H31" i="22"/>
  <c r="I31" i="22"/>
  <c r="J31" i="22"/>
  <c r="K31" i="22"/>
  <c r="L31" i="22"/>
  <c r="M31" i="22"/>
  <c r="N31" i="22"/>
  <c r="O31" i="22"/>
  <c r="P31" i="22"/>
  <c r="Q31" i="22"/>
  <c r="R31" i="22"/>
  <c r="S31" i="22"/>
  <c r="T31" i="22"/>
  <c r="U31" i="22"/>
  <c r="V31" i="22"/>
  <c r="W31" i="22"/>
  <c r="X31" i="22"/>
  <c r="Y31" i="22"/>
  <c r="Z31" i="22"/>
  <c r="AA31" i="22"/>
  <c r="AB31" i="22"/>
  <c r="AC31" i="22"/>
  <c r="AD31" i="22"/>
  <c r="AE31" i="22"/>
  <c r="AF31" i="22"/>
  <c r="AG31" i="22"/>
  <c r="AH31" i="22"/>
  <c r="AI31" i="22"/>
  <c r="AJ31" i="22"/>
  <c r="AK31" i="22"/>
  <c r="AL31" i="22"/>
  <c r="G31" i="22"/>
  <c r="AL47" i="22" l="1"/>
  <c r="AL45" i="22" s="1"/>
  <c r="AJ47" i="22"/>
  <c r="AJ45" i="22" s="1"/>
  <c r="AH47" i="22"/>
  <c r="AF47" i="22"/>
  <c r="AF45" i="22" s="1"/>
  <c r="AD47" i="22"/>
  <c r="AB47" i="22"/>
  <c r="AB45" i="22" s="1"/>
  <c r="Z47" i="22"/>
  <c r="Z45" i="22" s="1"/>
  <c r="X47" i="22"/>
  <c r="V47" i="22"/>
  <c r="V45" i="22" s="1"/>
  <c r="T47" i="22"/>
  <c r="T45" i="22" s="1"/>
  <c r="R47" i="22"/>
  <c r="R45" i="22" s="1"/>
  <c r="P47" i="22"/>
  <c r="N47" i="22"/>
  <c r="N45" i="22" s="1"/>
  <c r="L47" i="22"/>
  <c r="L45" i="22" s="1"/>
  <c r="J47" i="22"/>
  <c r="J45" i="22" s="1"/>
  <c r="H47" i="22"/>
  <c r="H45" i="22" s="1"/>
  <c r="AI47" i="22"/>
  <c r="AI45" i="22" s="1"/>
  <c r="AG47" i="22"/>
  <c r="AG45" i="22" s="1"/>
  <c r="AE47" i="22"/>
  <c r="AE45" i="22" s="1"/>
  <c r="AC47" i="22"/>
  <c r="AA47" i="22"/>
  <c r="AA45" i="22" s="1"/>
  <c r="Y47" i="22"/>
  <c r="Y45" i="22" s="1"/>
  <c r="W47" i="22"/>
  <c r="W45" i="22" s="1"/>
  <c r="U47" i="22"/>
  <c r="U45" i="22" s="1"/>
  <c r="S47" i="22"/>
  <c r="S45" i="22" s="1"/>
  <c r="Q47" i="22"/>
  <c r="O47" i="22"/>
  <c r="O45" i="22" s="1"/>
  <c r="M47" i="22"/>
  <c r="M45" i="22" s="1"/>
  <c r="K47" i="22"/>
  <c r="K45" i="22" s="1"/>
  <c r="I47" i="22"/>
  <c r="I45" i="22" s="1"/>
  <c r="AT51" i="22"/>
  <c r="AU50" i="22"/>
  <c r="AR50" i="22"/>
  <c r="AR47" i="22" s="1"/>
  <c r="AR45" i="22" s="1"/>
  <c r="AQ50" i="22"/>
  <c r="AQ47" i="22" s="1"/>
  <c r="AT49" i="22"/>
  <c r="AK49" i="22"/>
  <c r="AK48" i="22" s="1"/>
  <c r="AK47" i="22" s="1"/>
  <c r="AK45" i="22" s="1"/>
  <c r="G49" i="22"/>
  <c r="G48" i="22" s="1"/>
  <c r="G47" i="22" s="1"/>
  <c r="G45" i="22" s="1"/>
  <c r="AQ46" i="22"/>
  <c r="AH46" i="22"/>
  <c r="AH45" i="22" s="1"/>
  <c r="AD46" i="22"/>
  <c r="AD45" i="22" s="1"/>
  <c r="AC46" i="22"/>
  <c r="X46" i="22"/>
  <c r="Q46" i="22"/>
  <c r="P46" i="22"/>
  <c r="P45" i="22" s="1"/>
  <c r="AT43" i="22"/>
  <c r="AS43" i="22" s="1"/>
  <c r="AM43" i="22"/>
  <c r="X43" i="22"/>
  <c r="X38" i="22" s="1"/>
  <c r="AT42" i="22"/>
  <c r="AS42" i="22" s="1"/>
  <c r="AS41" i="22" s="1"/>
  <c r="AS39" i="22" s="1"/>
  <c r="AM42" i="22"/>
  <c r="AM41" i="22" s="1"/>
  <c r="AM39" i="22" s="1"/>
  <c r="AR41" i="22"/>
  <c r="AR39" i="22" s="1"/>
  <c r="AR38" i="22" s="1"/>
  <c r="AQ41" i="22"/>
  <c r="AQ39" i="22" s="1"/>
  <c r="AQ38" i="22" s="1"/>
  <c r="AP41" i="22"/>
  <c r="AP39" i="22" s="1"/>
  <c r="AP38" i="22" s="1"/>
  <c r="AO41" i="22"/>
  <c r="AO39" i="22" s="1"/>
  <c r="AO38" i="22" s="1"/>
  <c r="AN41" i="22"/>
  <c r="AN39" i="22" s="1"/>
  <c r="AN38" i="22" s="1"/>
  <c r="AN36" i="22"/>
  <c r="AT36" i="22" s="1"/>
  <c r="X36" i="22"/>
  <c r="AT35" i="22"/>
  <c r="AS35" i="22" s="1"/>
  <c r="AX35" i="22" s="1"/>
  <c r="AM35" i="22"/>
  <c r="AX34" i="22"/>
  <c r="AM34" i="22"/>
  <c r="AM33" i="22" s="1"/>
  <c r="AM31" i="22" s="1"/>
  <c r="AR33" i="22"/>
  <c r="AR31" i="22" s="1"/>
  <c r="AQ33" i="22"/>
  <c r="AQ31" i="22" s="1"/>
  <c r="AP33" i="22"/>
  <c r="AP31" i="22" s="1"/>
  <c r="AO33" i="22"/>
  <c r="AO31" i="22" s="1"/>
  <c r="AN33" i="22"/>
  <c r="AN31" i="22" s="1"/>
  <c r="AT30" i="22"/>
  <c r="AH30" i="22"/>
  <c r="AH29" i="22" s="1"/>
  <c r="AH28" i="22" s="1"/>
  <c r="AH27" i="22" s="1"/>
  <c r="AE30" i="22"/>
  <c r="AD30" i="22" s="1"/>
  <c r="P30" i="22"/>
  <c r="T30" i="22" s="1"/>
  <c r="H30" i="22"/>
  <c r="H29" i="22" s="1"/>
  <c r="H28" i="22" s="1"/>
  <c r="H27" i="22" s="1"/>
  <c r="G29" i="22"/>
  <c r="G28" i="22" s="1"/>
  <c r="G27" i="22" s="1"/>
  <c r="AM29" i="22"/>
  <c r="AM28" i="22" s="1"/>
  <c r="AV29" i="22"/>
  <c r="AV28" i="22" s="1"/>
  <c r="AV27" i="22" s="1"/>
  <c r="AU29" i="22"/>
  <c r="AU28" i="22" s="1"/>
  <c r="AU27" i="22" s="1"/>
  <c r="AR29" i="22"/>
  <c r="AR28" i="22" s="1"/>
  <c r="AQ29" i="22"/>
  <c r="AQ28" i="22" s="1"/>
  <c r="AP29" i="22"/>
  <c r="AP28" i="22" s="1"/>
  <c r="AO29" i="22"/>
  <c r="AO28" i="22" s="1"/>
  <c r="AO27" i="22" s="1"/>
  <c r="AN29" i="22"/>
  <c r="AN28" i="22" s="1"/>
  <c r="AL29" i="22"/>
  <c r="AL28" i="22" s="1"/>
  <c r="AL27" i="22" s="1"/>
  <c r="AK29" i="22"/>
  <c r="AK28" i="22" s="1"/>
  <c r="AK27" i="22" s="1"/>
  <c r="AJ29" i="22"/>
  <c r="AJ28" i="22" s="1"/>
  <c r="AJ27" i="22" s="1"/>
  <c r="AI29" i="22"/>
  <c r="AI28" i="22" s="1"/>
  <c r="AI27" i="22" s="1"/>
  <c r="AG29" i="22"/>
  <c r="AG28" i="22" s="1"/>
  <c r="AG27" i="22" s="1"/>
  <c r="AF29" i="22"/>
  <c r="AF28" i="22" s="1"/>
  <c r="AF27" i="22" s="1"/>
  <c r="AB29" i="22"/>
  <c r="AB28" i="22" s="1"/>
  <c r="AB27" i="22" s="1"/>
  <c r="AA29" i="22"/>
  <c r="AA28" i="22" s="1"/>
  <c r="AA27" i="22" s="1"/>
  <c r="Z29" i="22"/>
  <c r="Z28" i="22" s="1"/>
  <c r="Z27" i="22" s="1"/>
  <c r="Y29" i="22"/>
  <c r="Y28" i="22" s="1"/>
  <c r="Y27" i="22" s="1"/>
  <c r="W29" i="22"/>
  <c r="W28" i="22" s="1"/>
  <c r="W27" i="22" s="1"/>
  <c r="V29" i="22"/>
  <c r="V28" i="22" s="1"/>
  <c r="V27" i="22" s="1"/>
  <c r="S29" i="22"/>
  <c r="S28" i="22" s="1"/>
  <c r="S27" i="22" s="1"/>
  <c r="R29" i="22"/>
  <c r="R28" i="22" s="1"/>
  <c r="R27" i="22" s="1"/>
  <c r="O29" i="22"/>
  <c r="O28" i="22" s="1"/>
  <c r="O27" i="22" s="1"/>
  <c r="N29" i="22"/>
  <c r="N28" i="22" s="1"/>
  <c r="N27" i="22" s="1"/>
  <c r="M29" i="22"/>
  <c r="M28" i="22" s="1"/>
  <c r="M27" i="22" s="1"/>
  <c r="L29" i="22"/>
  <c r="L28" i="22" s="1"/>
  <c r="L27" i="22" s="1"/>
  <c r="K29" i="22"/>
  <c r="K28" i="22" s="1"/>
  <c r="K27" i="22" s="1"/>
  <c r="J29" i="22"/>
  <c r="J28" i="22" s="1"/>
  <c r="J27" i="22" s="1"/>
  <c r="I29" i="22"/>
  <c r="I28" i="22" s="1"/>
  <c r="I27" i="22" s="1"/>
  <c r="AS21" i="22"/>
  <c r="AM21" i="22"/>
  <c r="AX21" i="22" s="1"/>
  <c r="AL21" i="22"/>
  <c r="AH21" i="22"/>
  <c r="AD21" i="22"/>
  <c r="AC21" i="22"/>
  <c r="X21" i="22"/>
  <c r="AM19" i="22"/>
  <c r="AL19" i="22"/>
  <c r="AH19" i="22"/>
  <c r="AH18" i="22" s="1"/>
  <c r="AD19" i="22"/>
  <c r="AD18" i="22" s="1"/>
  <c r="AC19" i="22"/>
  <c r="AC18" i="22" s="1"/>
  <c r="X19" i="22"/>
  <c r="AU18" i="22"/>
  <c r="AU16" i="22" s="1"/>
  <c r="AQ16" i="22"/>
  <c r="AP16" i="22"/>
  <c r="AO16" i="22"/>
  <c r="AK16" i="22"/>
  <c r="AJ16" i="22"/>
  <c r="AJ15" i="22" s="1"/>
  <c r="AI16" i="22"/>
  <c r="AG16" i="22"/>
  <c r="AF16" i="22"/>
  <c r="AE16" i="22"/>
  <c r="AA16" i="22"/>
  <c r="Z16" i="22"/>
  <c r="Y16" i="22"/>
  <c r="W16" i="22"/>
  <c r="V16" i="22"/>
  <c r="U16" i="22"/>
  <c r="T16" i="22"/>
  <c r="S16" i="22"/>
  <c r="R16" i="22"/>
  <c r="Q16" i="22"/>
  <c r="P16" i="22"/>
  <c r="O16" i="22"/>
  <c r="N16" i="22"/>
  <c r="M16" i="22"/>
  <c r="L16" i="22"/>
  <c r="K16" i="22"/>
  <c r="J16" i="22"/>
  <c r="I16" i="22"/>
  <c r="H16" i="22"/>
  <c r="G16" i="22"/>
  <c r="G15" i="22" s="1"/>
  <c r="G14" i="22" s="1"/>
  <c r="AR27" i="22" l="1"/>
  <c r="AL18" i="22"/>
  <c r="AP27" i="22"/>
  <c r="AP15" i="22"/>
  <c r="AT33" i="22"/>
  <c r="AT31" i="22" s="1"/>
  <c r="AO15" i="22"/>
  <c r="X18" i="22"/>
  <c r="X16" i="22" s="1"/>
  <c r="X45" i="22"/>
  <c r="J14" i="22"/>
  <c r="J15" i="22"/>
  <c r="L15" i="22"/>
  <c r="L14" i="22" s="1"/>
  <c r="N15" i="22"/>
  <c r="N14" i="22" s="1"/>
  <c r="Y15" i="22"/>
  <c r="Y14" i="22" s="1"/>
  <c r="AF15" i="22"/>
  <c r="AF14" i="22" s="1"/>
  <c r="AU15" i="22"/>
  <c r="AU14" i="22" s="1"/>
  <c r="I15" i="22"/>
  <c r="I14" i="22" s="1"/>
  <c r="K15" i="22"/>
  <c r="K14" i="22" s="1"/>
  <c r="M15" i="22"/>
  <c r="M14" i="22" s="1"/>
  <c r="O15" i="22"/>
  <c r="O14" i="22" s="1"/>
  <c r="S15" i="22"/>
  <c r="S14" i="22" s="1"/>
  <c r="W15" i="22"/>
  <c r="W14" i="22" s="1"/>
  <c r="Z15" i="22"/>
  <c r="Z14" i="22" s="1"/>
  <c r="AG15" i="22"/>
  <c r="AG14" i="22" s="1"/>
  <c r="AX30" i="22"/>
  <c r="AS30" i="22"/>
  <c r="AX31" i="22" s="1"/>
  <c r="AM38" i="22"/>
  <c r="Q45" i="22"/>
  <c r="AC45" i="22"/>
  <c r="H15" i="22"/>
  <c r="H14" i="22" s="1"/>
  <c r="R15" i="22"/>
  <c r="R14" i="22" s="1"/>
  <c r="V15" i="22"/>
  <c r="V14" i="22" s="1"/>
  <c r="AA15" i="22"/>
  <c r="AA14" i="22" s="1"/>
  <c r="AI15" i="22"/>
  <c r="AI14" i="22" s="1"/>
  <c r="AK15" i="22"/>
  <c r="AK14" i="22" s="1"/>
  <c r="AV15" i="22"/>
  <c r="AV14" i="22" s="1"/>
  <c r="AX19" i="22"/>
  <c r="AM18" i="22"/>
  <c r="AM16" i="22" s="1"/>
  <c r="AJ14" i="22"/>
  <c r="AY51" i="22"/>
  <c r="AS51" i="22"/>
  <c r="AT50" i="22"/>
  <c r="AO14" i="22"/>
  <c r="AP14" i="22"/>
  <c r="AS38" i="22"/>
  <c r="AX38" i="22" s="1"/>
  <c r="AT46" i="22"/>
  <c r="AS46" i="22" s="1"/>
  <c r="AQ45" i="22"/>
  <c r="AQ27" i="22"/>
  <c r="AN27" i="22"/>
  <c r="AS49" i="22"/>
  <c r="AS48" i="22" s="1"/>
  <c r="AT48" i="22"/>
  <c r="AC16" i="22"/>
  <c r="AT41" i="22"/>
  <c r="AB16" i="22"/>
  <c r="P29" i="22"/>
  <c r="P28" i="22" s="1"/>
  <c r="P27" i="22" s="1"/>
  <c r="P15" i="22" s="1"/>
  <c r="AE29" i="22"/>
  <c r="AE28" i="22" s="1"/>
  <c r="AE27" i="22" s="1"/>
  <c r="AT29" i="22"/>
  <c r="AT28" i="22" s="1"/>
  <c r="AT27" i="22" s="1"/>
  <c r="AW27" i="22" s="1"/>
  <c r="AD16" i="22"/>
  <c r="AL16" i="22"/>
  <c r="AH16" i="22"/>
  <c r="AN16" i="22"/>
  <c r="AR16" i="22"/>
  <c r="AD29" i="22"/>
  <c r="AD28" i="22" s="1"/>
  <c r="AD27" i="22" s="1"/>
  <c r="Q30" i="22"/>
  <c r="Q29" i="22" s="1"/>
  <c r="Q28" i="22" s="1"/>
  <c r="Q27" i="22" s="1"/>
  <c r="AS33" i="22"/>
  <c r="AS31" i="22" s="1"/>
  <c r="U30" i="22"/>
  <c r="AM36" i="22"/>
  <c r="AM27" i="22" s="1"/>
  <c r="X29" i="22"/>
  <c r="X28" i="22" s="1"/>
  <c r="X27" i="22" s="1"/>
  <c r="AQ15" i="22" l="1"/>
  <c r="AN15" i="22"/>
  <c r="AM15" i="22"/>
  <c r="X15" i="22"/>
  <c r="AR15" i="22"/>
  <c r="AR14" i="22" s="1"/>
  <c r="AH15" i="22"/>
  <c r="AH14" i="22" s="1"/>
  <c r="AD15" i="22"/>
  <c r="AD14" i="22" s="1"/>
  <c r="AB15" i="22"/>
  <c r="AB14" i="22" s="1"/>
  <c r="AE15" i="22"/>
  <c r="AE14" i="22" s="1"/>
  <c r="Q15" i="22"/>
  <c r="Q14" i="22" s="1"/>
  <c r="AL15" i="22"/>
  <c r="AL14" i="22" s="1"/>
  <c r="P14" i="22"/>
  <c r="AM14" i="22"/>
  <c r="AT47" i="22"/>
  <c r="AT45" i="22" s="1"/>
  <c r="AN14" i="22"/>
  <c r="AQ14" i="22"/>
  <c r="AX51" i="22"/>
  <c r="AS50" i="22"/>
  <c r="AS47" i="22" s="1"/>
  <c r="AS45" i="22" s="1"/>
  <c r="AX41" i="22"/>
  <c r="AT39" i="22"/>
  <c r="AT38" i="22" s="1"/>
  <c r="AW38" i="22" s="1"/>
  <c r="X14" i="22"/>
  <c r="T29" i="22"/>
  <c r="T28" i="22" s="1"/>
  <c r="T27" i="22" s="1"/>
  <c r="AS29" i="22"/>
  <c r="AS28" i="22" s="1"/>
  <c r="AS27" i="22" s="1"/>
  <c r="AX26" i="22" s="1"/>
  <c r="AY30" i="22"/>
  <c r="AT16" i="22"/>
  <c r="AS19" i="22"/>
  <c r="AC30" i="22"/>
  <c r="AC29" i="22" s="1"/>
  <c r="AC28" i="22" s="1"/>
  <c r="AC27" i="22" s="1"/>
  <c r="U29" i="22"/>
  <c r="U28" i="22" s="1"/>
  <c r="U27" i="22" s="1"/>
  <c r="U15" i="22" l="1"/>
  <c r="U14" i="22" s="1"/>
  <c r="T15" i="22"/>
  <c r="T14" i="22" s="1"/>
  <c r="AX46" i="22"/>
  <c r="AT15" i="22"/>
  <c r="AT14" i="22" s="1"/>
  <c r="AC15" i="22"/>
  <c r="AC14" i="22" s="1"/>
  <c r="AS18" i="22"/>
  <c r="AS16" i="22" s="1"/>
  <c r="AW45" i="22"/>
  <c r="AX28" i="22" s="1"/>
  <c r="AW16" i="22"/>
  <c r="AX16" i="22"/>
  <c r="AZ16" i="22" s="1"/>
  <c r="AS15" i="22" l="1"/>
  <c r="AS14" i="22" s="1"/>
  <c r="I33" i="21"/>
  <c r="F44" i="21" l="1"/>
  <c r="E44" i="21"/>
  <c r="F42" i="21"/>
  <c r="F41" i="21"/>
  <c r="F40" i="21"/>
  <c r="F39" i="21"/>
  <c r="F38" i="21"/>
  <c r="F37" i="21"/>
  <c r="F36" i="21"/>
  <c r="E35" i="21"/>
  <c r="F34" i="21"/>
  <c r="E33" i="21"/>
  <c r="N44" i="21"/>
  <c r="M44" i="21"/>
  <c r="L44" i="21"/>
  <c r="K44" i="21"/>
  <c r="J44" i="21"/>
  <c r="I44" i="21"/>
  <c r="N43" i="21"/>
  <c r="I43" i="21"/>
  <c r="M43" i="21" s="1"/>
  <c r="M42" i="21"/>
  <c r="J42" i="21"/>
  <c r="N42" i="21" s="1"/>
  <c r="M41" i="21"/>
  <c r="J41" i="21"/>
  <c r="N41" i="21" s="1"/>
  <c r="M40" i="21"/>
  <c r="J40" i="21"/>
  <c r="N40" i="21" s="1"/>
  <c r="N39" i="21"/>
  <c r="M39" i="21"/>
  <c r="N38" i="21"/>
  <c r="M38" i="21"/>
  <c r="N37" i="21"/>
  <c r="M37" i="21"/>
  <c r="N36" i="21"/>
  <c r="M36" i="21"/>
  <c r="L35" i="21"/>
  <c r="K35" i="21"/>
  <c r="M34" i="21"/>
  <c r="M33" i="21" s="1"/>
  <c r="J34" i="21"/>
  <c r="L33" i="21"/>
  <c r="K33" i="21"/>
  <c r="N31" i="21"/>
  <c r="L31" i="21" s="1"/>
  <c r="L30" i="21"/>
  <c r="M29" i="21"/>
  <c r="K29" i="21"/>
  <c r="J29" i="21"/>
  <c r="I29" i="21"/>
  <c r="L28" i="21"/>
  <c r="L27" i="21"/>
  <c r="L26" i="21"/>
  <c r="L25" i="21"/>
  <c r="L24" i="21"/>
  <c r="N23" i="21"/>
  <c r="M23" i="21"/>
  <c r="K23" i="21"/>
  <c r="J23" i="21"/>
  <c r="I23" i="21"/>
  <c r="L22" i="21"/>
  <c r="N21" i="21"/>
  <c r="L21" i="21"/>
  <c r="N20" i="21"/>
  <c r="L20" i="21" s="1"/>
  <c r="L19" i="21"/>
  <c r="M18" i="21"/>
  <c r="K18" i="21"/>
  <c r="J18" i="21"/>
  <c r="I18" i="21"/>
  <c r="N29" i="21" l="1"/>
  <c r="N18" i="21"/>
  <c r="L18" i="21"/>
  <c r="L23" i="21"/>
  <c r="K32" i="21"/>
  <c r="I35" i="21"/>
  <c r="I32" i="21" s="1"/>
  <c r="F35" i="21"/>
  <c r="L32" i="21"/>
  <c r="J17" i="21"/>
  <c r="N34" i="21"/>
  <c r="N33" i="21" s="1"/>
  <c r="J33" i="21"/>
  <c r="I17" i="21"/>
  <c r="K17" i="21"/>
  <c r="M17" i="21"/>
  <c r="E32" i="21"/>
  <c r="J35" i="21"/>
  <c r="L29" i="21"/>
  <c r="N35" i="21"/>
  <c r="M35" i="21"/>
  <c r="M32" i="21" s="1"/>
  <c r="F33" i="21"/>
  <c r="Q14" i="19"/>
  <c r="R14" i="19"/>
  <c r="A4" i="19"/>
  <c r="N17" i="21" l="1"/>
  <c r="F32" i="21"/>
  <c r="N32" i="21"/>
  <c r="K16" i="21"/>
  <c r="K14" i="21" s="1"/>
  <c r="I16" i="21"/>
  <c r="I14" i="21" s="1"/>
  <c r="M16" i="21"/>
  <c r="M14" i="21" s="1"/>
  <c r="J32" i="21"/>
  <c r="J16" i="21" s="1"/>
  <c r="J14" i="21" s="1"/>
  <c r="L17" i="21"/>
  <c r="L16" i="21" s="1"/>
  <c r="L14" i="21" s="1"/>
  <c r="J26" i="18"/>
  <c r="L26" i="18"/>
  <c r="M26" i="18"/>
  <c r="I26" i="18"/>
  <c r="J58" i="18"/>
  <c r="I58" i="18"/>
  <c r="L68" i="18"/>
  <c r="M68" i="18"/>
  <c r="M58" i="18" s="1"/>
  <c r="N16" i="21" l="1"/>
  <c r="N14" i="21" s="1"/>
  <c r="J53" i="19"/>
  <c r="K53" i="19"/>
  <c r="L53" i="19"/>
  <c r="M53" i="19"/>
  <c r="N53" i="19"/>
  <c r="O53" i="19"/>
  <c r="P53" i="19"/>
  <c r="Q53" i="19"/>
  <c r="R53" i="19"/>
  <c r="I53" i="19"/>
  <c r="N76" i="18"/>
  <c r="N75" i="18"/>
  <c r="M76" i="18" l="1"/>
  <c r="M75" i="18"/>
  <c r="N87" i="18"/>
  <c r="M87" i="18"/>
  <c r="N86" i="18"/>
  <c r="M86" i="18"/>
  <c r="N85" i="18"/>
  <c r="M85" i="18"/>
  <c r="N83" i="18"/>
  <c r="M83" i="18"/>
  <c r="N81" i="18"/>
  <c r="M81" i="18"/>
  <c r="N80" i="18"/>
  <c r="M80" i="18"/>
  <c r="N77" i="18"/>
  <c r="M77" i="18"/>
  <c r="M73" i="18"/>
  <c r="N73" i="18"/>
  <c r="M74" i="18"/>
  <c r="N74" i="18"/>
  <c r="N72" i="18"/>
  <c r="M72" i="18"/>
  <c r="J71" i="18"/>
  <c r="I71" i="18"/>
  <c r="E88" i="18"/>
  <c r="F88" i="18"/>
  <c r="G88" i="18"/>
  <c r="H88" i="18"/>
  <c r="I88" i="18"/>
  <c r="J88" i="18"/>
  <c r="M88" i="18"/>
  <c r="N88" i="18"/>
  <c r="L88" i="18"/>
  <c r="K88" i="18"/>
  <c r="L71" i="18"/>
  <c r="K71" i="18"/>
  <c r="Q177" i="19"/>
  <c r="R177" i="19"/>
  <c r="K178" i="19"/>
  <c r="K177" i="19" s="1"/>
  <c r="L178" i="19"/>
  <c r="L177" i="19" s="1"/>
  <c r="M178" i="19"/>
  <c r="M177" i="19" s="1"/>
  <c r="N178" i="19"/>
  <c r="N177" i="19" s="1"/>
  <c r="O181" i="19"/>
  <c r="O182" i="19"/>
  <c r="O183" i="19"/>
  <c r="O184" i="19"/>
  <c r="O185" i="19"/>
  <c r="P185" i="19"/>
  <c r="O186" i="19"/>
  <c r="P186" i="19"/>
  <c r="O187" i="19"/>
  <c r="P187" i="19"/>
  <c r="O188" i="19"/>
  <c r="P188" i="19"/>
  <c r="O189" i="19"/>
  <c r="O190" i="19"/>
  <c r="O191" i="19"/>
  <c r="O192" i="19"/>
  <c r="O193" i="19"/>
  <c r="P193" i="19"/>
  <c r="O194" i="19"/>
  <c r="O195" i="19"/>
  <c r="P195" i="19"/>
  <c r="O179" i="19"/>
  <c r="J194" i="19"/>
  <c r="P194" i="19" s="1"/>
  <c r="J192" i="19"/>
  <c r="P192" i="19" s="1"/>
  <c r="J191" i="19"/>
  <c r="P191" i="19" s="1"/>
  <c r="J190" i="19"/>
  <c r="P190" i="19" s="1"/>
  <c r="J189" i="19"/>
  <c r="P189" i="19" s="1"/>
  <c r="J184" i="19"/>
  <c r="P184" i="19" s="1"/>
  <c r="J183" i="19"/>
  <c r="P183" i="19" s="1"/>
  <c r="J182" i="19"/>
  <c r="P182" i="19" s="1"/>
  <c r="J181" i="19"/>
  <c r="P181" i="19" s="1"/>
  <c r="I180" i="19"/>
  <c r="J180" i="19" s="1"/>
  <c r="P180" i="19" s="1"/>
  <c r="J179" i="19"/>
  <c r="L70" i="18" l="1"/>
  <c r="J70" i="18"/>
  <c r="M71" i="18"/>
  <c r="M70" i="18" s="1"/>
  <c r="I70" i="18"/>
  <c r="J178" i="19"/>
  <c r="J177" i="19" s="1"/>
  <c r="I178" i="19"/>
  <c r="I177" i="19" s="1"/>
  <c r="P179" i="19"/>
  <c r="P178" i="19" s="1"/>
  <c r="P177" i="19" s="1"/>
  <c r="O180" i="19"/>
  <c r="O178" i="19" s="1"/>
  <c r="O177" i="19" s="1"/>
  <c r="K70" i="18"/>
  <c r="N71" i="18"/>
  <c r="N70" i="18" s="1"/>
  <c r="P95" i="19"/>
  <c r="O95" i="19"/>
  <c r="J95" i="19"/>
  <c r="I95" i="19"/>
  <c r="N96" i="19"/>
  <c r="N98" i="19"/>
  <c r="N100" i="19"/>
  <c r="N101" i="19"/>
  <c r="N102" i="19"/>
  <c r="N103"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M95" i="19"/>
  <c r="F58" i="18"/>
  <c r="E58" i="18"/>
  <c r="L60" i="18"/>
  <c r="L61" i="18"/>
  <c r="L62" i="18"/>
  <c r="L63" i="18"/>
  <c r="L65" i="18"/>
  <c r="L66" i="18"/>
  <c r="L67" i="18"/>
  <c r="L59" i="18"/>
  <c r="M94" i="19" l="1"/>
  <c r="M92" i="19" s="1"/>
  <c r="L58" i="18"/>
  <c r="K69" i="18" s="1"/>
  <c r="I94" i="19"/>
  <c r="I92" i="19" s="1"/>
  <c r="O94" i="19"/>
  <c r="O92" i="19" s="1"/>
  <c r="J94" i="19"/>
  <c r="J92" i="19" s="1"/>
  <c r="P94" i="19"/>
  <c r="P92" i="19" s="1"/>
  <c r="N95" i="19"/>
  <c r="N94" i="19" s="1"/>
  <c r="N92" i="19" s="1"/>
  <c r="N21" i="18"/>
  <c r="M21" i="18"/>
  <c r="K21" i="18"/>
  <c r="K17" i="18" s="1"/>
  <c r="N18" i="18"/>
  <c r="M18" i="18"/>
  <c r="L18" i="18"/>
  <c r="L17" i="18" s="1"/>
  <c r="J18" i="18"/>
  <c r="J17" i="18" s="1"/>
  <c r="I18" i="18"/>
  <c r="I17" i="18" s="1"/>
  <c r="F18" i="18"/>
  <c r="E18" i="18"/>
  <c r="N17" i="18" l="1"/>
  <c r="K68" i="18"/>
  <c r="K58" i="18" s="1"/>
  <c r="N69" i="18"/>
  <c r="N68" i="18" s="1"/>
  <c r="N58" i="18" s="1"/>
  <c r="M17" i="18"/>
  <c r="P90" i="19"/>
  <c r="O90" i="19"/>
  <c r="N90" i="19"/>
  <c r="M90" i="19"/>
  <c r="P85" i="19"/>
  <c r="O85" i="19"/>
  <c r="N85" i="19"/>
  <c r="M85" i="19"/>
  <c r="L85" i="19"/>
  <c r="L84" i="19" s="1"/>
  <c r="K85" i="19"/>
  <c r="K84" i="19" s="1"/>
  <c r="J85" i="19"/>
  <c r="J84" i="19" s="1"/>
  <c r="I85" i="19"/>
  <c r="I84" i="19" s="1"/>
  <c r="Z51" i="19"/>
  <c r="Z50" i="19"/>
  <c r="N31" i="19"/>
  <c r="M31" i="19"/>
  <c r="N30" i="19"/>
  <c r="M30" i="19"/>
  <c r="N29" i="19"/>
  <c r="M29" i="19"/>
  <c r="N28" i="19"/>
  <c r="M28" i="19"/>
  <c r="M27" i="19" s="1"/>
  <c r="M26" i="19" s="1"/>
  <c r="O26" i="19"/>
  <c r="J26" i="19"/>
  <c r="I26" i="19"/>
  <c r="L26" i="19"/>
  <c r="K26" i="19"/>
  <c r="P22" i="19"/>
  <c r="P17" i="19" s="1"/>
  <c r="O22" i="19"/>
  <c r="O17" i="19" s="1"/>
  <c r="M22" i="19"/>
  <c r="M17" i="19" s="1"/>
  <c r="N18" i="19"/>
  <c r="N17" i="19" s="1"/>
  <c r="J18" i="19"/>
  <c r="J17" i="19" s="1"/>
  <c r="I18" i="19"/>
  <c r="I17" i="19" s="1"/>
  <c r="M52" i="18"/>
  <c r="L52" i="18"/>
  <c r="K52" i="18"/>
  <c r="N52" i="18"/>
  <c r="J52" i="18"/>
  <c r="I52" i="18"/>
  <c r="E52" i="18"/>
  <c r="O50" i="18"/>
  <c r="N51" i="18"/>
  <c r="N50" i="18" s="1"/>
  <c r="N28" i="18"/>
  <c r="N29" i="18"/>
  <c r="N30" i="18"/>
  <c r="N31" i="18"/>
  <c r="N32" i="18"/>
  <c r="N33" i="18"/>
  <c r="N34" i="18"/>
  <c r="N35" i="18"/>
  <c r="N36" i="18"/>
  <c r="N37" i="18"/>
  <c r="N38" i="18"/>
  <c r="N39" i="18"/>
  <c r="N40" i="18"/>
  <c r="N41" i="18"/>
  <c r="N42" i="18"/>
  <c r="N43" i="18"/>
  <c r="N44" i="18"/>
  <c r="N45" i="18"/>
  <c r="N46" i="18"/>
  <c r="N47" i="18"/>
  <c r="N48" i="18"/>
  <c r="N27" i="18"/>
  <c r="M50" i="18"/>
  <c r="M24" i="18" s="1"/>
  <c r="K49" i="18"/>
  <c r="J50" i="18"/>
  <c r="J24" i="18" s="1"/>
  <c r="I50" i="18"/>
  <c r="I24" i="18" s="1"/>
  <c r="L50" i="18"/>
  <c r="L24" i="18" s="1"/>
  <c r="E50" i="18"/>
  <c r="E26" i="18" s="1"/>
  <c r="B11" i="12"/>
  <c r="C11" i="12" s="1"/>
  <c r="D11" i="12" s="1"/>
  <c r="E11" i="12" s="1"/>
  <c r="F11" i="12" s="1"/>
  <c r="G11" i="12" s="1"/>
  <c r="H11" i="12" s="1"/>
  <c r="I11" i="12" s="1"/>
  <c r="J11" i="12" s="1"/>
  <c r="K11" i="12" s="1"/>
  <c r="L11" i="12" s="1"/>
  <c r="M11" i="12" s="1"/>
  <c r="N11" i="12" s="1"/>
  <c r="O11" i="12" s="1"/>
  <c r="P11" i="12" s="1"/>
  <c r="Q11" i="12" s="1"/>
  <c r="B14" i="11"/>
  <c r="C14" i="11" s="1"/>
  <c r="D14" i="11" s="1"/>
  <c r="E14" i="11" s="1"/>
  <c r="F14" i="11" s="1"/>
  <c r="G14" i="11" s="1"/>
  <c r="H14" i="11" s="1"/>
  <c r="I14" i="11" s="1"/>
  <c r="J14" i="11" s="1"/>
  <c r="K14" i="11" s="1"/>
  <c r="L14" i="11" s="1"/>
  <c r="M14" i="11" s="1"/>
  <c r="N14" i="11" s="1"/>
  <c r="O14" i="11" s="1"/>
  <c r="P14" i="11" s="1"/>
  <c r="Q14" i="11" s="1"/>
  <c r="R14" i="11" s="1"/>
  <c r="S14" i="11" s="1"/>
  <c r="T14" i="11" s="1"/>
  <c r="U14" i="11" s="1"/>
  <c r="V14" i="11" s="1"/>
  <c r="W14" i="11" s="1"/>
  <c r="B14" i="10"/>
  <c r="C14" i="10" s="1"/>
  <c r="D14" i="10" s="1"/>
  <c r="E14" i="10" s="1"/>
  <c r="F14" i="10" s="1"/>
  <c r="G14" i="10" s="1"/>
  <c r="H14" i="10" s="1"/>
  <c r="I14" i="10" s="1"/>
  <c r="J14" i="10" s="1"/>
  <c r="K14" i="10" s="1"/>
  <c r="L14" i="10" s="1"/>
  <c r="M14" i="10" s="1"/>
  <c r="N14" i="10" s="1"/>
  <c r="O14" i="10" s="1"/>
  <c r="P14" i="10" s="1"/>
  <c r="Q14" i="10" s="1"/>
  <c r="R14" i="10" s="1"/>
  <c r="S14" i="10" s="1"/>
  <c r="T14" i="10" s="1"/>
  <c r="U14" i="10" s="1"/>
  <c r="V14" i="10" s="1"/>
  <c r="W14" i="10" s="1"/>
  <c r="X14" i="10" s="1"/>
  <c r="Y14" i="10" s="1"/>
  <c r="AK14" i="9"/>
  <c r="AL14" i="9" s="1"/>
  <c r="AM14" i="9" s="1"/>
  <c r="AN14" i="9" s="1"/>
  <c r="AO14" i="9" s="1"/>
  <c r="AP14" i="9" s="1"/>
  <c r="AQ14" i="9" s="1"/>
  <c r="AR14" i="9" s="1"/>
  <c r="B14" i="9"/>
  <c r="C14" i="9" s="1"/>
  <c r="D14" i="9" s="1"/>
  <c r="E14" i="9" s="1"/>
  <c r="F14" i="9" s="1"/>
  <c r="G14" i="9" s="1"/>
  <c r="H14" i="9" s="1"/>
  <c r="I14" i="9" s="1"/>
  <c r="J14" i="9" s="1"/>
  <c r="K14" i="9" s="1"/>
  <c r="L14" i="9" s="1"/>
  <c r="M14" i="9" s="1"/>
  <c r="N14" i="9" s="1"/>
  <c r="O14" i="9" s="1"/>
  <c r="P14" i="9" s="1"/>
  <c r="Q14" i="9" s="1"/>
  <c r="R14" i="9" s="1"/>
  <c r="S14" i="9" s="1"/>
  <c r="T14" i="9" s="1"/>
  <c r="U14" i="9" s="1"/>
  <c r="V14" i="9" s="1"/>
  <c r="W14" i="9" s="1"/>
  <c r="X14" i="9" s="1"/>
  <c r="Y14" i="9" s="1"/>
  <c r="Z14" i="9" s="1"/>
  <c r="AA14" i="9" s="1"/>
  <c r="AB14" i="9" s="1"/>
  <c r="AC14" i="9" s="1"/>
  <c r="AD14" i="9" s="1"/>
  <c r="AE14" i="9" s="1"/>
  <c r="AF14" i="9" s="1"/>
  <c r="AG14" i="9" s="1"/>
  <c r="AH14" i="9" s="1"/>
  <c r="AI14" i="9" s="1"/>
  <c r="AK11" i="7"/>
  <c r="AL11" i="7" s="1"/>
  <c r="AM11" i="7" s="1"/>
  <c r="AN11" i="7" s="1"/>
  <c r="AO11" i="7" s="1"/>
  <c r="AP11" i="7" s="1"/>
  <c r="AQ11" i="7" s="1"/>
  <c r="AR11" i="7" s="1"/>
  <c r="AS11" i="7" s="1"/>
  <c r="AT11" i="7" s="1"/>
  <c r="B11" i="7"/>
  <c r="C11" i="7" s="1"/>
  <c r="D11" i="7" s="1"/>
  <c r="E11" i="7" s="1"/>
  <c r="F11" i="7" s="1"/>
  <c r="G11" i="7" s="1"/>
  <c r="H11" i="7" s="1"/>
  <c r="I11" i="7" s="1"/>
  <c r="J11" i="7" s="1"/>
  <c r="K11" i="7" s="1"/>
  <c r="L11" i="7" s="1"/>
  <c r="M11" i="7" s="1"/>
  <c r="N11" i="7" s="1"/>
  <c r="O11" i="7" s="1"/>
  <c r="P11" i="7" s="1"/>
  <c r="Q11" i="7" s="1"/>
  <c r="R11" i="7" s="1"/>
  <c r="N27" i="19" l="1"/>
  <c r="N26" i="19" s="1"/>
  <c r="N16" i="19" s="1"/>
  <c r="N15" i="19" s="1"/>
  <c r="N14" i="19" s="1"/>
  <c r="P84" i="19"/>
  <c r="M84" i="19"/>
  <c r="M16" i="19" s="1"/>
  <c r="M15" i="19" s="1"/>
  <c r="M14" i="19" s="1"/>
  <c r="N84" i="19"/>
  <c r="O84" i="19"/>
  <c r="J16" i="19"/>
  <c r="J15" i="19" s="1"/>
  <c r="J14" i="19" s="1"/>
  <c r="L16" i="19"/>
  <c r="L15" i="19" s="1"/>
  <c r="L14" i="19" s="1"/>
  <c r="P26" i="19"/>
  <c r="L16" i="18"/>
  <c r="L14" i="18" s="1"/>
  <c r="I16" i="18"/>
  <c r="I14" i="18" s="1"/>
  <c r="J16" i="18"/>
  <c r="J14" i="18" s="1"/>
  <c r="M16" i="18"/>
  <c r="M14" i="18" s="1"/>
  <c r="O16" i="19"/>
  <c r="O15" i="19" s="1"/>
  <c r="O14" i="19" s="1"/>
  <c r="N49" i="18"/>
  <c r="N26" i="18" s="1"/>
  <c r="N24" i="18" s="1"/>
  <c r="N16" i="18" s="1"/>
  <c r="N14" i="18" s="1"/>
  <c r="K26" i="18"/>
  <c r="I16" i="19"/>
  <c r="I15" i="19" s="1"/>
  <c r="I14" i="19" s="1"/>
  <c r="K16" i="19"/>
  <c r="K15" i="19" s="1"/>
  <c r="K14" i="19" s="1"/>
  <c r="K51" i="18"/>
  <c r="K50" i="18" s="1"/>
  <c r="P16" i="19" l="1"/>
  <c r="P15" i="19" s="1"/>
  <c r="P14" i="19" s="1"/>
  <c r="K24" i="18"/>
  <c r="K16" i="18" s="1"/>
  <c r="K1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179" authorId="0" shapeId="0" xr:uid="{00000000-0006-0000-0C00-000001000000}">
      <text>
        <r>
          <rPr>
            <b/>
            <sz val="9"/>
            <color indexed="81"/>
            <rFont val="Tahoma"/>
            <family val="2"/>
          </rPr>
          <t>Admin:</t>
        </r>
        <r>
          <rPr>
            <sz val="9"/>
            <color indexed="81"/>
            <rFont val="Tahoma"/>
            <family val="2"/>
          </rPr>
          <t xml:space="preserve">
LG vốn TPCP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SONGNGOC</author>
  </authors>
  <commentList>
    <comment ref="AW6" authorId="0" shapeId="0" xr:uid="{00000000-0006-0000-0F00-000001000000}">
      <text>
        <r>
          <rPr>
            <b/>
            <sz val="9"/>
            <color indexed="81"/>
            <rFont val="Tahoma"/>
            <family val="2"/>
            <charset val="163"/>
          </rPr>
          <t>SONGNGOC:</t>
        </r>
        <r>
          <rPr>
            <sz val="9"/>
            <color indexed="81"/>
            <rFont val="Tahoma"/>
            <family val="2"/>
            <charset val="163"/>
          </rPr>
          <t xml:space="preserve">
</t>
        </r>
        <r>
          <rPr>
            <sz val="11"/>
            <color indexed="81"/>
            <rFont val="Tahoma"/>
            <family val="2"/>
            <charset val="163"/>
          </rPr>
          <t>ĐC lần này chưa bổ sung DMDA sử dụng 10% vốn DP gđ 2016-2020 (đã thống nhất với đ/c Nam).</t>
        </r>
      </text>
    </comment>
    <comment ref="AQ51" authorId="0" shapeId="0" xr:uid="{00000000-0006-0000-0F00-000002000000}">
      <text>
        <r>
          <rPr>
            <b/>
            <sz val="9"/>
            <color indexed="81"/>
            <rFont val="Tahoma"/>
            <charset val="163"/>
          </rPr>
          <t>SONGNGOC:</t>
        </r>
        <r>
          <rPr>
            <sz val="9"/>
            <color indexed="81"/>
            <rFont val="Tahoma"/>
            <charset val="163"/>
          </rPr>
          <t xml:space="preserve">
</t>
        </r>
        <r>
          <rPr>
            <sz val="12"/>
            <color indexed="81"/>
            <rFont val="Tahoma"/>
            <family val="2"/>
            <charset val="163"/>
          </rPr>
          <t>Bổ sung 194 trđ lấy từ huyện TC</t>
        </r>
      </text>
    </comment>
  </commentList>
</comments>
</file>

<file path=xl/sharedStrings.xml><?xml version="1.0" encoding="utf-8"?>
<sst xmlns="http://schemas.openxmlformats.org/spreadsheetml/2006/main" count="2040" uniqueCount="803">
  <si>
    <t>Đơn vị báo cáo:</t>
  </si>
  <si>
    <t>(Ban hành kèm theo Thông tư số                /TT-BKHĐT ngày       tháng       năm 2016 của Bộ Kế hoạch và Đầu tư)</t>
  </si>
  <si>
    <t>Ủy ban nhân dân các tỉnh, thành phố trực thuộc trung ương</t>
  </si>
  <si>
    <t>Tỉnh/thành phố trực thuộc Trung ương………</t>
  </si>
  <si>
    <t>Đơn vị: Triệu đồng</t>
  </si>
  <si>
    <t>STT</t>
  </si>
  <si>
    <t>Giai đoạn N</t>
  </si>
  <si>
    <t>Giai đoạn N+1</t>
  </si>
  <si>
    <t>Ghi chú</t>
  </si>
  <si>
    <t>Số dự án</t>
  </si>
  <si>
    <r>
      <t xml:space="preserve">Kế hoạch và bổ sung vốn từ năm đầu tiên đến năm thứ 4 của giai đoạn N được cấp có thẩm quyền quyết định </t>
    </r>
    <r>
      <rPr>
        <vertAlign val="superscript"/>
        <sz val="14"/>
        <color indexed="8"/>
        <rFont val="Times New Roman"/>
        <family val="1"/>
      </rPr>
      <t>(1)</t>
    </r>
  </si>
  <si>
    <t>Tổng số</t>
  </si>
  <si>
    <t>Trong đó:</t>
  </si>
  <si>
    <t>Trong nước</t>
  </si>
  <si>
    <t>TỔNG SỐ</t>
  </si>
  <si>
    <t xml:space="preserve">Trong đó: </t>
  </si>
  <si>
    <t>Ngân sách trung ương</t>
  </si>
  <si>
    <t>Vốn công trái quốc gia</t>
  </si>
  <si>
    <t>Vốn trái phiếu chính quyền địa phương</t>
  </si>
  <si>
    <t>Vốn tín dụng đầu tư phát triển của Nhà nước</t>
  </si>
  <si>
    <t>7</t>
  </si>
  <si>
    <t>Biểu mẫu số 2</t>
  </si>
  <si>
    <t>TỔNG HỢP TÌNH HÌNH THỰC HIỆN KẾ HOẠCH ĐẦU TƯ PHÁT TRIỂN 5 NĂM GIAI ĐOẠN N VÀ DỰ KIẾN KẾ HOẠCH 5 NĂM GIAI ĐOẠN N+1 THEO NGÀNH, LĨNH VỰC</t>
  </si>
  <si>
    <t>Ngành, lĩnh vực</t>
  </si>
  <si>
    <r>
      <t xml:space="preserve">Ước giải ngân kế hoạch và số vốn bổ sung từ năm đầu tiên đến năm thứ 4 của giai đoạn N đến hết thời gian quy định </t>
    </r>
    <r>
      <rPr>
        <vertAlign val="superscript"/>
        <sz val="14"/>
        <color indexed="8"/>
        <rFont val="Times New Roman"/>
        <family val="1"/>
      </rPr>
      <t>(1)</t>
    </r>
  </si>
  <si>
    <t>Dự kiến kế hoạch năm thứ năm của giai đoạn N</t>
  </si>
  <si>
    <t>Nhu cầu đầu tư 5 năm giai đoạn N+1</t>
  </si>
  <si>
    <t>Dự kiến kế hoạch 5 năm giai đoạn N+1</t>
  </si>
  <si>
    <t>NSNN</t>
  </si>
  <si>
    <t>TPCP</t>
  </si>
  <si>
    <r>
      <t xml:space="preserve">Trái phiếu chính quyền địa phương và các khoản vốn vay khác của NSĐP để đầu tư </t>
    </r>
    <r>
      <rPr>
        <vertAlign val="superscript"/>
        <sz val="14"/>
        <color indexed="8"/>
        <rFont val="Times New Roman"/>
        <family val="1"/>
      </rPr>
      <t>(2)</t>
    </r>
  </si>
  <si>
    <t>Tín dụng ĐTPT của nhà nước</t>
  </si>
  <si>
    <t>Từ nguồn thu để lại cho đầu tư nhưng chưa đưa vào cân đối NSĐP</t>
  </si>
  <si>
    <t>Các nguồn vốn khác (nếu có)</t>
  </si>
  <si>
    <t>Từ nguồn thu để lại cho đầu tư nhưng chưa đưa vào cân đối NSNN</t>
  </si>
  <si>
    <t>NSTW</t>
  </si>
  <si>
    <t>NSĐP</t>
  </si>
  <si>
    <t>1</t>
  </si>
  <si>
    <t>Nông nghiệp, lâm nghiệp, thủy lợi và thủy sản</t>
  </si>
  <si>
    <t>2</t>
  </si>
  <si>
    <t>Công nghiệp</t>
  </si>
  <si>
    <t>3</t>
  </si>
  <si>
    <t>Thương mại</t>
  </si>
  <si>
    <t>4</t>
  </si>
  <si>
    <t>Giao thông</t>
  </si>
  <si>
    <t>5</t>
  </si>
  <si>
    <t>Cấp nước và xử lý rác thải, nước thải</t>
  </si>
  <si>
    <t>6</t>
  </si>
  <si>
    <t>Kho tàng</t>
  </si>
  <si>
    <t>Văn hóa</t>
  </si>
  <si>
    <t>8</t>
  </si>
  <si>
    <t>Thể thao</t>
  </si>
  <si>
    <t>9</t>
  </si>
  <si>
    <t>Du lịch</t>
  </si>
  <si>
    <t>10</t>
  </si>
  <si>
    <t>Khoa học, công nghệ</t>
  </si>
  <si>
    <t>11</t>
  </si>
  <si>
    <t>Thông tin</t>
  </si>
  <si>
    <t>12</t>
  </si>
  <si>
    <t>Truyền thông</t>
  </si>
  <si>
    <t>13</t>
  </si>
  <si>
    <t>Công nghệ thông tin</t>
  </si>
  <si>
    <t>14</t>
  </si>
  <si>
    <t>Giáo dục, đào tạo và giáo dục nghề nghiệp</t>
  </si>
  <si>
    <t>15</t>
  </si>
  <si>
    <t>Y tế, dân số và vệ sinh an toàn thực phẩm</t>
  </si>
  <si>
    <t>16</t>
  </si>
  <si>
    <t>Xã hội</t>
  </si>
  <si>
    <t>17</t>
  </si>
  <si>
    <t>Tài nguyên và môi trường</t>
  </si>
  <si>
    <t>18</t>
  </si>
  <si>
    <t>Quản lý nhà nước</t>
  </si>
  <si>
    <t>19</t>
  </si>
  <si>
    <t>Quốc phòng, an ninh</t>
  </si>
  <si>
    <t>20</t>
  </si>
  <si>
    <t>Dự trữ quốc gia</t>
  </si>
  <si>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2011-2014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</si>
  <si>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Danh mục dự án</t>
  </si>
  <si>
    <t>Địa điểm XD</t>
  </si>
  <si>
    <t>Năng lực thiết kế</t>
  </si>
  <si>
    <t>Thời gian KC-HT</t>
  </si>
  <si>
    <t>Quyết định đầu tư ban đầu</t>
  </si>
  <si>
    <t xml:space="preserve">TMĐT </t>
  </si>
  <si>
    <t>Tổng số (tất cả các nguồn vốn)</t>
  </si>
  <si>
    <t>Trong đó</t>
  </si>
  <si>
    <t>I</t>
  </si>
  <si>
    <t>a</t>
  </si>
  <si>
    <t>(1)</t>
  </si>
  <si>
    <t>Dự án ...</t>
  </si>
  <si>
    <t>…</t>
  </si>
  <si>
    <t>………..</t>
  </si>
  <si>
    <t>b</t>
  </si>
  <si>
    <t>Phân loại như tiết a điểm 1 nêu trên</t>
  </si>
  <si>
    <t>c</t>
  </si>
  <si>
    <t>d</t>
  </si>
  <si>
    <t>Dự án giãn hoãn tiến độ thi công và chuyển đổi hình thức đầu tư</t>
  </si>
  <si>
    <t>- Dự án giãn hoãn tiến độ thi công đến điểm dừng kỹ thuật hợp lý</t>
  </si>
  <si>
    <t>- Dự án chuyển đổi hình thức đầu tư</t>
  </si>
  <si>
    <t>Dự án hoàn thành và bàn giao đưa vào sử dụng giai đoạn N</t>
  </si>
  <si>
    <t>- Dự án giãn hoãn tiến độ thi công và chuyển đổi hình thức đầu tư trong giai đoạn N+1</t>
  </si>
  <si>
    <t>+ Dự án giãn hoãn tiến độ thi công đến điểm dừng kỹ thuật hợp lý</t>
  </si>
  <si>
    <t>+ Dự án chuyển đổi hình thức đầu tư</t>
  </si>
  <si>
    <t>II</t>
  </si>
  <si>
    <t>Phân loại như mục I nêu trên</t>
  </si>
  <si>
    <t>Biểu mẫu số 4</t>
  </si>
  <si>
    <r>
      <t xml:space="preserve">TÌNH HÌNH THỰC HIỆN CÁC DỰ ÁN ĐẦU TƯ THEO HÌNH THỨC ĐỐI TÁC CÔNG TƯ (PPP) 5 NĂM GIAI ĐOẠN N </t>
    </r>
    <r>
      <rPr>
        <b/>
        <vertAlign val="superscript"/>
        <sz val="16"/>
        <rFont val="Times New Roman"/>
        <family val="1"/>
      </rPr>
      <t>(1)</t>
    </r>
    <r>
      <rPr>
        <b/>
        <sz val="16"/>
        <rFont val="Times New Roman"/>
        <family val="1"/>
      </rPr>
      <t xml:space="preserve"> VÀ DỰ KIẾN KẾ HOẠCH 5 NĂM GIAI ĐOẠN N+1</t>
    </r>
  </si>
  <si>
    <t>TT</t>
  </si>
  <si>
    <t>Quyết định đầu tư</t>
  </si>
  <si>
    <t>Tổng mức đầu tư</t>
  </si>
  <si>
    <t>Kế hoạch vốn đã bố trí từ năm đầu tiên đến hết năm thứ tư của giai đoạn N</t>
  </si>
  <si>
    <t>Lũy kế khối lượng thực hiện từ khi khởi công đến hết ngày 31/12/2014</t>
  </si>
  <si>
    <t>Giải ngân kế hoạch vốn đã bố trí từ năm đầu tiên đến hết năm thứ tư của giai đoạn N</t>
  </si>
  <si>
    <t>Dự kiến kế hoạch 5 năm giai đoạn  N+1</t>
  </si>
  <si>
    <r>
      <t xml:space="preserve">Phần vốn nhà nước đóng góp </t>
    </r>
    <r>
      <rPr>
        <vertAlign val="superscript"/>
        <sz val="14"/>
        <rFont val="Times New Roman"/>
        <family val="1"/>
      </rPr>
      <t>(2)</t>
    </r>
  </si>
  <si>
    <t>Vốn do nhà đầu tư tự huy động</t>
  </si>
  <si>
    <t>Vốn NSTW</t>
  </si>
  <si>
    <t>Vốn NSĐP</t>
  </si>
  <si>
    <t>Vốn TPCP</t>
  </si>
  <si>
    <t>Vốn nhà nước khác</t>
  </si>
  <si>
    <t>Đầu tư theo hình thức BOT</t>
  </si>
  <si>
    <t>Dự án chuyển tiếp từ trước năm cuối giai đoạn trước sang giai đoạn N</t>
  </si>
  <si>
    <t>Đầu tư theo hình thức BT</t>
  </si>
  <si>
    <t>III</t>
  </si>
  <si>
    <t>Đầu tư theo hình thức….</t>
  </si>
  <si>
    <t>Ghi chú:</t>
  </si>
  <si>
    <t>(1) Giai đoạn N là giai đoạn đang thực hiện kế hoạch (tính theo thời điểm báo cáo)</t>
  </si>
  <si>
    <t>(2) Trong trường hợp phần tham gia của Nhà nước bằng các tài sản vật chất thì vốn nhà nước đóng góp vào phần tham gia của Nhà nước là giá trị tài sản vật chất được lượng hóa bằng tiền</t>
  </si>
  <si>
    <t>Biểu mẫu số 5</t>
  </si>
  <si>
    <t>Tỉnh, thành phố trực thuộc Trung ương………</t>
  </si>
  <si>
    <r>
      <t xml:space="preserve">DỰ KIẾN KẾ HOẠCH ĐẦU TƯ PHÁT TRIỂN NGUỒN THU ĐỂ LẠI CHO ĐẦU TƯ NHƯNG CHƯA ĐƯA VÀO CÂN ĐỐI NSĐP </t>
    </r>
    <r>
      <rPr>
        <vertAlign val="superscript"/>
        <sz val="18"/>
        <rFont val="Times New Roman"/>
        <family val="1"/>
      </rPr>
      <t>(*)</t>
    </r>
    <r>
      <rPr>
        <b/>
        <sz val="18"/>
        <rFont val="Times New Roman"/>
        <family val="1"/>
      </rPr>
      <t xml:space="preserve"> 5 NĂM GIAI ĐOẠN N+1</t>
    </r>
  </si>
  <si>
    <t xml:space="preserve">Giải ngân kế hoạch vốn đã bố trí từ năm đầu tiên đến hết năm thứ tư của giai đoạn N </t>
  </si>
  <si>
    <t>Nhu cầu đầu tư giai đoạn N+1</t>
  </si>
  <si>
    <t>Số quyết định ngày, tháng, năm ban hành</t>
  </si>
  <si>
    <t>Trong đó: từ nguồn thu để lại cho đầu tư nhưng chưa đưa vào cân đối NSĐP</t>
  </si>
  <si>
    <t>Ngành, Lĩnh vực/Chương trình.......</t>
  </si>
  <si>
    <t>- Dự án giãn hoãn tiến độ thi công và chuyển đổi hình thức đầu tư trong giai đoạn N</t>
  </si>
  <si>
    <t>- Dự án hoàn thành và bàn giao đưa vào sử dụng giai đoạn N+1</t>
  </si>
  <si>
    <t>Ghi chú:(*) Mỗi nguồn thu để lại cho đầu tư nhưng chưa đưa vào cân đối NSĐP (không bao gồm nguồn thu từ xổ số kiến thiết) báo cáo một biểu riêng</t>
  </si>
  <si>
    <t xml:space="preserve">Ghi chú: * Đề nghị các dự án ghi rõ dự kiến năm hoàn thành để có cơ sở xác định số dự án hoàn thành trong các năm </t>
  </si>
  <si>
    <t>Biểu mẫu số 6</t>
  </si>
  <si>
    <t>TÌNH HÌNH THỰC HIỆN KẾ HOẠCH TÍN DỤNG ĐẦU TƯ PHÁT TRIỂN CỦA NHÀ NƯỚC 5 NĂM GIAI ĐOẠN N VÀ DỰ KIẾN KẾ HOẠCH 5 NĂM GIAI ĐOẠN N+1</t>
  </si>
  <si>
    <t>Kế hoạch vốn bố trí từ năm đầu tiên đến hết năm thứ tư của giai đoạn N</t>
  </si>
  <si>
    <t>Giải ngân kế hoạch vốn từ năm đầu tiên đến hết năm thứ tư của giai đoạn N</t>
  </si>
  <si>
    <t>Nhu cầu 5 năm
giai đoạn N+1</t>
  </si>
  <si>
    <t>Dự kiến kế hoạch
5 năm giai đoạn N+1</t>
  </si>
  <si>
    <t>Trong đó: tín dụng đầu tư phát triển của nhà nước</t>
  </si>
  <si>
    <t>Rất ẩu số thứ tự không đúng</t>
  </si>
  <si>
    <t>Ngành, lĩnh vực …</t>
  </si>
  <si>
    <t>Biểu mẫu số 7</t>
  </si>
  <si>
    <t>Tỉnh, thành phố trực thuộc Trung ương ………..</t>
  </si>
  <si>
    <t>TÌNH HÌNH THỰC HIỆN KẾ HOẠCH ĐẦU TƯ PHÁT TRIỂN NGUỒN TRÁI PHIẾU CHÍNH QUYỀN ĐỊA PHƯƠNG VÀ CÁC KHOẢN VỐN VAY KHÁC CỦA NGÂN SÁCH ĐỊA PHƯƠNG 5 NĂM GIAI ĐOẠN N VÀ DỰ KIẾN KẾ HOẠCH 5 NĂM GIAI ĐOẠN N+1</t>
  </si>
  <si>
    <t>Lũy kế vốn vay từ khởi công đến hết kế hoạch năm thứ tư của giai đoạn N</t>
  </si>
  <si>
    <t xml:space="preserve">Lũy kế số vốn đã hoàn trả từ khởi công đến hết năm kế hoạch năm thứ tư của giai đoạn N </t>
  </si>
  <si>
    <t>Số vốn vay còn lại chưa được bố trí kế hoạch hằng năm hoàn trả</t>
  </si>
  <si>
    <t>Dự kiến các khoản vốn vay năm thứ năm của giai đoạn N</t>
  </si>
  <si>
    <t>Nhu cầu giai đoạn N+1</t>
  </si>
  <si>
    <t>Dự kiến kế hoạch vốn vay giai đoạn 2016-2020 do không cân đối được kế hoạch hằng năm</t>
  </si>
  <si>
    <t>Dự kiến kế hoạch 5 năm giai đoạn N+1
để hoàn trả các khoản vốn vay</t>
  </si>
  <si>
    <t>Dự kiến kế hoạch vay hằng năm</t>
  </si>
  <si>
    <t>Trái phiếu chính quyền địa phương</t>
  </si>
  <si>
    <t>Vay kho bạc nhàn rỗi</t>
  </si>
  <si>
    <t>Vay tín dụng đầu tư nhà nước</t>
  </si>
  <si>
    <t>Các khoản vốn vay khác</t>
  </si>
  <si>
    <t>Năm thứ nhất</t>
  </si>
  <si>
    <t>Năm thứ hai</t>
  </si>
  <si>
    <t>Năm thứ ba</t>
  </si>
  <si>
    <t>Năm thứ tư</t>
  </si>
  <si>
    <t>Năm thứ năm</t>
  </si>
  <si>
    <t>Các nguồn vốn khác</t>
  </si>
  <si>
    <t>Trong đó: hoàn trả các khoản vốn vay</t>
  </si>
  <si>
    <t>- Dự án dự kiến hoàn thành sau năm 2020</t>
  </si>
  <si>
    <t>Danh mục dự án dự kiến hoàn thành năm 2012</t>
  </si>
  <si>
    <t>(2)</t>
  </si>
  <si>
    <t>Danh mục dự án chuyển tiếp</t>
  </si>
  <si>
    <t>Danh mục các dự án khởi công mới năm 2012</t>
  </si>
  <si>
    <t>(4)</t>
  </si>
  <si>
    <t>Các dự án chuyển tiếp sang thực hiện giai đoạn 2016-2020</t>
  </si>
  <si>
    <t>Dự án nhóm A</t>
  </si>
  <si>
    <t>Dự án nhóm B</t>
  </si>
  <si>
    <t>Dự án nhóm C</t>
  </si>
  <si>
    <t>Quyết định đầu tư điều chỉnh đã được cấp có thẩm quyền phê duyệt</t>
  </si>
  <si>
    <t xml:space="preserve">Số quyết định </t>
  </si>
  <si>
    <t>Đưa vào cân đối NSTW</t>
  </si>
  <si>
    <t>Vay lại</t>
  </si>
  <si>
    <t>Tính bằng nguyên tệ</t>
  </si>
  <si>
    <t>Quy đổi ra tiền Việt</t>
  </si>
  <si>
    <t xml:space="preserve">I </t>
  </si>
  <si>
    <t>Ngành, lĩnh vực.......</t>
  </si>
  <si>
    <t>Biểu mẫu số 9</t>
  </si>
  <si>
    <t>Tỉnh, thành phố …</t>
  </si>
  <si>
    <r>
      <t xml:space="preserve">DỰ KIẾN KHẢ NĂNG GIẢI NGÂN KẾ HOẠCH VỐN ODA NGUỒN NGÂN SÁCH NHÀ NƯỚC 5 NĂM GIAI ĐOẠN N+1 CÁC CHƯƠNG TRÌNH, DỰ ÁN ĐÃ KÝ KẾT HIỆP ĐỊNH HOẶC CÓ CAM KẾT VỚI NHÀ TÀI TRỢ ĐẾN NGÀY 30/6 NĂM CUỐI CỦA GIAI ĐOẠN N </t>
    </r>
    <r>
      <rPr>
        <b/>
        <vertAlign val="superscript"/>
        <sz val="16"/>
        <rFont val="Times New Roman"/>
        <family val="1"/>
      </rPr>
      <t>(4)</t>
    </r>
  </si>
  <si>
    <t>Nhà tài trợ</t>
  </si>
  <si>
    <t>Ngày ký kết Hiệp định</t>
  </si>
  <si>
    <t>Quyết định đầu tư điều chỉnh</t>
  </si>
  <si>
    <t>Lũy kế giải ngân từ khởi công đến hết ngày 31/01 năm thứ năm của giai đoạn N (bao gồm cả số ứng trước chưa bố trí nguồn thu hồi)</t>
  </si>
  <si>
    <t>Kế hoạch năm thứ năm của giai đoạn N</t>
  </si>
  <si>
    <t>Dự kiến khả năng giải ngân kế hoạch
 5 năm giai đoạn N+1</t>
  </si>
  <si>
    <r>
      <t xml:space="preserve">Tổng số (tất cả các nguồn vốn) </t>
    </r>
    <r>
      <rPr>
        <vertAlign val="superscript"/>
        <sz val="14"/>
        <rFont val="Times New Roman"/>
        <family val="1"/>
      </rPr>
      <t>(1)</t>
    </r>
  </si>
  <si>
    <r>
      <t xml:space="preserve">Vốn đối ứng </t>
    </r>
    <r>
      <rPr>
        <vertAlign val="superscript"/>
        <sz val="14"/>
        <rFont val="Times New Roman"/>
        <family val="1"/>
      </rPr>
      <t>(2)</t>
    </r>
  </si>
  <si>
    <r>
      <t xml:space="preserve">Vốn nước ngoài (tính theo tiền Việt) </t>
    </r>
    <r>
      <rPr>
        <vertAlign val="superscript"/>
        <sz val="14"/>
        <rFont val="Times New Roman"/>
        <family val="1"/>
      </rPr>
      <t>(3)</t>
    </r>
  </si>
  <si>
    <r>
      <t>Vốn đối ứng</t>
    </r>
    <r>
      <rPr>
        <vertAlign val="superscript"/>
        <sz val="14"/>
        <rFont val="Times New Roman"/>
        <family val="1"/>
      </rPr>
      <t>(2)</t>
    </r>
  </si>
  <si>
    <r>
      <t>Vốn nước ngoài (theo Hiệp định)</t>
    </r>
    <r>
      <rPr>
        <vertAlign val="superscript"/>
        <sz val="14"/>
        <rFont val="Times New Roman"/>
        <family val="1"/>
      </rPr>
      <t>(3)</t>
    </r>
  </si>
  <si>
    <r>
      <t xml:space="preserve">Tổng số </t>
    </r>
    <r>
      <rPr>
        <vertAlign val="superscript"/>
        <sz val="14"/>
        <rFont val="Times New Roman"/>
        <family val="1"/>
      </rPr>
      <t>(1)</t>
    </r>
  </si>
  <si>
    <t>- (1) Tổng vốn là tổng số tất cả nguồn vốn:
+ Đối với tổng số vốn của dự án là vốn trong nước và vốn nước ngoài;
+ Tổng số vốn đối ứng là tổng số tất cả các nguồn vốn trong nước đối ứng cho dự án.</t>
  </si>
  <si>
    <t>- (2) Phần vốn đối ứng là phần vốn trong nước tính theo tiền Việt Nam đồng</t>
  </si>
  <si>
    <t>- (3) Số vốn nước ngoài (tính bằng nguyên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</si>
  <si>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(4) Giai đoạn N là giai đoạn đang thực hiện kế hoạch (tính theo thời điểm báo cáo)</t>
  </si>
  <si>
    <t>Biểu mẫu số 10</t>
  </si>
  <si>
    <t>DỰ KIẾN KHẢ NĂNG GIẢI NGÂN KẾ HOẠCH VỐN ODA NGUỒN NGÂN SÁCH NHÀ NƯỚC 5 NĂM GIAI ĐOẠN N+1 CÁC CHƯƠNG TRÌNH, DỰ ÁN 
DỰ KIẾN KÝ KẾT HIỆP ĐỊNH HOẶC CAM KẾT VỚI NHÀ TÀI TRỢ TRONG 6 THÁNG CUỐI CỦA NĂM THỨ NĂM GIAI ĐOẠN N VÀ TRONG NĂM ĐẦU TIÊN GIAI ĐOẠN N+1</t>
  </si>
  <si>
    <t>Dự kiến giải ngân kế hoạch 5 năm giai đoạn N+1</t>
  </si>
  <si>
    <t>- (3) Số vốn nước ngoài (tính bằng ngoại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</si>
  <si>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Giai đoạn N là giai đoạn đang thực hiện kế hoạch (tính theo thời điểm báo cáo)</t>
  </si>
  <si>
    <t>Biểu mẫu số 11</t>
  </si>
  <si>
    <t>DANH MỤC CÁC CHƯƠNG TRÌNH, DỰ ÁN KÊU GỌI NHÀ TÀI TRỢ ĐẦU TƯ TRONG 5 NĂM GIAI ĐOẠN N+1</t>
  </si>
  <si>
    <t>DANH MỤC CÁC DỰ ÁN KÊU GỌI NHÀ TÀI TRỢ ĐẦU TƯ TRONG 5 NĂM 2016-2020</t>
  </si>
  <si>
    <t>Biểu mẫu số 12</t>
  </si>
  <si>
    <t>Các tỉnh, thành phố trực thuộc trung ương</t>
  </si>
  <si>
    <t>Tỉnh/thành phố …</t>
  </si>
  <si>
    <t>TÌNH HÌNH THỰC HIỆN KẾ HOẠCH VỐN TRÁI PHIẾU CHÍNH PHỦ 5 NĂM GIAI ĐOẠN N VÀ DỰ KIẾN KẾ HOẠCH 5 NĂM GIAI ĐOẠN N+1</t>
  </si>
  <si>
    <t>Quyết định đầu tư cập nhật hoặc điêu chỉnh theo quy định tại NQ 726/NQ-UBTVQH13 và NQ 736/NQ-UBTVQH13</t>
  </si>
  <si>
    <t>Lũy kế khối lượng thực hiện từ khởi công đến hết ngày 31/12 năm thứ năm của giai đoạn N-1</t>
  </si>
  <si>
    <t>Lũy kế vốn đã bố trí từ khởi công đến hết ngày 31/12 năm thứ năm của giai đoạn N-1</t>
  </si>
  <si>
    <t>Lũy kế vốn đã giải ngân từ khởi công đến hết ngày 31/12 năm thứ năm của giai đoạn N-1</t>
  </si>
  <si>
    <t>Dự kiến kế hoạch năm thứ nhất giai đoạn N+1</t>
  </si>
  <si>
    <t>Kế hoạch vốn được giao giai đoạn
N</t>
  </si>
  <si>
    <t>Số vốn TPCP ứng trước đến 31/12 năm thứ tư của giai đoạn N chưa bố trí thu hồi</t>
  </si>
  <si>
    <t>Lũy kế khối lượng thực hiện từ 1/01 năm đầu đến 31/12 năm thứ tư của giai đoạn N</t>
  </si>
  <si>
    <t>Lũy kế giải ngân từ từ 1/01 năm đầu đến đến hết 31/01 năm thứ năm của giai đoạn N</t>
  </si>
  <si>
    <t>Đề xuất điều chỉnh KH vốn TPCP giai đoạn N (nếu có)</t>
  </si>
  <si>
    <t>Số QĐ; ngày, tháng, năm ban hành</t>
  </si>
  <si>
    <t>Trong đó:  TPCP</t>
  </si>
  <si>
    <t>Trong đó: TPCP</t>
  </si>
  <si>
    <t>Trong đó: KH vốn TPCP</t>
  </si>
  <si>
    <t>Trong đó: vốn TPCP</t>
  </si>
  <si>
    <t>Điều chỉnh do tăng giá</t>
  </si>
  <si>
    <t>Thay đổi giải pháp kỹ thuật</t>
  </si>
  <si>
    <t>Điều chỉnh tăng quy mô</t>
  </si>
  <si>
    <t>Vốn NSNN</t>
  </si>
  <si>
    <t>Trong đó: thu hồi ứng trước</t>
  </si>
  <si>
    <t>NGÀNH/LĨNH VỰC/CHƯƠNG TRÌNH…</t>
  </si>
  <si>
    <t>Dự án chuyển tiếp sang giai đoạn 2016-2020</t>
  </si>
  <si>
    <t>Ghi chú: (*) Số vốn kế hoạch theo số vốn đã được cấp có thẩm quyền cho phép điều chỉnh (nếu có); không bao gồm các khoản ứng trước.</t>
  </si>
  <si>
    <t>Biểu mẫu số 13</t>
  </si>
  <si>
    <t>Ủy ban nhân dân các tỉnh, thành phố trực thuộc Trung ương</t>
  </si>
  <si>
    <r>
      <t xml:space="preserve">BÁO CÁO TÌNH HÌNH THÔNG BÁO VÀ GIAO KẾ HOẠCH ĐẦU TƯ CÔNG GIAI ĐOẠN N </t>
    </r>
    <r>
      <rPr>
        <b/>
        <vertAlign val="superscript"/>
        <sz val="14"/>
        <color theme="1"/>
        <rFont val="Times New Roman"/>
        <family val="1"/>
      </rPr>
      <t>(1)</t>
    </r>
  </si>
  <si>
    <t>Chương trình/ngành, lĩnh vực</t>
  </si>
  <si>
    <t>Kế hoạch giai đoạn N được Thủ tướng Chính phủ và Bộ Kế hoạch và Đầu tư giao</t>
  </si>
  <si>
    <t>Kế hoạch giai đoạn N được địa phương giao</t>
  </si>
  <si>
    <t>Số vốn</t>
  </si>
  <si>
    <t>Ngoài nước</t>
  </si>
  <si>
    <t>Số dự án giao theo QĐ giao KH giai đoạn N của Thủ tướng Chính phủ</t>
  </si>
  <si>
    <t>Số dự án không được Thủ tướng Chính phủ giao chi tiết, do các địa phương giao</t>
  </si>
  <si>
    <t>TỔNG SỐ VỐN</t>
  </si>
  <si>
    <t>Vốn đầu tư phát triển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</si>
  <si>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</si>
  <si>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</si>
  <si>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</si>
  <si>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</si>
  <si>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</si>
  <si>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</si>
  <si>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</si>
  <si>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</si>
  <si>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Các chương trình mục tiêu Quốc gia</t>
  </si>
  <si>
    <t>Chương trình...</t>
  </si>
  <si>
    <t>Phân loại như trên</t>
  </si>
  <si>
    <t>Các chương trình mục tiêu</t>
  </si>
  <si>
    <t>Vốn Trái phiếu Chính phủ</t>
  </si>
  <si>
    <t>Ngành, lĩnh vực…</t>
  </si>
  <si>
    <t>IV</t>
  </si>
  <si>
    <t>V</t>
  </si>
  <si>
    <t>Vốn từ nguồn thu để lại cho đầu tư nhưng chưa đưa vào cân đối ngân sách nhà nước</t>
  </si>
  <si>
    <t>VI</t>
  </si>
  <si>
    <t>VII</t>
  </si>
  <si>
    <t>Các khoản vốn vay khác của ngân sách địa phương để đầu tư</t>
  </si>
  <si>
    <t>(1) Giai đoạn N là giai đoạn đang thực hiện kế hoạch (dựa trên thời điểm báo cáo)</t>
  </si>
  <si>
    <t>Biểu mẫu số 15</t>
  </si>
  <si>
    <t>TỔNG HỢP TÌNH HÌNH THỰC HIỆN KẾ HOẠCH ĐẦU TƯ PHÁT TRIỂN ĐẾN HẾT 30/6 NĂM THỨ 3 GIAI ĐOẠN N (1) , ƯỚC GIẢI NGÂN KẾ HOẠCH TRUNG HẠN GIAI ĐOẠN N VÀ NHU CẦU ĐIỀU CHỈNH KẾ HOẠCH TRUNG HẠN GIAI ĐOẠN N THEO NGÀNH, LĨNH VỰC</t>
  </si>
  <si>
    <t>Kế hoạch trung hạn giai đoạn N</t>
  </si>
  <si>
    <t>Ước giải ngân kế hoạch trung hạn giai đoạn N</t>
  </si>
  <si>
    <t>Nhu cầu điều chỉnh kế hoạch đầu tư trung hạn giai đoạn N</t>
  </si>
  <si>
    <r>
      <t xml:space="preserve">Trong đó: Kế hoạch và bổ sung vốn từ năm đầu tiên đến 30/6 năm thứ ba của giai đoạn N được cấp có thẩm quyền quyết định </t>
    </r>
    <r>
      <rPr>
        <vertAlign val="superscript"/>
        <sz val="14"/>
        <color indexed="8"/>
        <rFont val="Times New Roman"/>
        <family val="1"/>
      </rPr>
      <t>(1)</t>
    </r>
  </si>
  <si>
    <r>
      <t xml:space="preserve">Trong đó: Ước giải ngân kế hoạch và số vốn bổ sung từ năm đầu tiên đến 30/6 năm thứ 3 của giai đoạn N đến hết thời gian quy định </t>
    </r>
    <r>
      <rPr>
        <vertAlign val="superscript"/>
        <sz val="14"/>
        <color indexed="8"/>
        <rFont val="Times New Roman"/>
        <family val="1"/>
      </rPr>
      <t>(1)</t>
    </r>
  </si>
  <si>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</si>
  <si>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Lũy kế vốn bố trí đến hết 31/12 năm cuối của giai đoạn N-1</t>
  </si>
  <si>
    <r>
      <t>Trong đó: Vốn…</t>
    </r>
    <r>
      <rPr>
        <vertAlign val="superscript"/>
        <sz val="12"/>
        <rFont val="Times New Roman"/>
        <family val="1"/>
      </rPr>
      <t>(1)</t>
    </r>
  </si>
  <si>
    <r>
      <t>Trong đó:  Vốn…</t>
    </r>
    <r>
      <rPr>
        <vertAlign val="superscript"/>
        <sz val="12"/>
        <rFont val="Times New Roman"/>
        <family val="1"/>
      </rPr>
      <t>(1)</t>
    </r>
  </si>
  <si>
    <t>A</t>
  </si>
  <si>
    <t>NGUỒN VỐN…</t>
  </si>
  <si>
    <t>NGÀNH/LĨNH VỰC/CHƯƠNG TRÌNH …..</t>
  </si>
  <si>
    <t>I.1</t>
  </si>
  <si>
    <t>CHUẨN BỊ ĐẦU TƯ</t>
  </si>
  <si>
    <t>Dự án…</t>
  </si>
  <si>
    <t>….</t>
  </si>
  <si>
    <t>I.2</t>
  </si>
  <si>
    <t>THỰC HIỆN DỰ ÁN</t>
  </si>
  <si>
    <t>B</t>
  </si>
  <si>
    <t>Phân loại như mục A nêu trên</t>
  </si>
  <si>
    <t>Tăng</t>
  </si>
  <si>
    <t>Giảm</t>
  </si>
  <si>
    <t>Dự án chuyển tiếp từ trước năm cuối của giai đoạn trước sang giai đoạn N-N+4</t>
  </si>
  <si>
    <t>Dự án hoàn thành và bàn giao đưa vào sử dụng trước năm N</t>
  </si>
  <si>
    <t>Dự án hoàn thành và bàn giao đưa vào sử dụng trong giai đoạn N-N+4</t>
  </si>
  <si>
    <t>Dự án chuyển tiếp sang giai đoạn N+5-N+9</t>
  </si>
  <si>
    <t>- Dự án dự kiến hoàn thành và bàn giao đưa vào sử dụng trong giai đoạn N+5-N+9</t>
  </si>
  <si>
    <t>Dự án dự kiến hoàn thành và bàn giao đưa vào sử dụng trong giai đoạn N+5-N+9</t>
  </si>
  <si>
    <t>- Dự án dự kiến hoàn thành sau giai đoạn N+5-N+9</t>
  </si>
  <si>
    <t>Dự án dự kiến hoàn thành sau giai đoạn N+5-N+9</t>
  </si>
  <si>
    <t>Dự án khởi công mới trong giai đoạn N-N+4</t>
  </si>
  <si>
    <t>Dự án khởi công mới trong giai đoạn N-N+4+1</t>
  </si>
  <si>
    <t>- Dự án dự kiến hoàn thành và bàn giao đưa vào sử dụng giai đoạn N+5-N+9</t>
  </si>
  <si>
    <t>Dự án dự kiến hoàn thành và bàn giao đưa vào sử dụng giai đoạn N+5-N+9</t>
  </si>
  <si>
    <t>Dự án hoàn thành và bàn giao đưa vào sử dụng giai đoạn N-N+4</t>
  </si>
  <si>
    <t>Nhu cầu bổ sung kế hoạch trung hạn giai đoạn N-N+4</t>
  </si>
  <si>
    <t xml:space="preserve">Quyết định đầu tư </t>
  </si>
  <si>
    <t>Biểu mẫu số 25</t>
  </si>
  <si>
    <t>Mã dự án</t>
  </si>
  <si>
    <t>(Ban hành kèm theo Thông tư số           /2016/TT-BKHĐT ngày      tháng      năm 2016
 của Bộ Kế hoạch và Đầu tư)</t>
  </si>
  <si>
    <t>Năm (N+4)</t>
  </si>
  <si>
    <t>Năm (N+3)</t>
  </si>
  <si>
    <t>Năm( N+2)</t>
  </si>
  <si>
    <t xml:space="preserve"> (1) N là năm bắt đầu của kế hoạch đầu tư công trung hạn giai đoạn hiện tại</t>
  </si>
  <si>
    <t>(2) Mỗi nguồn vốn đầu tư công lập thành một biểu riêng</t>
  </si>
  <si>
    <r>
      <t>DANH MỤC CÁC DỰ ÁN ĐỀ NGHỊ BỔ SUNG KẾ HOẠCH ĐẦU TƯ TRUNG HẠN GIAI ĐOẠN N</t>
    </r>
    <r>
      <rPr>
        <b/>
        <vertAlign val="superscript"/>
        <sz val="14"/>
        <rFont val="Times New Roman"/>
        <family val="1"/>
      </rPr>
      <t>(1)</t>
    </r>
    <r>
      <rPr>
        <b/>
        <sz val="14"/>
        <rFont val="Times New Roman"/>
        <family val="1"/>
      </rPr>
      <t xml:space="preserve"> - (N+4) VỐN ……..</t>
    </r>
    <r>
      <rPr>
        <b/>
        <vertAlign val="superscript"/>
        <sz val="14"/>
        <rFont val="Times New Roman"/>
        <family val="1"/>
      </rPr>
      <t>(2)</t>
    </r>
  </si>
  <si>
    <r>
      <t>Trong đó: Vốn…</t>
    </r>
    <r>
      <rPr>
        <vertAlign val="superscript"/>
        <sz val="12"/>
        <rFont val="Times New Roman"/>
        <family val="1"/>
      </rPr>
      <t>(2)</t>
    </r>
  </si>
  <si>
    <t>CHƯƠNG TRÌNH 135</t>
  </si>
  <si>
    <t>CHƯƠNG TRÌNH MỤC TIÊU QUỐC GIA GIẢM NGHÈO BỀN VỮNG</t>
  </si>
  <si>
    <t>*</t>
  </si>
  <si>
    <t>HUYỆN MƯỜNG ẢNG</t>
  </si>
  <si>
    <t>Đường dân sinh từ bản Huổi Châng - Huổi Háo, xã Ẳng Tở</t>
  </si>
  <si>
    <t>Danh mục dự án cắt giảm</t>
  </si>
  <si>
    <t>Đường dân sinh bản Bánh, xã Ẳng Cang</t>
  </si>
  <si>
    <t>Danh mục dự án bổ sung</t>
  </si>
  <si>
    <t>Đường  liên bản Hua Nguống - Co En,  xã Ẳng Cang</t>
  </si>
  <si>
    <r>
      <t>Trong đó: Vốn NSTW</t>
    </r>
    <r>
      <rPr>
        <vertAlign val="superscript"/>
        <sz val="12"/>
        <rFont val="Times New Roman"/>
        <family val="1"/>
      </rPr>
      <t>(2)</t>
    </r>
  </si>
  <si>
    <t>Kế hoạch trung hạn giai đoạn 2016-2020</t>
  </si>
  <si>
    <t>Đoạn tuyến nằm trong quy mô đầu tư của dự án Đường từ trung tâm xã Ẳng Cang đi bản Bánh và bản Co En, xã Ẳng Cang đã được UBND tỉnh phê duyệt chủ trương đầu tư bằng nguồn dự phòng 10%  của CT135.</t>
  </si>
  <si>
    <t>HUYỆN NẬM PỒ</t>
  </si>
  <si>
    <t>Tiếp chi dự án chuyển tiếp 2013-2015 sang 2016-2020</t>
  </si>
  <si>
    <t>Danh mục dự án khởi công mới năm 2016-2020</t>
  </si>
  <si>
    <t>Đường BT bản ngải thầu 1 xã Nà Bủng</t>
  </si>
  <si>
    <t>Đường Vân Hồ - Long Dạo xã Si Pa Phìn</t>
  </si>
  <si>
    <t>Nhà văn hóa bản Ham Xoong 1, xã Vàng Đán</t>
  </si>
  <si>
    <t>Đường bê tông nội bản sín chải 1,2 Xã Nà Hỳ</t>
  </si>
  <si>
    <t>Xây dựng mới thủy lợi bản Huổi Đáp xã Nà Khoa</t>
  </si>
  <si>
    <t>Nhà lớp học tiểu học xã Nậm Chua, huyện Nậm Pồ</t>
  </si>
  <si>
    <t>Đường vào bản Ham Xong 1,2 xã Vàng Đán</t>
  </si>
  <si>
    <t>Đường bê tông bản Nậm Nhừ 3 xã Nậm Nhừ</t>
  </si>
  <si>
    <t>Đường BT bản Nậm Tin 2, xã Nậm Tin</t>
  </si>
  <si>
    <t>Đường BT các bản xã Chà Tở</t>
  </si>
  <si>
    <t>Nhà Văn hóa bản Nậm Hài xã Chà Cang</t>
  </si>
  <si>
    <t>NVH bản Hô Tâu xã Nậm Khăn</t>
  </si>
  <si>
    <t xml:space="preserve">Đường BT bản Nà Sự xã Chà Nưa </t>
  </si>
  <si>
    <t>Đường BT nội bản Nậm Đích xã Chà Nưa</t>
  </si>
  <si>
    <t>Nhà văn hóa bản Sín Chải 1, xã Nà Hỳ</t>
  </si>
  <si>
    <t>Nhà Văn hóa bản Hô Hài xã Chà Cang</t>
  </si>
  <si>
    <t>Nhà văn hóa bản Ham Xoong 2, xã Vàng Đán</t>
  </si>
  <si>
    <t xml:space="preserve">Đường BT bản Hô Bai xã Chà Nưa </t>
  </si>
  <si>
    <t>NVH bản Hô Bai xã Chà Nưa</t>
  </si>
  <si>
    <t>NVH bản Nậm Chua 4, xã Nậm Chua</t>
  </si>
  <si>
    <t>NVH bản Đề Pua xã Phìn Hồ</t>
  </si>
  <si>
    <t>Nhà văn hóa bản Nậm Nhừ 1 xã Nậm Nhừ</t>
  </si>
  <si>
    <t>NVH bản Vàng Xôn 1 xã Nậm Khăn</t>
  </si>
  <si>
    <t>Danh mục dự án bổ sung (lồng ghép Chương trình NTM)</t>
  </si>
  <si>
    <t>Sân thể thao và nhà đa năng xã Nậm Tin</t>
  </si>
  <si>
    <t>Dự án đã hoàn thành - Điều chỉnh giảm kế hoạch vốn GĐ 2016-2020</t>
  </si>
  <si>
    <t>Giữ nguyên theo QĐ 1170</t>
  </si>
  <si>
    <t>Điều chỉnh giảm kế hoạch vốn GĐ 2016-2020</t>
  </si>
  <si>
    <t>Điều chỉnh tăng kế hoạch vốn GĐ 2016-2020</t>
  </si>
  <si>
    <t>Dự án Bổ sung lồng ghép CT 135 và CT NTM</t>
  </si>
  <si>
    <t>I.3</t>
  </si>
  <si>
    <t>HUYỆN ĐIỆN BIÊN</t>
  </si>
  <si>
    <t>Đường giao thông nông thôn từ QL 279 bản Hoa đi bản Hua Luống xã Nà Tấu</t>
  </si>
  <si>
    <t>Cấp nước sinh hoạt bản Na Láy xã Na Ư</t>
  </si>
  <si>
    <t>Danh mục thay thế</t>
  </si>
  <si>
    <t>Đường giao thông nông thôn nhánh từ trường Mần non đến đầu bản Cang 1 xã Nà Tấu</t>
  </si>
  <si>
    <t>Nâng cấp tuyến đường nội đồng, nhánh Chua Đớ bản Na Ư, xã Na Ư</t>
  </si>
  <si>
    <t>Trùng với dự án trong kế hoạch bảo trì công trình đường bộ năm 2019 của UBND tỉnh tại Quyết định số 242/QĐ-UBND, ngày 26/3/2019</t>
  </si>
  <si>
    <t>Trùng với dự án sử dụng vốn 10% vốn dự phòng kế hoạch đầu tư công trung hạn thuộc Chương trình MTQG xây dựng nông thôn mới</t>
  </si>
  <si>
    <t>Lũy kế vốn bố trí từ khởi công đến hết năm 2015</t>
  </si>
  <si>
    <t>Kế hoạch trung hạn giai đoạn 2016-2020 đã giao tại QĐ1770</t>
  </si>
  <si>
    <t>Đề xuất điều chỉnh kế hoạch trung hạn giai đoạn từ năm 2016-2020</t>
  </si>
  <si>
    <t>Kế hoạch trung hạn giai đoạn 2016-2020 sau điều chỉnh</t>
  </si>
  <si>
    <t>Trong đó  NSTW</t>
  </si>
  <si>
    <t>Chương trình mục tiêu quốc gia xây dựng nông thôn mới</t>
  </si>
  <si>
    <t xml:space="preserve">Chương trình MTQG xây dựng nông thôn mới các huyện </t>
  </si>
  <si>
    <t>1)</t>
  </si>
  <si>
    <t>Huyện Mường Ảng</t>
  </si>
  <si>
    <t>a)</t>
  </si>
  <si>
    <t>Các dự án đề nghị điều chỉnh, cắt giảm</t>
  </si>
  <si>
    <t>Sửa chữa, nâng cấp nước sinh hoạt bản Co En, xã Ẳng Cang</t>
  </si>
  <si>
    <t>Đã sd nguồn ngân sách xã để duy tu, bảo dưỡng</t>
  </si>
  <si>
    <t>Sửa chữa, nâng cấp nước sinh hoạt bản Pá Nặm, xã Mường Lạn</t>
  </si>
  <si>
    <t xml:space="preserve">Đã được đầu tư mới năm 2016 bằng nguồn vốn theo QĐ 755/QĐ-TTg </t>
  </si>
  <si>
    <t>Làm mới cầu qua suối bản Lịch Nưa, xã Nặm Lịch</t>
  </si>
  <si>
    <t>Chưa cần thiết đầu tư</t>
  </si>
  <si>
    <t>b)</t>
  </si>
  <si>
    <t>Các dự án đề nghị bổ sung</t>
  </si>
  <si>
    <t>Sửa chữa, nâng cấp nước sinh hoạt bản Pú Sua, xẫ Ẳng Cang</t>
  </si>
  <si>
    <t>bổ sung</t>
  </si>
  <si>
    <t>Nâng cấp nước sinh hoạt bản Huổi Lỵ, xã Mường Lạn</t>
  </si>
  <si>
    <t>Đường nội bản Ít Nọi, xã Nặm Lịch</t>
  </si>
  <si>
    <t>2)</t>
  </si>
  <si>
    <t>Huyện Điện Biên</t>
  </si>
  <si>
    <t>Nhà văn hóa bản Yên, Đon Đứa, Yên Cang 2, Lọng Quân, Na Lao xã Sam Mứn</t>
  </si>
  <si>
    <t>Điều chỉnh tên danh mục, cơ cấu vốn. Dự án cũ là: Nhà văn hóa bản Lọng Dốm, đội 1 Sam Mứn, bản Yên Cang 2, Lọng Quân, Na Lao xã Sam Mứn</t>
  </si>
  <si>
    <t>Kênh mương khu trung tâm xã, bản Na Có, bản Pá Nậm xã Pom Lót</t>
  </si>
  <si>
    <t>Điều chỉnh tên danh mục. Dự án cũ là: Kênh mương khu trung tâm xã, bản Na Có, bản Mận xã Pom Lót</t>
  </si>
  <si>
    <t>Nâng cấp tuyến đường từ hồ lên bản Phì cao xã Mường Nhà</t>
  </si>
  <si>
    <t>Điều chỉnh tên danh mục. Dự án cũ là: Nâng cấp tuyến đường từ hồ lên bản Pha Lay xã Mường Nhà</t>
  </si>
  <si>
    <t>Đường giao thông nội các bản (Na Sang 1, Pá Bông, Hợp Thành, Pá Ngam 1, Pá Ngam 2) xã Núa Ngam</t>
  </si>
  <si>
    <t>Điều chỉnh tên danh mục, cơ cấu vốn. Dự án cũ là: Đường giao thông nội các bản (Na Sang 1, Pá Bông, Hợp Thành, Pá Ngam 1, Pá Ngam 2, Hát Hẹ) xã Núa Ngam</t>
  </si>
  <si>
    <t>Nhà Văn Hóa  đội 4, đội 10 xã Thanh Luông</t>
  </si>
  <si>
    <t>Cắt giảm do không bố trí được đất để xây dựng</t>
  </si>
  <si>
    <t>Xây dựng nhà văn hóa bản Huổi Hua xã Núa Ngam</t>
  </si>
  <si>
    <t>Đường BT đoạn từ cầu Phát Cút đến đường vành đai phía đông xã Noong Hẹt</t>
  </si>
  <si>
    <t>đã được đầu tư bằng nguồn vốn dự phòng ngân sách huyện năm 2018</t>
  </si>
  <si>
    <t>Đường bê tông bản Pa Xa Xá đi trung tâm xã Pa Thơm</t>
  </si>
  <si>
    <t>đã được đầu tư sử dụng vốn 10% vốn dự phòng NTM</t>
  </si>
  <si>
    <t>Đường trục thôn từ nhà ông Cần đội 4 đến nhà ông Ky đội 8 và từ nhà ông Hiền đội 8 đến nhà ông Kệ đội 9 xã Noong Hẹt</t>
  </si>
  <si>
    <t xml:space="preserve">trùng với dự án đã được đầu tư bằng nguồn vốn sự nghiệp kinh tế khác năm 2019 </t>
  </si>
  <si>
    <t>Nâng cấp, sửa chữa thủy lợi bản Xa Cuông xã Pa Thơm</t>
  </si>
  <si>
    <t>trùng với dự án đã được đầu tư bằng nguồn vốn miễn thu thủy lợi phí</t>
  </si>
  <si>
    <t>Nâng cấp đường giao thông đội 13a xã Thanh Luông</t>
  </si>
  <si>
    <t>đã được đầu tư bằng nguồn thu cấp quyền sử dụng đất của xã năm 2018</t>
  </si>
  <si>
    <t>Kè đường giao thông đội 25 xã Thanh Nưa</t>
  </si>
  <si>
    <t>Tuyến đường nối tiếp ngã tư bản Mới Noong Ứng đến cổng nhà ông Phóng bản Noong Ứng xã Thanh An</t>
  </si>
  <si>
    <t xml:space="preserve">đã được đầu tư bằng nguồn vốn xây dựng nông thôn mới năm 2019 </t>
  </si>
  <si>
    <t>Đường giao thông thôn đội 6, đội 15 xã Thanh Luông</t>
  </si>
  <si>
    <t>Bổ sung</t>
  </si>
  <si>
    <t>Đường giao thông liên thôn đội 12, đội 13 xã Noong Hẹt</t>
  </si>
  <si>
    <t>Nâng cấp, sửa chữa thủy lợi bản Pa Xa Lào xã Pa Thơm</t>
  </si>
  <si>
    <t>Đường giao thông nông thôn từ đường vành đai phía đông đến kênh đại thủy nông, xã Noong Hẹt</t>
  </si>
  <si>
    <t>Nâng cấp, sửa chữa thủy lợi bản Pa Thơm xã Pa Thơm</t>
  </si>
  <si>
    <t>Mương bản Pe Luông từ nhà ông Pản đến ruộng ông Phanh Pỉa xã Thanh Luông</t>
  </si>
  <si>
    <t>Kênh đội 23 bản Tông Khao xã Thanh Nưa</t>
  </si>
  <si>
    <t>Đường bê tông 03 nhánh thôn Trại Giống xã Thanh An</t>
  </si>
  <si>
    <t>Đường nội đồng bản Na Sang 2 xã Núa Ngam</t>
  </si>
  <si>
    <t>3)</t>
  </si>
  <si>
    <t>Huyện Nậm Pồ</t>
  </si>
  <si>
    <t>Đường bê tông bản Nà Khoa 1,2 xã Nà Khoa, huyện Nậm Pồ</t>
  </si>
  <si>
    <t>Dự án đã hoàn thành</t>
  </si>
  <si>
    <t>Đường vào bản Huổi Đắp xã Nậm Tin</t>
  </si>
  <si>
    <t>Công trình thể thao xã Chà Cang</t>
  </si>
  <si>
    <t>Dự án đã hoàn thành - Điều chỉnh giảm kế hoạch vốn 2016-2020</t>
  </si>
  <si>
    <t>Đường vào bản Tàng Do xã Nậm Tin</t>
  </si>
  <si>
    <t>Đường Nội bộ trong các bản xã Chà Nưa</t>
  </si>
  <si>
    <t>Xây dựng mới TL Nà Ín xã Chà Nưa</t>
  </si>
  <si>
    <t>Đường đi Huổi Văng - Huổi Lỏng xã Nậm Khăn</t>
  </si>
  <si>
    <t>Đường BT bản Huổi Đáp xã Nà Khoa</t>
  </si>
  <si>
    <t>Dự án đã hoàn thành - Điều chỉnh giảm kế hoạch vốn NSTW GĐ 2016-2020</t>
  </si>
  <si>
    <t>NVH bản Pa Tần xã Pa Tần</t>
  </si>
  <si>
    <t>Xây dựng mới TL Nà Hằng xã Chà Cang</t>
  </si>
  <si>
    <t>Đường vào bản Mốc 4 xã Nậm Tin</t>
  </si>
  <si>
    <t>Nhà đa năng - Khuôn viên xã Chà Nưa</t>
  </si>
  <si>
    <t>Dự án KC mới năm 2019- Điều chỉnh giảm kế hoạch vốn NSTW</t>
  </si>
  <si>
    <t>Nhà văn hóa xã Nà Khoa</t>
  </si>
  <si>
    <t>Nhà Văn hóa xã Na Cô Sa</t>
  </si>
  <si>
    <t>Sân thể thao xã Nà Hỳ</t>
  </si>
  <si>
    <t>Đường BT Trường Tiểu Học Nà Hỳ</t>
  </si>
  <si>
    <t>Đường Hô Hài - Nậm Đích xã Chà Cang</t>
  </si>
  <si>
    <t>Đường vào bản Nậm Nhừ Con Xã Nà Khoa</t>
  </si>
  <si>
    <t>NVH bản Huổi Lụ 2 xã Nậm Nhừ</t>
  </si>
  <si>
    <t>Nhà văn hóa bản Huổi Po (xã Nà Khoa), nay là xã Na Cô Sa</t>
  </si>
  <si>
    <t>21</t>
  </si>
  <si>
    <t>Nhà văn hóa xã Nậm Tin</t>
  </si>
  <si>
    <t>22</t>
  </si>
  <si>
    <t>Nhà văn hóa bản Nậm Chẩn (xã Nà Khoa), nay là xã Na Cô Sa</t>
  </si>
  <si>
    <t>23</t>
  </si>
  <si>
    <t>NVH bản Huổi Khương xã Vàng Đán</t>
  </si>
  <si>
    <t>24</t>
  </si>
  <si>
    <t>NVH bản Huổi Sâu xã Pa Tần</t>
  </si>
  <si>
    <t>25</t>
  </si>
  <si>
    <t>Đường bê tông nội bản Vằng Xôn 1,2 xã Nậm Khăn</t>
  </si>
  <si>
    <t>26</t>
  </si>
  <si>
    <t>Thủy lợi Nà Én, xã Chà Tở</t>
  </si>
  <si>
    <t>Dự án không khả thi đề nghị hủy bỏ</t>
  </si>
  <si>
    <t>4)</t>
  </si>
  <si>
    <t>Thành phố Điện Biên Phủ</t>
  </si>
  <si>
    <t xml:space="preserve">Sửa chữa, nâng cấp nhà văn hóa xã Thanh Minh </t>
  </si>
  <si>
    <t>2017-2018 đã bố trí vốn CĐNS thành phố để thực hiện</t>
  </si>
  <si>
    <t>Đường bê tông bản Nà Nghè xuống khu Co Sản, xã Tà Lèng</t>
  </si>
  <si>
    <t>Đường bê tông tổ 1 bản Nà Nghè, xã Tà Lèng</t>
  </si>
  <si>
    <t>Đường bê tông tổ 6 bản Tà Lèng</t>
  </si>
  <si>
    <t>Đường sản xuất nối khu pha I bản Nà Nghè vào khu sản xuất cụm Lọng Hỏm, xã Tà Lèng</t>
  </si>
  <si>
    <t>Do toàn bộ tuyến đi vào rừng phòng hộ</t>
  </si>
  <si>
    <t>Đường nội bản thổ lộ khu B, xã Ẳng Tở</t>
  </si>
  <si>
    <t>I.4</t>
  </si>
  <si>
    <t>HUYỆN MƯỜNG CHÀ</t>
  </si>
  <si>
    <t>Thủy lợi bản San Suối, xã Hừa Ngài</t>
  </si>
  <si>
    <t>Thủy lợi Tổ dân phố số 13, Thị trấn Mường Chà</t>
  </si>
  <si>
    <t>Thủy lợi bản Huổi Đáp xã Pa Ham</t>
  </si>
  <si>
    <t>Đường giao thông Km5 (QL 12 - TT xã Hừa Ngài) đi bản Ma Lù Thàng, xã Huổi Lèng</t>
  </si>
  <si>
    <t>Thủy lợi bản Phiêng Đất A + Phiêng Đất B, xã Nậm Nèn</t>
  </si>
  <si>
    <t>Thủy lợi bản Nậm Chim I tại Km 18+19, xã Ma Thì Hồ</t>
  </si>
  <si>
    <t>Đường QL6 - Xà Phình 1</t>
  </si>
  <si>
    <t xml:space="preserve">Đường giao thông tỉnh lộ 150 Km 19 - Bản Nậm Piền </t>
  </si>
  <si>
    <t>Thủy lợi Háng Lìa Làu, bản Sa Lông 1, xã Sa Lông</t>
  </si>
  <si>
    <t>Nước sinh hoạt bản Nậm Cút, xã Nậm Nèn</t>
  </si>
  <si>
    <t>Dự án bổ sung</t>
  </si>
  <si>
    <t>5)</t>
  </si>
  <si>
    <t>Đường BT từ bản Chiêu Ly - bản Thèn Pả xã Sa Lông</t>
  </si>
  <si>
    <t>Dự án tiếp chi từ giai đoạn 2011-2015 sang</t>
  </si>
  <si>
    <t>Dự án KCM giai đoạn 2016-2020</t>
  </si>
  <si>
    <t>Dự án KCM giai đoạn 2016-2019</t>
  </si>
  <si>
    <t>Đường BT ngõ, xóm bản Cứu Táng xã Nậm Nèn</t>
  </si>
  <si>
    <t>Đường BT ngõ, xóm bản Chiêu Ly xã Sa Lông</t>
  </si>
  <si>
    <t>Đường BT bản Pú Múa - bản Huổi Kết Tinh xã Mường Mươn (giai đoạn 1) - Lồng ghép vốn 160</t>
  </si>
  <si>
    <t>Đường BT ngõ, xóm cụm 1 bản Huổi Loóng xã Na Sang</t>
  </si>
  <si>
    <t>Đường BT ngõ, xóm bản Phi 2 xã Sá Tổng</t>
  </si>
  <si>
    <t>Đường BT bản Hát Tre B xã Hừa Ngài</t>
  </si>
  <si>
    <t>Đường BT trục thôn, xóm bản Huổi Quang 1 xã Ma Thì Hồ</t>
  </si>
  <si>
    <t>Đường BT ngõ, xóm bản Nậm Cút xã Nậm Nèn</t>
  </si>
  <si>
    <t>Đường BT ngõ, xóm bản Ca Dính Nhè xã Huổi Lèng</t>
  </si>
  <si>
    <t>Đường BT ngõ, xóm cụm 1 bản Huổi Xuân xã Na Sang</t>
  </si>
  <si>
    <t>Đường BT ngõ, xóm cụm 2 bản Huổi Loóng xã Na Sang</t>
  </si>
  <si>
    <t>Đường BT ngõ, xóm bản Huổi Mí 2 xã Huổi Mí</t>
  </si>
  <si>
    <t>Đường BT ngõ, xóm bản Sá Tổng xã Sá Tổng</t>
  </si>
  <si>
    <t>Đường BT ngõ, xóm bản Huổi Chua xã Ma Thì Hồ</t>
  </si>
  <si>
    <t>Sửa chữa tuyến kênh bản San Sả Hồ, xã Hừa Ngài</t>
  </si>
  <si>
    <t>Nhà văn hóa bản Pa Ham 1 + 2 xã Pa Ham</t>
  </si>
  <si>
    <t>Nhà văn hóa bản Pom Cại xã Mường Tùng</t>
  </si>
  <si>
    <t>Nhà văn hóa bản Mới xã Mường Tùng</t>
  </si>
  <si>
    <t>Đường BT ngõ, xóm bản Huổi Bon 2, xã Pa Ham</t>
  </si>
  <si>
    <t>Đường BT ngõ, xóm bản Mường Anh 1+2, xã Pa Ham</t>
  </si>
  <si>
    <t>Đường BT ngõ, xóm bản Háng Trở xã Nậm Nèn</t>
  </si>
  <si>
    <t>Nhà văn hóa xã Sa Lông</t>
  </si>
  <si>
    <t>Đường BT ngõ, xóm cụm 2 bản Na Sang xã Na Sang</t>
  </si>
  <si>
    <t>Đường BT ngõ, xóm cụm 2 bản Huổi Xuân xã Na Sang</t>
  </si>
  <si>
    <t>Đường BT ngõ, xóm bản Huổi Pấng xã Huổi Mí</t>
  </si>
  <si>
    <t>Đường BT ngõ, xóm bản Long Tạo xã Huổi Mí</t>
  </si>
  <si>
    <t>Đường BT ngõ, xóm bản Háng Lìa xã Sá Tổng</t>
  </si>
  <si>
    <t>Đường BT bản San Súi xã Hừa Ngài</t>
  </si>
  <si>
    <t>Đường BT ngõ, xóm bản Ma Thì Hồ 2 xã Ma Thì Hồ</t>
  </si>
  <si>
    <t>Đường BT trục thôn, xóm bản Nậm Chim xã Ma Thì Hồ</t>
  </si>
  <si>
    <t>Kiên cố hóa kênh mương Ma Lù Thàng, bản Ma Lù Thàng</t>
  </si>
  <si>
    <t>Nhà văn hóa bản Mường Mươn 2 xã Mường Mươn</t>
  </si>
  <si>
    <t>Nhà văn hóa bản Pú Chả xã Mường Mươn</t>
  </si>
  <si>
    <t>Nhà văn hóa bản Pú Múa xã Mường Mươn</t>
  </si>
  <si>
    <t>Nhà văn hóa bản Huổi Sáy xã Mường Tùng</t>
  </si>
  <si>
    <t>Nhà văn hóa xã Hừa Ngài</t>
  </si>
  <si>
    <t>Nhà lớp học điểm bản Nậm Cút, bản Cứu Táng trường THCS Nậm Nèn</t>
  </si>
  <si>
    <t>Nâng cấp, sửa chữa NSH bản Tin Tốc</t>
  </si>
  <si>
    <t>Đường bê tông ngõ xóm bản Ma Lù Thàng</t>
  </si>
  <si>
    <t>Đường trục chính bản Nậm Chua</t>
  </si>
  <si>
    <t>Đường BT ngõ, xóm bản Hô Cút xã Nậm Nèn</t>
  </si>
  <si>
    <t>Đường BT ngõ, xóm bản Thèn Pả xã Sa Lông</t>
  </si>
  <si>
    <t>Đường BT ngõ, xóm nhóm 3 bản Sa Lông 2 xã Sa Lông</t>
  </si>
  <si>
    <t>Nâng cấp, sửa chữa NSH bản Huổi Đáp</t>
  </si>
  <si>
    <t>Đường BT ngõ, xóm cụm Pu Ca bản Huổi Xuân xã Na Sang</t>
  </si>
  <si>
    <t>Nhà văn hóa bản Huổi Mí 1</t>
  </si>
  <si>
    <t>Nhà văn hóa bản Ma Lù Thàng xã Huổi Lèng</t>
  </si>
  <si>
    <t>Nhà văn hóa bản Huổi Nhả xã Mường Mươn</t>
  </si>
  <si>
    <t>Nhà văn hóa bản Huổi Ho xã Mường Mươn</t>
  </si>
  <si>
    <t>Sửa chữa, nâng cấp NSH bản Huổi Điết, xã Mường Tùng</t>
  </si>
  <si>
    <t>Nhà văn hóa bản Huổi Điết</t>
  </si>
  <si>
    <t>Nhà văn hóa xã Huổi Mí</t>
  </si>
  <si>
    <t>Nhà hiệu bộ trường THCS Mường Anh</t>
  </si>
  <si>
    <t>Nhà bán trú trường Tiểu học Sa Lông</t>
  </si>
  <si>
    <t>Nhà lớp học trường THCS xã Sa Lông</t>
  </si>
  <si>
    <t>Nhà văn hóa xã Mường Tùng</t>
  </si>
  <si>
    <t>Nhà văn hóa xã Sá Tổng</t>
  </si>
  <si>
    <t>Nhà văn hóa bản Làng Dung</t>
  </si>
  <si>
    <t>Nhà văn hóa bản Mường Anh 1 + 2</t>
  </si>
  <si>
    <t>Nhà văn hóa bản Phiêng Đất B</t>
  </si>
  <si>
    <t>Nhà văn hóa bản Ma Thì Hồ 2</t>
  </si>
  <si>
    <t>Xây mới công trình vệ sinh các trường thuộc huyện Mường Chà</t>
  </si>
  <si>
    <t>Dự án KCM năm 2020</t>
  </si>
  <si>
    <t>Đường trục chính bản Hát Tre A xã Hừa Ngài</t>
  </si>
  <si>
    <t>Nhà văn hóa bản Tin Tốc xã Mường Tùng</t>
  </si>
  <si>
    <t>Sân thể thao xã Ma Thì Hồ</t>
  </si>
  <si>
    <t>Đường bê tông ngõ xóm bản Trung dình, xã Huổi Lèng</t>
  </si>
  <si>
    <t>Đường trục bản Lùng Thàng 1 - bản Lùng Thàng 2, xã Huổi Mí</t>
  </si>
  <si>
    <t>Đường bê tông ngõ xóm bản Há La chủ A, xã Hừa Ngài</t>
  </si>
  <si>
    <t>Nhà văn hóa bản Phiêng Ban + bản Mường Tùng, xã Mường Tùng</t>
  </si>
  <si>
    <t>Đường trục bản Huổi Cang (QL 6 - bản Huổi Cang), xã Pa Ham</t>
  </si>
  <si>
    <t>Đường trục bản Hô Cút, xã Nậm Nèn</t>
  </si>
  <si>
    <t>Đường bê tông ngõ xóm bản Nậm Pó, xã Na Sang</t>
  </si>
  <si>
    <t>Rãnh thoát nước đường BT bản Trung Ghênh, xã Sá Tổng</t>
  </si>
  <si>
    <t>Nhà văn hóa bản Púng Giắt II, xã Mường Mươn</t>
  </si>
  <si>
    <t>Thủy lợi bản Hồ Chim I, xã Ma Thì Hồ</t>
  </si>
  <si>
    <t>Nước sinh hoạt trung tâm xã Ma Thì Hồ</t>
  </si>
  <si>
    <t>Cắt giảm</t>
  </si>
  <si>
    <t>Trùng dự án Tủa Chùa- Huổi Mí</t>
  </si>
  <si>
    <t>Bổ sung mới</t>
  </si>
  <si>
    <t>HUYỆN TUẦN GIÁO</t>
  </si>
  <si>
    <t>LG NTM</t>
  </si>
  <si>
    <t>Theo N. Thu thực tế</t>
  </si>
  <si>
    <t>Thừa dự phòng</t>
  </si>
  <si>
    <t>Dự án khởi công mới trong giai đoạn 2016-2020</t>
  </si>
  <si>
    <t>Nhà văn hóa xã Mường Thín</t>
  </si>
  <si>
    <t>Đường từ bản Phiêng Pẻn - bản Co Củ xã Mùn Chung</t>
  </si>
  <si>
    <t>Nhà Ban giám hiệu và các công trình phụ trợ trường THCS Khong Hin</t>
  </si>
  <si>
    <t>Nhà Ban giám hiệu và các công trình phụ trợ trường TH Nà Tòng</t>
  </si>
  <si>
    <t>Đường Háng Chua - Kể Cải</t>
  </si>
  <si>
    <t>Nhà Ban giám hiệu và các công trình phụ trợ trường TH Rạng Đông</t>
  </si>
  <si>
    <t>Nhà Văn hóa xã Quài Tở</t>
  </si>
  <si>
    <t>Nhà Ban giám hiệu và các công trình phụ trợ trường THCS Tênh Phông</t>
  </si>
  <si>
    <t>Nhà văn hóa bản Thín B xã Mường Thín</t>
  </si>
  <si>
    <t>Đường BT nội bản Chứn xã Mường Thín</t>
  </si>
  <si>
    <t>Đường  giao thông từ bản Sáng đến bản Ten Cá xã Quài Cang</t>
  </si>
  <si>
    <t>Nhà văn hóa xã Mường Khong</t>
  </si>
  <si>
    <t>Đường từ QL279 - bản Cộng</t>
  </si>
  <si>
    <t>Nhà văn hóa xã Chiềng Đông</t>
  </si>
  <si>
    <t>Đường BT nội bản bản Noong Luông</t>
  </si>
  <si>
    <t>BT mặt đường, Kè chắn đất đường từ QL279 đi bản Hới (địa phận bản Ban, bản Hới)</t>
  </si>
  <si>
    <t>Nhà văn hóa xã Tênh Phông</t>
  </si>
  <si>
    <t>Đường QL279 - TT xã Pú Nhung</t>
  </si>
  <si>
    <t>Theo quyết toán</t>
  </si>
  <si>
    <t>Giảm TMĐT</t>
  </si>
  <si>
    <t>N. Thu thực tế</t>
  </si>
  <si>
    <t>LG vốn 135</t>
  </si>
  <si>
    <t>Dự án đề nghị bổ sung</t>
  </si>
  <si>
    <t>Đường QL6 - bản Co Sản, xã Mùn Chung</t>
  </si>
  <si>
    <r>
      <t>Trong đó: Vốn NSTW</t>
    </r>
    <r>
      <rPr>
        <vertAlign val="superscript"/>
        <sz val="10"/>
        <rFont val="Times New Roman"/>
        <family val="1"/>
      </rPr>
      <t>(2)</t>
    </r>
  </si>
  <si>
    <t>I.5</t>
  </si>
  <si>
    <t>Đường giao thông bản Nậm Din – Hang Khúa, xã Phình Sáng</t>
  </si>
  <si>
    <t>Đường liên bản Pậu + bản Món + bản Hới Trong tới khu tái định cư xã Quài Tở, huyện Tuần Giáo</t>
  </si>
  <si>
    <t>Đường giao thông từ bản Cộng đến bản Phang xã Chiềng Đông</t>
  </si>
  <si>
    <t>Đường giao thông từ ngã ba Pa Cá đến bản Nậm Cá xã Nà Sáy</t>
  </si>
  <si>
    <t xml:space="preserve">Đường giao thông bản Yên - Thẳm Xả xã Mường Thín </t>
  </si>
  <si>
    <t>Điểm trường mầm non chiềng Ban xã Mùn Chung</t>
  </si>
  <si>
    <t xml:space="preserve">Điểm trường mầm non Hua Mức 2 </t>
  </si>
  <si>
    <t>Nhà văn hóa bản Co Đứa xã Mường Khong</t>
  </si>
  <si>
    <t>Đường từ ngã ba (Tênh phông, Huổi Anh) đến bản Huổi Anh xã Tênh Phông</t>
  </si>
  <si>
    <t>Đường Trung tâm xã Rạng Đông – bản Háng Á</t>
  </si>
  <si>
    <t>Đường giao thông từ QL6 đến bản Lọng Hống xã Quài Nưa</t>
  </si>
  <si>
    <t>Điểm trường MN bản Hốc, bản Hỏm xã Mường Mùn</t>
  </si>
  <si>
    <t>Thủy lợi bản Cong, bản Sảo xa Quài Cang</t>
  </si>
  <si>
    <t>Giảm theo giá trị QT</t>
  </si>
  <si>
    <t>LG NSĐP</t>
  </si>
  <si>
    <t>Dự án bổ sung danh mục</t>
  </si>
  <si>
    <t>Đường Quốc lộ 6 - bản Co Sản, xã Mùn Chung</t>
  </si>
  <si>
    <t>Đường bê tông nội bộ trong các bản xã Phìn Hồ</t>
  </si>
  <si>
    <t>LG NTM: 5.838 trđ</t>
  </si>
  <si>
    <t>LG 135: 3.086 trđ</t>
  </si>
  <si>
    <t>Tỉnh Điện Biên</t>
  </si>
  <si>
    <t>Đề xuất điều chỉnh kế hoạch trung hạn giai đoạn 2016-2020</t>
  </si>
  <si>
    <t>Trong đó: Vốn NSTW</t>
  </si>
  <si>
    <t>BIỂU SỐ 04</t>
  </si>
  <si>
    <t>BIỂU SỐ 05</t>
  </si>
  <si>
    <t>BIỂU SỐ 06</t>
  </si>
  <si>
    <t>Chương trình 293 - 275</t>
  </si>
  <si>
    <t>Huyện Mường Chà</t>
  </si>
  <si>
    <t>Dự án chuyển tiếp từ giai đoạn 2011-2015 sang 2016-2020</t>
  </si>
  <si>
    <t>ĐườngTT xã Bản Huổi Sang - bản Huổi Y, xã Ma Thì Hồ, huyện Mường Chà</t>
  </si>
  <si>
    <t xml:space="preserve">  597-20/7/2015 </t>
  </si>
  <si>
    <t>Đường bản Mường Mươn 2 - bản Pú Múa, xã Mường Mươn, huyện Mường Chà</t>
  </si>
  <si>
    <t xml:space="preserve"> 592-17/7/2015</t>
  </si>
  <si>
    <t>Trạm Y tế xã Huổi Mí</t>
  </si>
  <si>
    <t xml:space="preserve"> 554-07/07/2015</t>
  </si>
  <si>
    <t>Nâng cấp Đường QL 12 trung tâm xã Hừa Ngài, huyện Mường Chà</t>
  </si>
  <si>
    <t xml:space="preserve"> 596-20/7/2015</t>
  </si>
  <si>
    <t>Nguồn vốn 293 công trình: Tiếp chi</t>
  </si>
  <si>
    <t>Trường tiểu học Nậm He xã Mường Tùng, huyện Mường Chà</t>
  </si>
  <si>
    <t>Thuỷ lợi Lùng Thàng xã Huổi Mí, huyện Mường Chà</t>
  </si>
  <si>
    <t>Thuỷ lợi Sa Lông 2 xã Sa Lông huyện Mường Chà</t>
  </si>
  <si>
    <t>Trạm Y tế xã Na Sang, huyện Mường Chà</t>
  </si>
  <si>
    <t>NSH bản Ka Dí Nhè xã Huổi Lèng, huyện Mường Chà.</t>
  </si>
  <si>
    <t xml:space="preserve">Nguồn vốn 293 công trình: Chuẩn bị đầu tư </t>
  </si>
  <si>
    <t>Trường MN Sa Lông, xã Sa Lông, huyện Mường Chà</t>
  </si>
  <si>
    <t>Nước sinh hoạt bản Phong Châu, xã Pa Ham, huyện Mường Chà</t>
  </si>
  <si>
    <t>Huyện Tuần Giáo</t>
  </si>
  <si>
    <t xml:space="preserve">Các dự án hoàn thành trước 31/12/2017 </t>
  </si>
  <si>
    <t>Sửa chữa đường bản Hỏm - Gia Bọp xã Mường Mùn</t>
  </si>
  <si>
    <t>558 ngày 08/7/2015</t>
  </si>
  <si>
    <t>Dự án khởi công mới năm 2019</t>
  </si>
  <si>
    <t>NSH bản Ten Cá, xã Quài Cang</t>
  </si>
  <si>
    <t>988; 30/10/2018</t>
  </si>
  <si>
    <t>Sửa chữa đường bản Bó - bản Nôm - bản Chăn, xã Chiềng Đông</t>
  </si>
  <si>
    <t>946; 29/10/2018</t>
  </si>
  <si>
    <t>Thuỷ lợi bản Hốc</t>
  </si>
  <si>
    <t>989; 30/10/2018</t>
  </si>
  <si>
    <t>Thuỷ lợi bản Thín B</t>
  </si>
  <si>
    <t>948; 29/10/2018</t>
  </si>
  <si>
    <t>Thuỷ lợi Nậm Chăn</t>
  </si>
  <si>
    <t>949; 29/10/2018</t>
  </si>
  <si>
    <t>Trường THCS Khong Hin</t>
  </si>
  <si>
    <t>1011; 30/10/2018</t>
  </si>
  <si>
    <t>NSH trung tâm xã Chiềng Đông</t>
  </si>
  <si>
    <t>991; 30/10/2018</t>
  </si>
  <si>
    <t>Sửa chữa đường Mường Khong - Hua Sát xã Mường Khong</t>
  </si>
  <si>
    <t>C</t>
  </si>
  <si>
    <t>Dự án bổ sung danh mục Theo đề án 275 số 1938/ĐA-UBND ngày 30/10/2018</t>
  </si>
  <si>
    <t>Nâng cấp đường QL6- bản Lồng (giai đoạn 2)</t>
  </si>
  <si>
    <t>Đường TT xã Tỏa Tình - bản Hua Sa A</t>
  </si>
  <si>
    <t>Kế hoạch trung hạn giai đoạn 2016-2020 (đã giao tại QĐ 1170)</t>
  </si>
  <si>
    <t>Số TT</t>
  </si>
  <si>
    <t>Quyết định đầu tư ban đầu hoặc QĐ đầu tư điều chỉnh đã được Thủ tướng Chính phủ giao KH năm 2012, 2013</t>
  </si>
  <si>
    <t>Lũy kế giải ngân từ khởi công đến hết ngày 31/12/2015</t>
  </si>
  <si>
    <t>Kế hoạch 5 năm 2016-2020 (QĐ 1228)</t>
  </si>
  <si>
    <t>Đề xuất điều chỉnh kế hoạch trung hạn giai đoạn từ năm 2016 đến năm 2020</t>
  </si>
  <si>
    <r>
      <t>Kế hoạch trung hạn giai đoạn 2016-2020</t>
    </r>
    <r>
      <rPr>
        <sz val="11.5"/>
        <color rgb="FFFF0000"/>
        <rFont val="Times New Roman"/>
        <family val="1"/>
        <charset val="163"/>
      </rPr>
      <t xml:space="preserve"> (QĐ 1170 ngày 10/12/2018)</t>
    </r>
  </si>
  <si>
    <t>Kế hoạch trung hạn giai đoạn 2016-2020 sau khi điều chỉnh</t>
  </si>
  <si>
    <t>Nhu cầu đầu tư 5 năm 2016-2020</t>
  </si>
  <si>
    <t>Dự kiến kế hoạch 5 năm 2016-2020
(Tờ trình 413/TTr-UBND)</t>
  </si>
  <si>
    <t>Dự kiến tăng giảm  so với Tờ trình 413/TTr-UBND</t>
  </si>
  <si>
    <t>Kế hoạch năm 2016 đã được cấp có thẩm quyền quyết định</t>
  </si>
  <si>
    <t>Kế hoạch năm 2017 đã được cấp có thẩm quyền quyết định</t>
  </si>
  <si>
    <t>Số quyết định; ngày, tháng, năm ban hành</t>
  </si>
  <si>
    <t>Trong đó: NSTW</t>
  </si>
  <si>
    <t>Tăng (+)</t>
  </si>
  <si>
    <t>Giảm (-)</t>
  </si>
  <si>
    <t xml:space="preserve">Trong đó: NSTW </t>
  </si>
  <si>
    <t>Tăng vốn NSTW</t>
  </si>
  <si>
    <t>Giảm vốn NSTW</t>
  </si>
  <si>
    <t>Trong đó: Thanh toán nợ đọng XDCB</t>
  </si>
  <si>
    <t>Thu hồi các khoản ứng trước NSTW</t>
  </si>
  <si>
    <t>Thanh toán nợ XDCB</t>
  </si>
  <si>
    <t>2011-2013</t>
  </si>
  <si>
    <t>Xã Ẳng Tở</t>
  </si>
  <si>
    <t>19-20</t>
  </si>
  <si>
    <t>2019-2020</t>
  </si>
  <si>
    <t>Mường Báng</t>
  </si>
  <si>
    <t>Xá Nhè</t>
  </si>
  <si>
    <t>1,5km</t>
  </si>
  <si>
    <t>2016-2017</t>
  </si>
  <si>
    <t>Xã Nậm Vì</t>
  </si>
  <si>
    <t>HUYỆN TỦA CHÙA</t>
  </si>
  <si>
    <t>ok</t>
  </si>
  <si>
    <t xml:space="preserve">Dự án chuyển tiếp từ giai đoạn 2011-2015 sang giai đoạn 2016-2020 </t>
  </si>
  <si>
    <t>Dự án khởi công mới trong GĐ 2016-2020</t>
  </si>
  <si>
    <t>Dự án dự kiến hoàn thành và bàn giao đưa vào sử dụng giai đoạn 2016-2020</t>
  </si>
  <si>
    <t>Đường DS ra khu sản xuất đấu nối đoạn đường dân sinh Đông Phi II - Háng Tơ Mang xã Mường Báng</t>
  </si>
  <si>
    <t>6,3km; GTNT C</t>
  </si>
  <si>
    <t>355/QĐ-UBND 28/3/2016</t>
  </si>
  <si>
    <t>Tuyến Xá Nhè - Pàng Nhang - Sông A</t>
  </si>
  <si>
    <t>3,966km; GTNT B</t>
  </si>
  <si>
    <t>357/QĐ-UBND 28/3/2016</t>
  </si>
  <si>
    <t>HUYỆN ĐIỆN BIÊN ĐÔNG</t>
  </si>
  <si>
    <t>Dự án chuyển tiếp giai đoạn 2016-2020</t>
  </si>
  <si>
    <t>Tiết kiệm 10% TMĐT</t>
  </si>
  <si>
    <t>Đường Nậm Ngám - Pu Nhi A,B,C,D xã Pu Nhi đến bản Sư Lư 1,2,3,4,5 xã Na Son</t>
  </si>
  <si>
    <t>Xã Pu Nhi-Na Son</t>
  </si>
  <si>
    <t>GTNT B; 18,16 km</t>
  </si>
  <si>
    <t>344/QĐ-UBND  19/4/2011</t>
  </si>
  <si>
    <t>NC vốn còn thiếu theo GTNT đề nghị Quyết toán</t>
  </si>
  <si>
    <t>153/BC-UBND ngày 10/6/2019 của UBND huyện ĐBĐông</t>
  </si>
  <si>
    <t>Nâng cấp đường Na Sang - Pá Pan - Tà Té, xã Noong U</t>
  </si>
  <si>
    <t>Bsg vào DA sử dụng 10%DP30a (Tr.đó: vốn 10% DP là 5.461 trđ và vốn dân góp là 39 trđ)</t>
  </si>
  <si>
    <t>Các hạng mục phụ trợ các trạm y tế xã: Keo Lôm, Tìa Dình, Luân Giói</t>
  </si>
  <si>
    <t>Vốn dân góp 10 trđ</t>
  </si>
  <si>
    <t>(3)</t>
  </si>
  <si>
    <t xml:space="preserve">Vốn tiết kiệm 10% TMĐT </t>
  </si>
  <si>
    <t>HUYỆN MƯỜNG NHÉ</t>
  </si>
  <si>
    <t>Nâng cấp mặt đường Nậm Pố - Nậm Vì, xã Nậm Vì, huyện Mường Nhé (bổ sung QMDA sử dụng 10% vốn dự phòng CT30a đã được phê duyệt CTĐT)</t>
  </si>
  <si>
    <t>Bổ sung 2km</t>
  </si>
  <si>
    <t>TTr số 653/UBND ngày 19/6/2019 của UBND huyện Mg.Nhé (Tr.đó: vốn 10% DP CT30a là 13.246 trđ và vốn dân góp là 34 trđ)</t>
  </si>
  <si>
    <t>Hỗ trợ sản xuất tạo việc làm tăng thu nhập</t>
  </si>
  <si>
    <t>Đường DS khu A - khu B bản Huổi Háo, xã Ẳng Tở</t>
  </si>
  <si>
    <t>ĐC thay thế danh mục của UBND huyện M.Ảng)</t>
  </si>
  <si>
    <t>Nâng cấp đường dân sinh bản Pá Cha, xã Ẳng Tở</t>
  </si>
  <si>
    <t>SD vốn TK 10% TMĐT</t>
  </si>
  <si>
    <t>Thay thế DA cắt bỏ</t>
  </si>
  <si>
    <t xml:space="preserve">ĐN cắt bỏ do tuyến đi qua rừng phòng hộ (TTr số 576/UBND ngày 12/6/2019 </t>
  </si>
  <si>
    <t>CHƯƠNG TRÌNH 30A</t>
  </si>
  <si>
    <t xml:space="preserve">Dự án đề xuất bổ sung </t>
  </si>
  <si>
    <t>Dự án đề xuất bổ sung</t>
  </si>
  <si>
    <t xml:space="preserve">Vốn bổ sung lấy từ huyện TC </t>
  </si>
  <si>
    <t>Mường Đun</t>
  </si>
  <si>
    <t>ĐC nội bộ</t>
  </si>
  <si>
    <t>Tuyến Đèo Gió - Bản phô km 15 vào Háng Mù Tỷ</t>
  </si>
  <si>
    <t>Trung Thu</t>
  </si>
  <si>
    <t>2,734km; GTNT C</t>
  </si>
  <si>
    <t>356/QĐ-UBND 28/3/2016</t>
  </si>
  <si>
    <t>Tuyến Páo Tỉnh Làng 2- Tà Tàu xã Tả Sìn Thàng</t>
  </si>
  <si>
    <t>Tả Sìn Thàng</t>
  </si>
  <si>
    <t>3,8km; GTNT C</t>
  </si>
  <si>
    <t>366/QĐ-UBND 28/3/2016</t>
  </si>
  <si>
    <t>Thủy nông Na Ỏm</t>
  </si>
  <si>
    <t>10,5ha</t>
  </si>
  <si>
    <t>369/QĐ-UBND 29/3/2016</t>
  </si>
  <si>
    <t>Tuyến đường Sính Phình - Trung Thu - Lao Xả Phình - Tả Sìn Thàng (Từ thôn 1 đi thôn Đề Hái, xã Sính Phình)</t>
  </si>
  <si>
    <t>Sính Phình</t>
  </si>
  <si>
    <t>GTNT A; 3 Km</t>
  </si>
  <si>
    <t>Tuyến đường Sính Phình - Trung Thu - Lao Xả Phình - Tả Sìn Thàng (Từ thôn Đề Hái đi thôn Nhè Sua Háng xã Trung Thu)</t>
  </si>
  <si>
    <t>Sính Phình-Trung thu</t>
  </si>
  <si>
    <t>GTNT A; 2,5 Km</t>
  </si>
  <si>
    <t>TC: lấy theo PA đề xuất của BQLDA chuyển qua email sáng 03/7/2019</t>
  </si>
  <si>
    <t>các 'DAHT hết nhu cầu, điều chuyển vốn thừa cho 02 huyện ĐBĐ và Mường Ảng còn thiếu vốn</t>
  </si>
  <si>
    <t>Hỗ trợ sản xuất, tạo việc làm tăng thu nhập</t>
  </si>
  <si>
    <t>Nâng cấp đường vào bản Vàng Xôn 1, 2 xã Nậm Khăn</t>
  </si>
  <si>
    <t>Nhà Văn hóa xã Nà Bủng</t>
  </si>
  <si>
    <t>Nhà Văn hóa bản Nộc Cốc</t>
  </si>
  <si>
    <t>1004/QĐ-UBND 30/10/2018</t>
  </si>
  <si>
    <t>xã Nậm Khăn</t>
  </si>
  <si>
    <t>GTNT C;  4,637 Km</t>
  </si>
  <si>
    <t>LK bố trí đến năm 2019 là 10.273,6 trđ</t>
  </si>
  <si>
    <t>Biểu số 06a</t>
  </si>
  <si>
    <t>Thủy lợi Ta Lét 1+2, bản Nọong Sọt, xã Hẹ Muông</t>
  </si>
  <si>
    <t>Tuyến kênh Ta Lét 1+2, xã Hẹ Muông đã được đầu tư, việc đầu tư thêm tuyến kênh mới chạy song song với tuyến kênh đã có sẽ gây thất thoát, lãng phí và không phát huy được hiệu quả</t>
  </si>
  <si>
    <t>Đường giao thông nội bản Ta Lét 1 và Ta Lét 2 xã Hẹ Muông</t>
  </si>
  <si>
    <t>Đã được đầu tư bằng nguồn khác</t>
  </si>
  <si>
    <t>Đã trùng</t>
  </si>
  <si>
    <t>Nhà văn hóa bản Hát Tre A, xã Hừa Ngài</t>
  </si>
  <si>
    <t>NSH bản Hô Mức, xã Nậm Nèn (111 Hộ)</t>
  </si>
  <si>
    <t>Bổ sung mới (số 758/TTr-UBND ngày 09/7/2019)</t>
  </si>
  <si>
    <t>Bổ sung (số 1199/TTr-UBND ngày 03/7/2019)</t>
  </si>
  <si>
    <r>
      <t xml:space="preserve">DANH MỤC DỰ ÁN ĐỀ NGHỊ ĐIỀU CHỈNH KẾ HOẠCH ĐẦU TƯ </t>
    </r>
    <r>
      <rPr>
        <b/>
        <sz val="14"/>
        <color rgb="FF0000FF"/>
        <rFont val="Times New Roman"/>
        <family val="1"/>
      </rPr>
      <t>CÔNG</t>
    </r>
    <r>
      <rPr>
        <b/>
        <sz val="14"/>
        <rFont val="Times New Roman"/>
        <family val="1"/>
      </rPr>
      <t xml:space="preserve"> TRUNG HẠN GIAI ĐOẠN 2016-2020 - VỐN CHƯƠNG TRÌNH NÔNG THÔN MỚI</t>
    </r>
  </si>
  <si>
    <t>(Kèm theo Tờ trình số      /TTr-UBND ngày    tháng 8 năm 2019 của UBND tỉnh Điện Biên)</t>
  </si>
  <si>
    <r>
      <t>DANH MỤC DỰ ÁN ĐỀ NGHỊ ĐIỀU CHỈNH KẾ HOẠCH ĐẦU TƯ</t>
    </r>
    <r>
      <rPr>
        <b/>
        <sz val="14"/>
        <color rgb="FF0000FF"/>
        <rFont val="Times New Roman"/>
        <family val="1"/>
      </rPr>
      <t xml:space="preserve"> CÔNG</t>
    </r>
    <r>
      <rPr>
        <b/>
        <sz val="14"/>
        <rFont val="Times New Roman"/>
        <family val="1"/>
      </rPr>
      <t xml:space="preserve"> TRUNG HẠN GIAI ĐOẠN 2016-2020 - VỐN CHƯƠNG TRÌNH 275</t>
    </r>
  </si>
  <si>
    <r>
      <t xml:space="preserve">DANH MỤC DỰ ÁN ĐỀ NGHỊ ĐIỀU CHỈNH KẾ HOẠCH ĐẦU TƯ </t>
    </r>
    <r>
      <rPr>
        <b/>
        <sz val="14"/>
        <color rgb="FF0000FF"/>
        <rFont val="Times New Roman"/>
        <family val="1"/>
      </rPr>
      <t>CÔNG</t>
    </r>
    <r>
      <rPr>
        <b/>
        <sz val="14"/>
        <rFont val="Times New Roman"/>
        <family val="1"/>
      </rPr>
      <t xml:space="preserve"> TRUNG HẠN GIAI ĐOẠN 2016-2020 - VỐN CHƯƠNG TRÌNH MTQG 30a</t>
    </r>
  </si>
  <si>
    <r>
      <t xml:space="preserve">DANH MỤC DỰ ÁN ĐỀ NGHỊ ĐIỀU CHỈNH KẾ HOẠCH ĐẦU TƯ </t>
    </r>
    <r>
      <rPr>
        <b/>
        <sz val="14"/>
        <color rgb="FF0000FF"/>
        <rFont val="Times New Roman"/>
        <family val="1"/>
      </rPr>
      <t>CÔNG</t>
    </r>
    <r>
      <rPr>
        <b/>
        <sz val="14"/>
        <rFont val="Times New Roman"/>
        <family val="1"/>
      </rPr>
      <t xml:space="preserve"> TRUNG HẠN GIAI ĐOẠN 2016-2020 - VỐN CHƯƠNG TRÌNH 135</t>
    </r>
  </si>
  <si>
    <t>Lũy kế số vốn đã bố trí từ khởi công đến hết năm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</si>
</sst>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quot;₫&quot;_-;\-* #,##0.00\ &quot;₫&quot;_-;_-* &quot;-&quot;??\ &quot;₫&quot;_-;_-@_-"/>
    <numFmt numFmtId="166" formatCode="_-* #,##0.00\ _₫_-;\-* #,##0.00\ _₫_-;_-* &quot;-&quot;??\ _₫_-;_-@_-"/>
    <numFmt numFmtId="167" formatCode="_-* #,##0.00\ _V_N_D_-;\-* #,##0.00\ _V_N_D_-;_-* &quot;-&quot;??\ _V_N_D_-;_-@_-"/>
    <numFmt numFmtId="168" formatCode="_(* #,##0_);_(* \(#,##0\);_(* &quot;-&quot;??_);_(@_)"/>
    <numFmt numFmtId="169" formatCode="#,##0;\(#,##0\)"/>
    <numFmt numFmtId="170" formatCode="\$#,##0\ ;\(\$#,##0\)"/>
    <numFmt numFmtId="171" formatCode="\t0.00%"/>
    <numFmt numFmtId="172" formatCode="\t#\ ??/??"/>
    <numFmt numFmtId="173" formatCode="&quot;VND&quot;#,##0_);[Red]\(&quot;VND&quot;#,##0\)"/>
    <numFmt numFmtId="174" formatCode="#,##0.00\ &quot;F&quot;;[Red]\-#,##0.00\ &quot;F&quot;"/>
    <numFmt numFmtId="175" formatCode="_-* #,##0\ &quot;F&quot;_-;\-* #,##0\ &quot;F&quot;_-;_-* &quot;-&quot;\ &quot;F&quot;_-;_-@_-"/>
    <numFmt numFmtId="176" formatCode="#,##0\ &quot;F&quot;;[Red]\-#,##0\ &quot;F&quot;"/>
    <numFmt numFmtId="177" formatCode="#,##0.00\ &quot;F&quot;;\-#,##0.00\ &quot;F&quot;"/>
    <numFmt numFmtId="178" formatCode="&quot;\&quot;#,##0.00;[Red]&quot;\&quot;\-#,##0.00"/>
    <numFmt numFmtId="179" formatCode="&quot;\&quot;#,##0;[Red]&quot;\&quot;\-#,##0"/>
    <numFmt numFmtId="180" formatCode="_-* #,##0_-;\-* #,##0_-;_-* &quot;-&quot;_-;_-@_-"/>
    <numFmt numFmtId="181" formatCode="_-* #,##0.00_-;\-* #,##0.00_-;_-* &quot;-&quot;??_-;_-@_-"/>
    <numFmt numFmtId="182" formatCode="_-&quot;€&quot;* #,##0_-;\-&quot;€&quot;* #,##0_-;_-&quot;€&quot;* &quot;-&quot;_-;_-@_-"/>
    <numFmt numFmtId="183" formatCode="#,##0\ &quot;€&quot;;[Red]\-#,##0\ &quot;€&quot;"/>
    <numFmt numFmtId="184" formatCode="_-&quot;€&quot;* #,##0.00_-;\-&quot;€&quot;* #,##0.00_-;_-&quot;€&quot;* &quot;-&quot;??_-;_-@_-"/>
    <numFmt numFmtId="185" formatCode="0_);\(0\)"/>
    <numFmt numFmtId="186" formatCode="&quot;.&quot;###&quot;,&quot;0&quot;.&quot;00_);\(&quot;.&quot;###&quot;,&quot;0&quot;.&quot;00\)"/>
    <numFmt numFmtId="187" formatCode="_-* ###&quot;,&quot;0&quot;.&quot;00\ _$_-;\-* ###&quot;,&quot;0&quot;.&quot;00\ _$_-;_-* &quot;-&quot;??\ _$_-;_-@_-"/>
    <numFmt numFmtId="188" formatCode="_ &quot;\&quot;* #,##0_ ;_ &quot;\&quot;* \-#,##0_ ;_ &quot;\&quot;* &quot;-&quot;_ ;_ @_ "/>
    <numFmt numFmtId="189" formatCode="_ * #,##0_ ;_ * \-#,##0_ ;_ * &quot;-&quot;_ ;_ @_ "/>
    <numFmt numFmtId="190" formatCode="_ * #,##0.00_ ;_ * \-#,##0.00_ ;_ * &quot;-&quot;??_ ;_ @_ "/>
    <numFmt numFmtId="191" formatCode="_-[$€-2]* #,##0.00_-;\-[$€-2]* #,##0.00_-;_-[$€-2]* &quot;-&quot;??_-"/>
    <numFmt numFmtId="192" formatCode="#."/>
    <numFmt numFmtId="193" formatCode="0.0000"/>
    <numFmt numFmtId="194" formatCode="#,##0\ &quot;$&quot;_);[Red]\(#,##0\ &quot;$&quot;\)"/>
    <numFmt numFmtId="195" formatCode="_-* #,##0\ &quot;kr&quot;_-;\-* #,##0\ &quot;kr&quot;_-;_-* &quot;-&quot;\ &quot;kr&quot;_-;_-@_-"/>
    <numFmt numFmtId="196" formatCode="_-* #,##0.00\ _ã_ð_í_._-;\-* #,##0.00\ _ã_ð_í_._-;_-* &quot;-&quot;??\ _ã_ð_í_._-;_-@_-"/>
    <numFmt numFmtId="197" formatCode="0.000\ "/>
    <numFmt numFmtId="198" formatCode="#,##0\ &quot;Lt&quot;;[Red]\-#,##0\ &quot;Lt&quot;"/>
    <numFmt numFmtId="199" formatCode="_-* #,##0\ _₫_-;\-* #,##0\ _₫_-;_-* &quot;-&quot;??\ _₫_-;_-@_-"/>
    <numFmt numFmtId="200" formatCode="#,##0.0"/>
    <numFmt numFmtId="201" formatCode="0.000"/>
    <numFmt numFmtId="202" formatCode="&quot;True&quot;;&quot;True&quot;;&quot;False&quot;"/>
    <numFmt numFmtId="203" formatCode="_-&quot;ñ&quot;* #,##0_-;\-&quot;ñ&quot;* #,##0_-;_-&quot;ñ&quot;* &quot;-&quot;_-;_-@_-"/>
    <numFmt numFmtId="204" formatCode="&quot;\&quot;#,##0;[Red]&quot;\&quot;&quot;\&quot;\-#,##0"/>
    <numFmt numFmtId="205" formatCode="#.##00"/>
    <numFmt numFmtId="206" formatCode="&quot;Rp&quot;#,##0_);[Red]\(&quot;Rp&quot;#,##0\)"/>
    <numFmt numFmtId="207" formatCode="_-&quot;$&quot;* #,##0_-;\-&quot;$&quot;* #,##0_-;_-&quot;$&quot;* &quot;-&quot;_-;_-@_-"/>
    <numFmt numFmtId="208" formatCode="_-* #,##0\ _F_-;\-* #,##0\ _F_-;_-* &quot;-&quot;\ _F_-;_-@_-"/>
    <numFmt numFmtId="209" formatCode="_ * #,##0_)\ &quot;$&quot;_ ;_ * \(#,##0\)\ &quot;$&quot;_ ;_ * &quot;-&quot;_)\ &quot;$&quot;_ ;_ @_ "/>
    <numFmt numFmtId="210" formatCode="_ * #,##0_)&quot;$&quot;_ ;_ * \(#,##0\)&quot;$&quot;_ ;_ * &quot;-&quot;_)&quot;$&quot;_ ;_ @_ "/>
    <numFmt numFmtId="211" formatCode="_-* #,##0.00\ _F_-;\-* #,##0.00\ _F_-;_-* &quot;-&quot;??\ _F_-;_-@_-"/>
    <numFmt numFmtId="212" formatCode="_ * #,##0.00_)\ _$_ ;_ * \(#,##0.00\)\ _$_ ;_ * &quot;-&quot;??_)\ _$_ ;_ @_ "/>
    <numFmt numFmtId="213" formatCode="_ * #,##0.00_)_$_ ;_ * \(#,##0.00\)_$_ ;_ * &quot;-&quot;??_)_$_ ;_ @_ "/>
    <numFmt numFmtId="214" formatCode="_-* #,##0.00\ _ñ_-;\-* #,##0.00\ _ñ_-;_-* &quot;-&quot;??\ _ñ_-;_-@_-"/>
    <numFmt numFmtId="215" formatCode="_-* #,##0.00\ _ñ_-;_-* #,##0.00\ _ñ\-;_-* &quot;-&quot;??\ _ñ_-;_-@_-"/>
    <numFmt numFmtId="216" formatCode="_(&quot;$&quot;\ * #,##0_);_(&quot;$&quot;\ * \(#,##0\);_(&quot;$&quot;\ * &quot;-&quot;_);_(@_)"/>
    <numFmt numFmtId="217" formatCode="_-* #,##0\ &quot;ñ&quot;_-;\-* #,##0\ &quot;ñ&quot;_-;_-* &quot;-&quot;\ &quot;ñ&quot;_-;_-@_-"/>
    <numFmt numFmtId="218" formatCode="_ * #,##0_)\ _$_ ;_ * \(#,##0\)\ _$_ ;_ * &quot;-&quot;_)\ _$_ ;_ @_ "/>
    <numFmt numFmtId="219" formatCode="_ * #,##0_)_$_ ;_ * \(#,##0\)_$_ ;_ * &quot;-&quot;_)_$_ ;_ @_ "/>
    <numFmt numFmtId="220" formatCode="_-* #,##0\ _ñ_-;\-* #,##0\ _ñ_-;_-* &quot;-&quot;\ _ñ_-;_-@_-"/>
    <numFmt numFmtId="221" formatCode="_-* #,##0\ _ñ_-;_-* #,##0\ _ñ\-;_-* &quot;-&quot;\ _ñ_-;_-@_-"/>
    <numFmt numFmtId="222" formatCode="_ * #,##0_)\ &quot;F&quot;_ ;_ * \(#,##0\)\ &quot;F&quot;_ ;_ * &quot;-&quot;_)\ &quot;F&quot;_ ;_ @_ "/>
    <numFmt numFmtId="223" formatCode="&quot;£&quot;#,##0.00;\-&quot;£&quot;#,##0.00"/>
    <numFmt numFmtId="224" formatCode="_-&quot;F&quot;* #,##0_-;\-&quot;F&quot;* #,##0_-;_-&quot;F&quot;* &quot;-&quot;_-;_-@_-"/>
    <numFmt numFmtId="225" formatCode="_ * #,##0.00_)&quot;$&quot;_ ;_ * \(#,##0.00\)&quot;$&quot;_ ;_ * &quot;-&quot;??_)&quot;$&quot;_ ;_ @_ "/>
    <numFmt numFmtId="226" formatCode="_ * #,##0.0_)_$_ ;_ * \(#,##0.0\)_$_ ;_ * &quot;-&quot;??_)_$_ ;_ @_ "/>
    <numFmt numFmtId="227" formatCode=";;"/>
    <numFmt numFmtId="228" formatCode="#,##0.0_);\(#,##0.0\)"/>
    <numFmt numFmtId="229" formatCode="0.0%"/>
    <numFmt numFmtId="230" formatCode="&quot;$&quot;#,##0.00"/>
    <numFmt numFmtId="231" formatCode="_ * #,##0.00_)&quot;£&quot;_ ;_ * \(#,##0.00\)&quot;£&quot;_ ;_ * &quot;-&quot;??_)&quot;£&quot;_ ;_ @_ "/>
    <numFmt numFmtId="232" formatCode="_-&quot;$&quot;* #,##0.00_-;\-&quot;$&quot;* #,##0.00_-;_-&quot;$&quot;* &quot;-&quot;??_-;_-@_-"/>
    <numFmt numFmtId="233" formatCode="0.0%;\(0.0%\)"/>
    <numFmt numFmtId="234" formatCode="_-* #,##0.00\ &quot;F&quot;_-;\-* #,##0.00\ &quot;F&quot;_-;_-* &quot;-&quot;??\ &quot;F&quot;_-;_-@_-"/>
    <numFmt numFmtId="235" formatCode="0.000_)"/>
    <numFmt numFmtId="236" formatCode="&quot;\&quot;#&quot;,&quot;##0&quot;.&quot;00;[Red]&quot;\&quot;\-#&quot;,&quot;##0&quot;.&quot;00"/>
    <numFmt numFmtId="237" formatCode="#,##0.00;[Red]#,##0.00"/>
    <numFmt numFmtId="238" formatCode="_ &quot;R&quot;\ * #,##0_ ;_ &quot;R&quot;\ * \-#,##0_ ;_ &quot;R&quot;\ * &quot;-&quot;_ ;_ @_ "/>
    <numFmt numFmtId="239" formatCode="_ * #,##0.00_ ;_ * &quot;\&quot;&quot;\&quot;&quot;\&quot;&quot;\&quot;&quot;\&quot;&quot;\&quot;\-#,##0.00_ ;_ * &quot;-&quot;??_ ;_ @_ "/>
    <numFmt numFmtId="240" formatCode="&quot;\&quot;#,##0.00;&quot;\&quot;&quot;\&quot;&quot;\&quot;&quot;\&quot;&quot;\&quot;&quot;\&quot;&quot;\&quot;&quot;\&quot;\-#,##0.00"/>
    <numFmt numFmtId="241" formatCode="_ * #,##0_ ;_ * &quot;\&quot;&quot;\&quot;&quot;\&quot;&quot;\&quot;&quot;\&quot;&quot;\&quot;\-#,##0_ ;_ * &quot;-&quot;_ ;_ @_ "/>
    <numFmt numFmtId="242" formatCode="_(\§\g\ #,##0_);_(\§\g\ \(#,##0\);_(\§\g\ &quot;-&quot;??_);_(@_)"/>
    <numFmt numFmtId="243" formatCode="_(\§\g\ #,##0_);_(\§\g\ \(#,##0\);_(\§\g\ &quot;-&quot;_);_(@_)"/>
    <numFmt numFmtId="244" formatCode="\§\g#,##0_);\(\§\g#,##0\)"/>
    <numFmt numFmtId="245" formatCode="_-&quot;VND&quot;* #,##0_-;\-&quot;VND&quot;* #,##0_-;_-&quot;VND&quot;* &quot;-&quot;_-;_-@_-"/>
    <numFmt numFmtId="246" formatCode="_(&quot;Rp&quot;* #,##0.00_);_(&quot;Rp&quot;* \(#,##0.00\);_(&quot;Rp&quot;* &quot;-&quot;??_);_(@_)"/>
    <numFmt numFmtId="247" formatCode="#,##0.00\ &quot;FB&quot;;[Red]\-#,##0.00\ &quot;FB&quot;"/>
    <numFmt numFmtId="248" formatCode="#,##0\ &quot;$&quot;;\-#,##0\ &quot;$&quot;"/>
    <numFmt numFmtId="249" formatCode="&quot;$&quot;#,##0;\-&quot;$&quot;#,##0"/>
    <numFmt numFmtId="250" formatCode="_-* #,##0\ _F_B_-;\-* #,##0\ _F_B_-;_-* &quot;-&quot;\ _F_B_-;_-@_-"/>
    <numFmt numFmtId="251" formatCode="#,##0_);\-#,##0_)"/>
    <numFmt numFmtId="252" formatCode="#,###;\-#,###;&quot;&quot;;_(@_)"/>
    <numFmt numFmtId="253" formatCode="#,##0\ &quot;$&quot;_);\(#,##0\ &quot;$&quot;\)"/>
    <numFmt numFmtId="254" formatCode="_-&quot;£&quot;* #,##0_-;\-&quot;£&quot;* #,##0_-;_-&quot;£&quot;* &quot;-&quot;_-;_-@_-"/>
    <numFmt numFmtId="255" formatCode="&quot;\&quot;#,##0;[Red]\-&quot;\&quot;#,##0"/>
    <numFmt numFmtId="256" formatCode="&quot;\&quot;#,##0.00;\-&quot;\&quot;#,##0.00"/>
    <numFmt numFmtId="257" formatCode="#,##0.00_);\-#,##0.00_)"/>
    <numFmt numFmtId="258" formatCode="#,##0.000_);\(#,##0.000\)"/>
    <numFmt numFmtId="259" formatCode="#"/>
    <numFmt numFmtId="260" formatCode="&quot;¡Ì&quot;#,##0;[Red]\-&quot;¡Ì&quot;#,##0"/>
    <numFmt numFmtId="261" formatCode="&quot;£&quot;#,##0;[Red]\-&quot;£&quot;#,##0"/>
    <numFmt numFmtId="262" formatCode="#,##0.00\ \ "/>
    <numFmt numFmtId="263" formatCode="0.00000000000E+00;\?"/>
    <numFmt numFmtId="264" formatCode="_ * #,##0_ ;_ * \-#,##0_ ;_ * &quot;-&quot;??_ ;_ @_ "/>
    <numFmt numFmtId="265" formatCode="0.00000"/>
    <numFmt numFmtId="266" formatCode="_(* #.##0.00_);_(* \(#.##0.00\);_(* &quot;-&quot;??_);_(@_)"/>
    <numFmt numFmtId="267" formatCode="#,##0.00\ \ \ \ "/>
    <numFmt numFmtId="268" formatCode="&quot;$&quot;#,##0;[Red]\-&quot;$&quot;#,##0"/>
    <numFmt numFmtId="269" formatCode="_ * #.##._ ;_ * \-#.##._ ;_ * &quot;-&quot;??_ ;_ @_ⴆ"/>
    <numFmt numFmtId="270" formatCode="_-* ###,0&quot;.&quot;00_-;\-* ###,0&quot;.&quot;00_-;_-* &quot;-&quot;??_-;_-@_-"/>
    <numFmt numFmtId="271" formatCode="_-* #,##0\ _F_-;\-* #,##0\ _F_-;_-* &quot;-&quot;??\ _F_-;_-@_-"/>
    <numFmt numFmtId="272" formatCode="&quot;\&quot;#,##0;&quot;\&quot;&quot;\&quot;&quot;\&quot;&quot;\&quot;&quot;\&quot;&quot;\&quot;&quot;\&quot;\-#,##0"/>
    <numFmt numFmtId="273" formatCode="0.000%"/>
    <numFmt numFmtId="274" formatCode="#,##0\ &quot;DM&quot;;\-#,##0\ &quot;DM&quot;"/>
    <numFmt numFmtId="275" formatCode="#,###"/>
    <numFmt numFmtId="276" formatCode="0.00_)"/>
    <numFmt numFmtId="277" formatCode="_-* #,##0.0\ _₫_-;\-* #,##0.0\ _₫_-;_-* &quot;-&quot;??\ _₫_-;_-@_-"/>
    <numFmt numFmtId="278" formatCode="_(* #,##0.0_);_(* \(#,##0.0\);_(* &quot;-&quot;??_);_(@_)"/>
    <numFmt numFmtId="279" formatCode="#,##0.000"/>
    <numFmt numFmtId="280" formatCode="_(* #,##0.000_);_(* \(#,##0.000\);_(* &quot;-&quot;??_);_(@_)"/>
    <numFmt numFmtId="281" formatCode="0.0"/>
  </numFmts>
  <fonts count="305">
    <font>
      <sz val="11"/>
      <color theme="1"/>
      <name val="Calibri"/>
      <family val="2"/>
      <scheme val="minor"/>
    </font>
    <font>
      <sz val="11"/>
      <color theme="1"/>
      <name val="Calibri"/>
      <family val="2"/>
      <charset val="163"/>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theme="1"/>
      <name val="Times New Roman"/>
      <family val="1"/>
    </font>
    <font>
      <i/>
      <sz val="14"/>
      <color theme="1"/>
      <name val="Times New Roman"/>
      <family val="1"/>
    </font>
    <font>
      <b/>
      <sz val="14"/>
      <color indexed="8"/>
      <name val="Times New Roman"/>
      <family val="1"/>
    </font>
    <font>
      <b/>
      <sz val="18"/>
      <color indexed="8"/>
      <name val="Times New Roman"/>
      <family val="1"/>
    </font>
    <font>
      <sz val="14"/>
      <color indexed="8"/>
      <name val="Times New Roman"/>
      <family val="1"/>
    </font>
    <font>
      <vertAlign val="superscript"/>
      <sz val="14"/>
      <color indexed="8"/>
      <name val="Times New Roman"/>
      <family val="1"/>
    </font>
    <font>
      <sz val="13"/>
      <color indexed="8"/>
      <name val="Times New Roman"/>
      <family val="1"/>
    </font>
    <font>
      <sz val="22"/>
      <color indexed="8"/>
      <name val="Times New Roman"/>
      <family val="1"/>
    </font>
    <font>
      <b/>
      <i/>
      <sz val="22"/>
      <color indexed="8"/>
      <name val="Times New Roman"/>
      <family val="1"/>
    </font>
    <font>
      <b/>
      <sz val="22"/>
      <color indexed="8"/>
      <name val="Times New Roman"/>
      <family val="1"/>
    </font>
    <font>
      <i/>
      <sz val="22"/>
      <color indexed="8"/>
      <name val="Times New Roman"/>
      <family val="1"/>
    </font>
    <font>
      <sz val="14"/>
      <name val="Times New Roman"/>
      <family val="1"/>
    </font>
    <font>
      <i/>
      <sz val="14"/>
      <color rgb="FFFF0000"/>
      <name val="Times New Roman"/>
      <family val="1"/>
    </font>
    <font>
      <b/>
      <sz val="14"/>
      <color rgb="FFFF0000"/>
      <name val="Times New Roman"/>
      <family val="1"/>
    </font>
    <font>
      <i/>
      <sz val="16"/>
      <color indexed="8"/>
      <name val="Times New Roman"/>
      <family val="1"/>
    </font>
    <font>
      <i/>
      <vertAlign val="superscript"/>
      <sz val="16"/>
      <color indexed="8"/>
      <name val="Times New Roman"/>
      <family val="1"/>
    </font>
    <font>
      <i/>
      <sz val="16"/>
      <color indexed="10"/>
      <name val="Times New Roman"/>
      <family val="1"/>
    </font>
    <font>
      <i/>
      <sz val="18"/>
      <name val="Times New Roman"/>
      <family val="1"/>
    </font>
    <font>
      <b/>
      <i/>
      <sz val="18"/>
      <name val="Times New Roman"/>
      <family val="1"/>
    </font>
    <font>
      <b/>
      <sz val="18"/>
      <name val="Times New Roman"/>
      <family val="1"/>
    </font>
    <font>
      <sz val="18"/>
      <name val="Times New Roman"/>
      <family val="1"/>
    </font>
    <font>
      <sz val="18"/>
      <color indexed="9"/>
      <name val="Times New Roman"/>
      <family val="1"/>
    </font>
    <font>
      <sz val="16"/>
      <name val="Times New Roman"/>
      <family val="1"/>
    </font>
    <font>
      <i/>
      <sz val="14"/>
      <name val="Times New Roman"/>
      <family val="1"/>
    </font>
    <font>
      <b/>
      <sz val="14"/>
      <name val="Times New Roman"/>
      <family val="1"/>
    </font>
    <font>
      <b/>
      <i/>
      <sz val="14"/>
      <name val="Times New Roman"/>
      <family val="1"/>
    </font>
    <font>
      <b/>
      <i/>
      <sz val="16"/>
      <name val="Times New Roman"/>
      <family val="1"/>
    </font>
    <font>
      <sz val="16"/>
      <color theme="1"/>
      <name val="Times New Roman"/>
      <family val="1"/>
    </font>
    <font>
      <i/>
      <sz val="22"/>
      <name val="Times New Roman"/>
      <family val="1"/>
    </font>
    <font>
      <sz val="22"/>
      <name val="Times New Roman"/>
      <family val="1"/>
    </font>
    <font>
      <i/>
      <sz val="16"/>
      <color theme="1"/>
      <name val="Times New Roman"/>
      <family val="1"/>
    </font>
    <font>
      <b/>
      <vertAlign val="superscript"/>
      <sz val="16"/>
      <name val="Times New Roman"/>
      <family val="1"/>
    </font>
    <font>
      <i/>
      <sz val="16"/>
      <name val="Times New Roman"/>
      <family val="1"/>
    </font>
    <font>
      <sz val="22"/>
      <color indexed="9"/>
      <name val="Times New Roman"/>
      <family val="1"/>
    </font>
    <font>
      <sz val="20"/>
      <name val="Times New Roman"/>
      <family val="1"/>
    </font>
    <font>
      <sz val="20"/>
      <color indexed="9"/>
      <name val="Times New Roman"/>
      <family val="1"/>
    </font>
    <font>
      <sz val="14"/>
      <color indexed="9"/>
      <name val="Times New Roman"/>
      <family val="1"/>
    </font>
    <font>
      <vertAlign val="superscript"/>
      <sz val="14"/>
      <name val="Times New Roman"/>
      <family val="1"/>
    </font>
    <font>
      <vertAlign val="superscript"/>
      <sz val="18"/>
      <name val="Times New Roman"/>
      <family val="1"/>
    </font>
    <font>
      <sz val="14"/>
      <color indexed="8"/>
      <name val="Calibri"/>
      <family val="2"/>
    </font>
    <font>
      <i/>
      <sz val="23"/>
      <name val="Times New Roman"/>
      <family val="1"/>
    </font>
    <font>
      <b/>
      <i/>
      <sz val="23"/>
      <name val="Times New Roman"/>
      <family val="1"/>
    </font>
    <font>
      <b/>
      <i/>
      <sz val="20"/>
      <name val="Times New Roman"/>
      <family val="1"/>
    </font>
    <font>
      <b/>
      <sz val="20"/>
      <name val="Times New Roman"/>
      <family val="1"/>
    </font>
    <font>
      <sz val="23"/>
      <name val="Times New Roman"/>
      <family val="1"/>
    </font>
    <font>
      <i/>
      <sz val="20"/>
      <name val="Times New Roman"/>
      <family val="1"/>
    </font>
    <font>
      <sz val="23"/>
      <color indexed="9"/>
      <name val="Times New Roman"/>
      <family val="1"/>
    </font>
    <font>
      <sz val="11"/>
      <color indexed="8"/>
      <name val="Calibri"/>
      <family val="2"/>
    </font>
    <font>
      <sz val="12"/>
      <name val=".VnTime"/>
      <family val="2"/>
    </font>
    <font>
      <sz val="11"/>
      <color indexed="8"/>
      <name val="Helvetica Neue"/>
    </font>
    <font>
      <sz val="18"/>
      <color theme="1"/>
      <name val="Times New Roman"/>
      <family val="1"/>
    </font>
    <font>
      <i/>
      <sz val="18"/>
      <color theme="1"/>
      <name val="Times New Roman"/>
      <family val="1"/>
    </font>
    <font>
      <sz val="14"/>
      <name val=".VnTimeH"/>
      <family val="2"/>
    </font>
    <font>
      <sz val="12"/>
      <name val="¹UAAA¼"/>
      <family val="3"/>
      <charset val="128"/>
    </font>
    <font>
      <sz val="12"/>
      <name val="¹UAAA¼"/>
      <family val="3"/>
      <charset val="129"/>
    </font>
    <font>
      <sz val="10"/>
      <name val="Times New Roman"/>
      <family val="1"/>
    </font>
    <font>
      <sz val="8"/>
      <name val="Arial"/>
      <family val="2"/>
    </font>
    <font>
      <b/>
      <sz val="12"/>
      <name val="Arial"/>
      <family val="2"/>
    </font>
    <font>
      <b/>
      <sz val="18"/>
      <name val="Arial"/>
      <family val="2"/>
    </font>
    <font>
      <i/>
      <sz val="10"/>
      <name val=".VnTime"/>
      <family val="2"/>
    </font>
    <font>
      <b/>
      <sz val="10"/>
      <name val=".VnArial"/>
      <family val="2"/>
    </font>
    <font>
      <b/>
      <sz val="10"/>
      <name val=".VnTime"/>
      <family val="2"/>
    </font>
    <font>
      <sz val="12"/>
      <name val="Arial"/>
      <family val="2"/>
    </font>
    <font>
      <sz val="7"/>
      <name val="Small Fonts"/>
      <family val="2"/>
    </font>
    <font>
      <sz val="10"/>
      <name val="VNtimes new roman"/>
      <family val="1"/>
    </font>
    <font>
      <sz val="13"/>
      <name val=".VnTime"/>
      <family val="2"/>
    </font>
    <font>
      <b/>
      <sz val="10"/>
      <name val=".VnTimeH"/>
      <family val="2"/>
    </font>
    <font>
      <b/>
      <sz val="11"/>
      <name val=".VnTimeH"/>
      <family val="2"/>
    </font>
    <font>
      <sz val="14"/>
      <name val=".VnArial"/>
      <family val="2"/>
    </font>
    <font>
      <sz val="10"/>
      <name val=" "/>
      <family val="1"/>
    </font>
    <font>
      <sz val="12"/>
      <name val="Times New Roman"/>
      <family val="1"/>
    </font>
    <font>
      <sz val="14"/>
      <name val="뼻뮝"/>
      <family val="3"/>
      <charset val="129"/>
    </font>
    <font>
      <sz val="12"/>
      <name val="뼻뮝"/>
      <family val="1"/>
      <charset val="129"/>
    </font>
    <font>
      <sz val="12"/>
      <name val="바탕체"/>
      <family val="1"/>
      <charset val="129"/>
    </font>
    <font>
      <sz val="9"/>
      <name val="Arial"/>
      <family val="2"/>
    </font>
    <font>
      <sz val="12"/>
      <name val="Courier"/>
      <family val="3"/>
    </font>
    <font>
      <b/>
      <sz val="12"/>
      <name val="Times New Roman"/>
      <family val="1"/>
    </font>
    <font>
      <b/>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i/>
      <sz val="12"/>
      <color theme="1"/>
      <name val="Times New Roman"/>
      <family val="1"/>
    </font>
    <font>
      <b/>
      <i/>
      <sz val="18"/>
      <color indexed="8"/>
      <name val="Times New Roman"/>
      <family val="1"/>
    </font>
    <font>
      <i/>
      <sz val="18"/>
      <color indexed="8"/>
      <name val="Times New Roman"/>
      <family val="1"/>
    </font>
    <font>
      <vertAlign val="superscript"/>
      <sz val="12"/>
      <name val="Times New Roman"/>
      <family val="1"/>
    </font>
    <font>
      <b/>
      <sz val="13"/>
      <name val="Times New Roman"/>
      <family val="1"/>
    </font>
    <font>
      <b/>
      <sz val="11"/>
      <color theme="1"/>
      <name val="Calibri"/>
      <family val="2"/>
      <scheme val="minor"/>
    </font>
    <font>
      <b/>
      <vertAlign val="superscript"/>
      <sz val="14"/>
      <name val="Times New Roman"/>
      <family val="1"/>
    </font>
    <font>
      <sz val="12"/>
      <name val="돋움체"/>
      <family val="3"/>
      <charset val="129"/>
    </font>
    <font>
      <sz val="12"/>
      <name val="????"/>
      <family val="1"/>
      <charset val="136"/>
    </font>
    <font>
      <sz val="12"/>
      <name val="|??¢¥¢¬¨Ï"/>
      <family val="1"/>
      <charset val="129"/>
    </font>
    <font>
      <sz val="10"/>
      <name val="Helv"/>
      <family val="2"/>
    </font>
    <font>
      <sz val="10"/>
      <name val="MS Sans Serif"/>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1"/>
      <name val="µ¸¿ò"/>
      <charset val="129"/>
    </font>
    <font>
      <sz val="11"/>
      <name val="돋움"/>
      <charset val="129"/>
    </font>
    <font>
      <b/>
      <sz val="10"/>
      <name val="Helv"/>
      <family val="2"/>
    </font>
    <font>
      <b/>
      <sz val="12"/>
      <name val="Helv"/>
      <family val="2"/>
    </font>
    <font>
      <b/>
      <sz val="1"/>
      <color indexed="8"/>
      <name val="Courier"/>
      <family val="3"/>
    </font>
    <font>
      <sz val="10"/>
      <name val="Helv"/>
    </font>
    <font>
      <b/>
      <sz val="11"/>
      <name val="Helv"/>
      <family val="2"/>
    </font>
    <font>
      <sz val="10"/>
      <name val=".VnArial"/>
      <family val="2"/>
    </font>
    <font>
      <sz val="11"/>
      <name val="–¾’©"/>
      <family val="1"/>
      <charset val="128"/>
    </font>
    <font>
      <sz val="10"/>
      <name val=".VnAvant"/>
      <family val="2"/>
    </font>
    <font>
      <sz val="10"/>
      <name val="명조"/>
      <family val="3"/>
      <charset val="129"/>
    </font>
    <font>
      <sz val="14"/>
      <name val=".VnTime"/>
      <family val="2"/>
    </font>
    <font>
      <sz val="12"/>
      <name val="Times New Roman"/>
      <family val="1"/>
      <charset val="163"/>
    </font>
    <font>
      <sz val="14"/>
      <name val="Times New Roman"/>
      <family val="1"/>
      <charset val="163"/>
    </font>
    <font>
      <sz val="10"/>
      <name val="Arial"/>
      <family val="2"/>
      <charset val="163"/>
    </font>
    <font>
      <sz val="10"/>
      <color indexed="8"/>
      <name val="MS Sans Serif"/>
      <family val="2"/>
    </font>
    <font>
      <sz val="11"/>
      <color theme="1"/>
      <name val="Arial"/>
      <family val="2"/>
      <charset val="163"/>
    </font>
    <font>
      <sz val="11"/>
      <color theme="1"/>
      <name val="Calibri"/>
      <family val="2"/>
    </font>
    <font>
      <sz val="11"/>
      <color theme="1"/>
      <name val="Arial"/>
      <family val="2"/>
    </font>
    <font>
      <sz val="12"/>
      <color theme="1"/>
      <name val="Times New Roman"/>
      <family val="2"/>
      <charset val="163"/>
    </font>
    <font>
      <b/>
      <i/>
      <sz val="13"/>
      <name val="Times New Roman"/>
      <family val="1"/>
    </font>
    <font>
      <sz val="13"/>
      <name val="Times New Roman"/>
      <family val="1"/>
    </font>
    <font>
      <b/>
      <sz val="12"/>
      <name val="Times New Roman"/>
      <family val="1"/>
      <charset val="163"/>
    </font>
    <font>
      <b/>
      <sz val="13"/>
      <name val="Times New Roman"/>
      <family val="1"/>
      <charset val="163"/>
    </font>
    <font>
      <sz val="13"/>
      <color theme="1"/>
      <name val="Calibri"/>
      <family val="2"/>
      <scheme val="minor"/>
    </font>
    <font>
      <i/>
      <sz val="13"/>
      <name val="Times New Roman"/>
      <family val="1"/>
    </font>
    <font>
      <sz val="13"/>
      <name val="Times New Roman"/>
      <family val="1"/>
      <charset val="163"/>
    </font>
    <font>
      <b/>
      <i/>
      <sz val="13"/>
      <name val="Times New Roman"/>
      <family val="1"/>
      <charset val="163"/>
    </font>
    <font>
      <b/>
      <sz val="13"/>
      <color theme="1"/>
      <name val="Calibri"/>
      <family val="2"/>
      <scheme val="minor"/>
    </font>
    <font>
      <sz val="11"/>
      <name val="Times New Roman"/>
      <family val="1"/>
    </font>
    <font>
      <b/>
      <sz val="10"/>
      <name val="Times New Roman"/>
      <family val="1"/>
    </font>
    <font>
      <b/>
      <i/>
      <sz val="10"/>
      <name val="Times New Roman"/>
      <family val="1"/>
    </font>
    <font>
      <i/>
      <sz val="10"/>
      <name val="Times New Roman"/>
      <family val="1"/>
    </font>
    <font>
      <vertAlign val="superscript"/>
      <sz val="10"/>
      <name val="Times New Roman"/>
      <family val="1"/>
    </font>
    <font>
      <sz val="11.5"/>
      <name val="Times New Roman"/>
      <family val="1"/>
    </font>
    <font>
      <sz val="10"/>
      <name val="Times New Roman"/>
      <family val="1"/>
      <charset val="163"/>
    </font>
    <font>
      <b/>
      <sz val="11.5"/>
      <name val="Times New Roman"/>
      <family val="1"/>
    </font>
    <font>
      <sz val="12"/>
      <color theme="1"/>
      <name val="Times New Roman"/>
      <family val="2"/>
    </font>
    <font>
      <sz val="8"/>
      <name val="Times New Roman"/>
      <family val="1"/>
    </font>
    <font>
      <b/>
      <sz val="8"/>
      <name val="Times New Roman"/>
      <family val="1"/>
    </font>
    <font>
      <sz val="7"/>
      <name val="Times New Roman"/>
      <family val="1"/>
    </font>
    <font>
      <b/>
      <sz val="7"/>
      <name val="Times New Roman"/>
      <family val="1"/>
    </font>
    <font>
      <b/>
      <sz val="11"/>
      <name val="Times New Roman"/>
      <family val="1"/>
    </font>
    <font>
      <sz val="11"/>
      <color indexed="8"/>
      <name val="Arial"/>
      <family val="2"/>
      <charset val="163"/>
    </font>
    <font>
      <sz val="11"/>
      <color indexed="8"/>
      <name val="Arial"/>
      <family val="2"/>
    </font>
    <font>
      <sz val="12"/>
      <name val="???"/>
    </font>
    <font>
      <sz val="9"/>
      <color indexed="81"/>
      <name val="Tahoma"/>
      <family val="2"/>
    </font>
    <font>
      <sz val="10"/>
      <name val=".VnArial Narrow"/>
      <family val="2"/>
    </font>
    <font>
      <sz val="14"/>
      <name val=".VnArial Narrow"/>
      <family val="2"/>
    </font>
    <font>
      <sz val="12"/>
      <color indexed="10"/>
      <name val=".VnArial Narrow"/>
      <family val="2"/>
    </font>
    <font>
      <sz val="12"/>
      <name val="VNI-Times"/>
    </font>
    <font>
      <sz val="12"/>
      <name val="VNtimes new roman"/>
      <family val="2"/>
    </font>
    <font>
      <sz val="10"/>
      <name val="VNI-Times"/>
    </font>
    <font>
      <sz val="10"/>
      <name val="?? ??"/>
      <family val="1"/>
      <charset val="136"/>
    </font>
    <font>
      <sz val="12"/>
      <name val=".VnArial"/>
      <family val="2"/>
    </font>
    <font>
      <sz val="10"/>
      <name val="??"/>
      <family val="3"/>
      <charset val="129"/>
    </font>
    <font>
      <sz val="10"/>
      <name val="AngsanaUPC"/>
      <family val="1"/>
    </font>
    <font>
      <sz val="10"/>
      <color indexed="8"/>
      <name val="Arial"/>
      <family val="2"/>
    </font>
    <font>
      <sz val="10"/>
      <color indexed="8"/>
      <name val="Arial"/>
      <family val="2"/>
      <charset val="163"/>
    </font>
    <font>
      <sz val="11"/>
      <name val="‚l‚r ‚oƒSƒVƒbƒN"/>
      <family val="3"/>
      <charset val="128"/>
    </font>
    <font>
      <sz val="14"/>
      <name val="Terminal"/>
      <family val="3"/>
      <charset val="128"/>
    </font>
    <font>
      <sz val="14"/>
      <name val="VnTime"/>
    </font>
    <font>
      <sz val="11"/>
      <name val=".VnTime"/>
      <family val="2"/>
    </font>
    <font>
      <b/>
      <u/>
      <sz val="10"/>
      <name val="VNI-Times"/>
    </font>
    <font>
      <sz val="10"/>
      <name val="VnTimes"/>
    </font>
    <font>
      <sz val="12"/>
      <color indexed="8"/>
      <name val="¹ÙÅÁÃ¼"/>
      <family val="1"/>
      <charset val="129"/>
    </font>
    <font>
      <sz val="14"/>
      <name val="VNI-Times"/>
    </font>
    <font>
      <sz val="11"/>
      <name val="VNI-Times"/>
    </font>
    <font>
      <sz val="8"/>
      <name val="Times New Roman"/>
      <family val="1"/>
      <charset val="163"/>
    </font>
    <font>
      <b/>
      <sz val="12"/>
      <color indexed="63"/>
      <name val="VNI-Times"/>
    </font>
    <font>
      <sz val="12"/>
      <name val="¹ÙÅÁÃ¼"/>
      <charset val="129"/>
    </font>
    <font>
      <sz val="12"/>
      <name val="Tms Rmn"/>
    </font>
    <font>
      <sz val="10"/>
      <name val="±¼¸²A¼"/>
      <family val="3"/>
      <charset val="129"/>
    </font>
    <font>
      <sz val="12"/>
      <name val="¹ÙÅÁÃ¼"/>
      <family val="1"/>
      <charset val="129"/>
    </font>
    <font>
      <b/>
      <sz val="10"/>
      <name val="Helv"/>
    </font>
    <font>
      <sz val="11"/>
      <name val="Tms Rmn"/>
    </font>
    <font>
      <sz val="11"/>
      <name val="UVnTime"/>
      <family val="2"/>
    </font>
    <font>
      <b/>
      <sz val="12"/>
      <name val="VNTime"/>
      <family val="2"/>
    </font>
    <font>
      <sz val="10"/>
      <name val="MS Serif"/>
      <family val="1"/>
    </font>
    <font>
      <sz val="11"/>
      <name val="VNtimes new roman"/>
      <family val="2"/>
    </font>
    <font>
      <sz val="12"/>
      <name val="???"/>
      <family val="3"/>
      <charset val="129"/>
    </font>
    <font>
      <sz val="10"/>
      <name val="VNI-Aptima"/>
    </font>
    <font>
      <b/>
      <sz val="12"/>
      <name val="VNTimeH"/>
      <family val="2"/>
    </font>
    <font>
      <sz val="10"/>
      <name val="Arial CE"/>
      <charset val="238"/>
    </font>
    <font>
      <sz val="10"/>
      <color indexed="16"/>
      <name val="MS Serif"/>
      <family val="1"/>
    </font>
    <font>
      <sz val="10"/>
      <name val="VNI-Helve-Condense"/>
    </font>
    <font>
      <sz val="12"/>
      <name val="VNTime"/>
      <family val="2"/>
    </font>
    <font>
      <sz val="10"/>
      <name val=".VnArialH"/>
      <family val="2"/>
    </font>
    <font>
      <b/>
      <sz val="12"/>
      <name val=".VnBook-AntiquaH"/>
      <family val="2"/>
    </font>
    <font>
      <b/>
      <sz val="12"/>
      <color indexed="9"/>
      <name val="Tms Rmn"/>
    </font>
    <font>
      <b/>
      <sz val="12"/>
      <name val="Helv"/>
    </font>
    <font>
      <b/>
      <sz val="8"/>
      <name val="MS Sans Serif"/>
      <family val="2"/>
    </font>
    <font>
      <b/>
      <sz val="14"/>
      <name val=".VnTimeH"/>
      <family val="2"/>
    </font>
    <font>
      <u/>
      <sz val="10"/>
      <color indexed="12"/>
      <name val=".VnTime"/>
      <family val="2"/>
    </font>
    <font>
      <u/>
      <sz val="12"/>
      <color indexed="12"/>
      <name val=".VnTime"/>
      <family val="2"/>
    </font>
    <font>
      <u/>
      <sz val="12"/>
      <color indexed="12"/>
      <name val="Arial"/>
      <family val="2"/>
    </font>
    <font>
      <sz val="8"/>
      <name val="VNarial"/>
      <family val="2"/>
    </font>
    <font>
      <b/>
      <sz val="11"/>
      <name val="Helv"/>
    </font>
    <font>
      <b/>
      <sz val="12"/>
      <name val="VN-NTime"/>
    </font>
    <font>
      <sz val="12"/>
      <name val="timesnewroman"/>
    </font>
    <font>
      <sz val="10"/>
      <color indexed="8"/>
      <name val="Times New Roman"/>
      <family val="2"/>
    </font>
    <font>
      <sz val="11"/>
      <name val="VNI-Aptima"/>
    </font>
    <font>
      <b/>
      <sz val="11"/>
      <name val="Arial"/>
      <family val="2"/>
    </font>
    <font>
      <b/>
      <sz val="11"/>
      <name val="Arial"/>
      <family val="2"/>
      <charset val="163"/>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ArialH"/>
      <family val="2"/>
    </font>
    <font>
      <b/>
      <sz val="12"/>
      <name val="VNI-Times"/>
    </font>
    <font>
      <sz val="12"/>
      <name val="VNTime"/>
    </font>
    <font>
      <sz val="11"/>
      <name val=".VnAvant"/>
      <family val="2"/>
    </font>
    <font>
      <b/>
      <sz val="13"/>
      <color indexed="8"/>
      <name val=".VnTimeH"/>
      <family val="2"/>
    </font>
    <font>
      <sz val="10"/>
      <name val="VNtimes new roman"/>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0"/>
      <name val="Geneva"/>
      <family val="2"/>
    </font>
    <font>
      <sz val="16"/>
      <name val="AngsanaUPC"/>
      <family val="3"/>
    </font>
    <font>
      <sz val="12"/>
      <color indexed="8"/>
      <name val="바탕체"/>
      <family val="3"/>
    </font>
    <font>
      <sz val="10"/>
      <name val="돋움체"/>
      <family val="3"/>
      <charset val="129"/>
    </font>
    <font>
      <sz val="8"/>
      <name val=".VnTime"/>
      <family val="2"/>
    </font>
    <font>
      <sz val="11"/>
      <name val="??"/>
      <family val="3"/>
    </font>
    <font>
      <sz val="8"/>
      <color indexed="12"/>
      <name val="Helv"/>
    </font>
    <font>
      <b/>
      <i/>
      <sz val="16"/>
      <name val="Helv"/>
    </font>
    <font>
      <sz val="12"/>
      <color indexed="8"/>
      <name val="Times New Roman"/>
      <family val="2"/>
    </font>
    <font>
      <sz val="11"/>
      <color indexed="14"/>
      <name val="Calibri"/>
      <family val="2"/>
      <charset val="163"/>
    </font>
    <font>
      <sz val="12"/>
      <color indexed="8"/>
      <name val="Times New Roman"/>
      <family val="2"/>
      <charset val="163"/>
    </font>
    <font>
      <sz val="11"/>
      <color rgb="FF006100"/>
      <name val="Calibri"/>
      <family val="2"/>
      <charset val="163"/>
    </font>
    <font>
      <sz val="11"/>
      <color rgb="FF9C6500"/>
      <name val="Calibri"/>
      <family val="2"/>
      <charset val="163"/>
    </font>
    <font>
      <sz val="11"/>
      <color rgb="FF000000"/>
      <name val="Calibri"/>
      <family val="2"/>
    </font>
    <font>
      <sz val="10"/>
      <name val="Arial"/>
      <family val="2"/>
      <charset val="163"/>
    </font>
    <font>
      <b/>
      <sz val="9"/>
      <color indexed="81"/>
      <name val="Tahoma"/>
      <family val="2"/>
    </font>
    <font>
      <sz val="12"/>
      <color rgb="FFFF0000"/>
      <name val="Times New Roman"/>
      <family val="1"/>
    </font>
    <font>
      <sz val="13"/>
      <color rgb="FFFF0000"/>
      <name val="Times New Roman"/>
      <family val="1"/>
    </font>
    <font>
      <b/>
      <sz val="11"/>
      <color rgb="FF0000FF"/>
      <name val="Times New Roman"/>
      <family val="1"/>
    </font>
    <font>
      <b/>
      <sz val="12"/>
      <name val=".VnArial Narrow"/>
      <family val="2"/>
    </font>
    <font>
      <b/>
      <sz val="12"/>
      <color indexed="8"/>
      <name val="Times New Roman"/>
      <family val="1"/>
    </font>
    <font>
      <sz val="12"/>
      <color indexed="8"/>
      <name val="Times New Roman"/>
      <family val="1"/>
    </font>
    <font>
      <b/>
      <i/>
      <sz val="12"/>
      <name val="Times New Roman"/>
      <family val="1"/>
    </font>
    <font>
      <i/>
      <sz val="11"/>
      <name val="Times New Roman"/>
      <family val="1"/>
      <charset val="163"/>
    </font>
    <font>
      <b/>
      <sz val="12"/>
      <name val="Cambria"/>
      <family val="1"/>
      <charset val="163"/>
      <scheme val="major"/>
    </font>
    <font>
      <b/>
      <sz val="11"/>
      <name val="Times New Roman"/>
      <family val="1"/>
      <charset val="163"/>
    </font>
    <font>
      <b/>
      <i/>
      <sz val="11"/>
      <name val="Times New Roman"/>
      <family val="1"/>
    </font>
    <font>
      <b/>
      <i/>
      <sz val="12"/>
      <name val="Times New Roman"/>
      <family val="1"/>
      <charset val="163"/>
    </font>
    <font>
      <i/>
      <sz val="12"/>
      <name val="Times New Roman"/>
      <family val="1"/>
    </font>
    <font>
      <sz val="11.5"/>
      <color rgb="FFFF0000"/>
      <name val="Times New Roman"/>
      <family val="1"/>
      <charset val="163"/>
    </font>
    <font>
      <sz val="11.5"/>
      <color rgb="FFFF0000"/>
      <name val="Times New Roman"/>
      <family val="1"/>
    </font>
    <font>
      <sz val="11.5"/>
      <name val="Times New Roman"/>
      <family val="1"/>
      <charset val="163"/>
    </font>
    <font>
      <b/>
      <sz val="11.5"/>
      <name val="Times New Roman"/>
      <family val="1"/>
      <charset val="163"/>
    </font>
    <font>
      <i/>
      <sz val="11.5"/>
      <name val="Times New Roman"/>
      <family val="1"/>
    </font>
    <font>
      <b/>
      <u/>
      <sz val="11.5"/>
      <name val="Times New Roman"/>
      <family val="1"/>
    </font>
    <font>
      <u/>
      <sz val="10"/>
      <name val="Times New Roman"/>
      <family val="1"/>
      <charset val="163"/>
    </font>
    <font>
      <u/>
      <sz val="11.5"/>
      <name val="Times New Roman"/>
      <family val="1"/>
    </font>
    <font>
      <b/>
      <sz val="10"/>
      <name val="Times New Roman"/>
      <family val="1"/>
      <charset val="163"/>
    </font>
    <font>
      <b/>
      <i/>
      <sz val="11.5"/>
      <name val="Times New Roman"/>
      <family val="1"/>
    </font>
    <font>
      <sz val="11.5"/>
      <name val="Cambria"/>
      <family val="1"/>
      <scheme val="major"/>
    </font>
    <font>
      <sz val="12"/>
      <color rgb="FFFF0000"/>
      <name val="Times New Roman"/>
      <family val="1"/>
      <charset val="163"/>
    </font>
    <font>
      <b/>
      <sz val="9"/>
      <color indexed="81"/>
      <name val="Tahoma"/>
      <family val="2"/>
      <charset val="163"/>
    </font>
    <font>
      <sz val="9"/>
      <color indexed="81"/>
      <name val="Tahoma"/>
      <family val="2"/>
      <charset val="163"/>
    </font>
    <font>
      <sz val="11"/>
      <color indexed="81"/>
      <name val="Tahoma"/>
      <family val="2"/>
      <charset val="163"/>
    </font>
    <font>
      <b/>
      <i/>
      <sz val="11.5"/>
      <name val="Times New Roman"/>
      <family val="1"/>
      <charset val="163"/>
    </font>
    <font>
      <b/>
      <sz val="11.5"/>
      <color rgb="FFFF0000"/>
      <name val="Times New Roman"/>
      <family val="1"/>
    </font>
    <font>
      <b/>
      <sz val="12"/>
      <color rgb="FFFF0000"/>
      <name val="Times New Roman"/>
      <family val="1"/>
    </font>
    <font>
      <sz val="9"/>
      <color indexed="81"/>
      <name val="Tahoma"/>
      <charset val="163"/>
    </font>
    <font>
      <b/>
      <sz val="9"/>
      <color indexed="81"/>
      <name val="Tahoma"/>
      <charset val="163"/>
    </font>
    <font>
      <sz val="12"/>
      <color indexed="81"/>
      <name val="Tahoma"/>
      <family val="2"/>
      <charset val="163"/>
    </font>
    <font>
      <i/>
      <sz val="11"/>
      <name val="Times New Roman"/>
      <family val="1"/>
    </font>
    <font>
      <b/>
      <sz val="14"/>
      <color rgb="FF0000FF"/>
      <name val="Times New Roman"/>
      <family val="1"/>
    </font>
  </fonts>
  <fills count="3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indexed="13"/>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tint="-0.249977111117893"/>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style="thin">
        <color auto="1"/>
      </top>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double">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8"/>
      </top>
      <bottom style="thin">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s>
  <cellStyleXfs count="2986">
    <xf numFmtId="0" fontId="0" fillId="0" borderId="0"/>
    <xf numFmtId="0" fontId="3" fillId="0" borderId="0"/>
    <xf numFmtId="0" fontId="5" fillId="0" borderId="0"/>
    <xf numFmtId="167"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0" fontId="3" fillId="0" borderId="0"/>
    <xf numFmtId="0" fontId="53" fillId="0" borderId="0"/>
    <xf numFmtId="0" fontId="3" fillId="0" borderId="0"/>
    <xf numFmtId="0" fontId="3" fillId="0" borderId="0"/>
    <xf numFmtId="0" fontId="3" fillId="0" borderId="0"/>
    <xf numFmtId="0" fontId="3" fillId="0" borderId="0"/>
    <xf numFmtId="0" fontId="55" fillId="0" borderId="0" applyNumberFormat="0" applyFill="0" applyBorder="0" applyProtection="0">
      <alignment vertical="top"/>
    </xf>
    <xf numFmtId="0" fontId="54" fillId="0" borderId="0"/>
    <xf numFmtId="0" fontId="53" fillId="0" borderId="0"/>
    <xf numFmtId="0" fontId="3" fillId="0" borderId="0"/>
    <xf numFmtId="0" fontId="3" fillId="0" borderId="0"/>
    <xf numFmtId="9" fontId="3" fillId="0" borderId="0" applyFont="0" applyFill="0" applyBorder="0" applyAlignment="0" applyProtection="0"/>
    <xf numFmtId="168" fontId="58" fillId="0" borderId="1" applyNumberFormat="0" applyFont="0" applyBorder="0" applyAlignment="0">
      <alignment horizontal="center" vertical="center"/>
    </xf>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169" fontId="61" fillId="0" borderId="0"/>
    <xf numFmtId="3" fontId="3" fillId="0" borderId="0" applyFont="0" applyFill="0" applyBorder="0" applyAlignment="0" applyProtection="0"/>
    <xf numFmtId="170" fontId="3" fillId="0" borderId="0" applyFont="0" applyFill="0" applyBorder="0" applyAlignment="0" applyProtection="0"/>
    <xf numFmtId="171" fontId="3" fillId="0" borderId="0"/>
    <xf numFmtId="0" fontId="3" fillId="0" borderId="0" applyFont="0" applyFill="0" applyBorder="0" applyAlignment="0" applyProtection="0"/>
    <xf numFmtId="172" fontId="3" fillId="0" borderId="0"/>
    <xf numFmtId="2" fontId="3" fillId="0" borderId="0" applyFont="0" applyFill="0" applyBorder="0" applyAlignment="0" applyProtection="0"/>
    <xf numFmtId="38" fontId="62" fillId="4" borderId="0" applyNumberFormat="0" applyBorder="0" applyAlignment="0" applyProtection="0"/>
    <xf numFmtId="0" fontId="63" fillId="0" borderId="13" applyNumberFormat="0" applyAlignment="0" applyProtection="0">
      <alignment horizontal="left" vertical="center"/>
    </xf>
    <xf numFmtId="0" fontId="63" fillId="0" borderId="9">
      <alignment horizontal="left" vertical="center"/>
    </xf>
    <xf numFmtId="0" fontId="64" fillId="0" borderId="0" applyProtection="0"/>
    <xf numFmtId="0" fontId="63" fillId="0" borderId="0" applyProtection="0"/>
    <xf numFmtId="10" fontId="62" fillId="5" borderId="2" applyNumberFormat="0" applyBorder="0" applyAlignment="0" applyProtection="0"/>
    <xf numFmtId="3" fontId="65" fillId="0" borderId="8" applyNumberFormat="0" applyAlignment="0">
      <alignment horizontal="center" vertical="center"/>
    </xf>
    <xf numFmtId="3" fontId="66" fillId="0" borderId="8" applyNumberFormat="0" applyAlignment="0">
      <alignment horizontal="center" vertical="center"/>
    </xf>
    <xf numFmtId="3" fontId="67" fillId="0" borderId="8" applyNumberFormat="0" applyAlignment="0">
      <alignment horizontal="center" vertical="center"/>
    </xf>
    <xf numFmtId="0" fontId="68" fillId="0" borderId="0" applyNumberFormat="0" applyFont="0" applyFill="0" applyAlignment="0"/>
    <xf numFmtId="0" fontId="61" fillId="0" borderId="0"/>
    <xf numFmtId="37" fontId="69" fillId="0" borderId="0"/>
    <xf numFmtId="173" fontId="70" fillId="0" borderId="0"/>
    <xf numFmtId="10" fontId="3" fillId="0" borderId="0" applyFont="0" applyFill="0" applyBorder="0" applyAlignment="0" applyProtection="0"/>
    <xf numFmtId="174" fontId="71" fillId="0" borderId="4">
      <alignment horizontal="right" vertical="center"/>
    </xf>
    <xf numFmtId="3" fontId="72" fillId="0" borderId="8" applyNumberFormat="0" applyAlignment="0">
      <alignment horizontal="center" vertical="center"/>
    </xf>
    <xf numFmtId="3" fontId="73" fillId="0" borderId="14" applyNumberFormat="0" applyAlignment="0">
      <alignment horizontal="left" wrapText="1"/>
    </xf>
    <xf numFmtId="175" fontId="71" fillId="0" borderId="4">
      <alignment horizontal="center"/>
    </xf>
    <xf numFmtId="176" fontId="71" fillId="0" borderId="0"/>
    <xf numFmtId="177" fontId="71" fillId="0" borderId="2"/>
    <xf numFmtId="0" fontId="74" fillId="0" borderId="0" applyNumberForma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6" fillId="0" borderId="0">
      <alignment vertical="center"/>
    </xf>
    <xf numFmtId="40" fontId="77" fillId="0" borderId="0" applyFont="0" applyFill="0" applyBorder="0" applyAlignment="0" applyProtection="0"/>
    <xf numFmtId="38"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8" fillId="0" borderId="0"/>
    <xf numFmtId="0" fontId="68" fillId="0" borderId="0"/>
    <xf numFmtId="180" fontId="80" fillId="0" borderId="0" applyFont="0" applyFill="0" applyBorder="0" applyAlignment="0" applyProtection="0"/>
    <xf numFmtId="181" fontId="80" fillId="0" borderId="0" applyFont="0" applyFill="0" applyBorder="0" applyAlignment="0" applyProtection="0"/>
    <xf numFmtId="182" fontId="80" fillId="0" borderId="0" applyFont="0" applyFill="0" applyBorder="0" applyAlignment="0" applyProtection="0"/>
    <xf numFmtId="183" fontId="81" fillId="0" borderId="0" applyFont="0" applyFill="0" applyBorder="0" applyAlignment="0" applyProtection="0"/>
    <xf numFmtId="184" fontId="80" fillId="0" borderId="0" applyFont="0" applyFill="0" applyBorder="0" applyAlignment="0" applyProtection="0"/>
    <xf numFmtId="0" fontId="2" fillId="0" borderId="0"/>
    <xf numFmtId="0" fontId="5" fillId="0" borderId="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3" fillId="0" borderId="0"/>
    <xf numFmtId="0" fontId="54" fillId="0" borderId="0" applyNumberFormat="0" applyFill="0" applyBorder="0" applyAlignment="0" applyProtection="0"/>
    <xf numFmtId="0" fontId="127" fillId="0" borderId="0"/>
    <xf numFmtId="3" fontId="101" fillId="0" borderId="2"/>
    <xf numFmtId="186" fontId="54" fillId="0" borderId="0" applyFont="0" applyFill="0" applyBorder="0" applyAlignment="0" applyProtection="0"/>
    <xf numFmtId="187" fontId="54" fillId="0" borderId="0" applyFont="0" applyFill="0" applyBorder="0" applyAlignment="0" applyProtection="0"/>
    <xf numFmtId="0" fontId="3" fillId="0" borderId="0" applyNumberFormat="0" applyFill="0" applyBorder="0" applyAlignment="0" applyProtection="0"/>
    <xf numFmtId="180" fontId="102" fillId="0" borderId="0" applyFont="0" applyFill="0" applyBorder="0" applyAlignment="0" applyProtection="0"/>
    <xf numFmtId="181" fontId="102" fillId="0" borderId="0" applyFont="0" applyFill="0" applyBorder="0" applyAlignment="0" applyProtection="0"/>
    <xf numFmtId="0" fontId="103" fillId="0" borderId="0"/>
    <xf numFmtId="0" fontId="3" fillId="0" borderId="0" applyNumberFormat="0" applyFill="0" applyBorder="0" applyAlignment="0" applyProtection="0"/>
    <xf numFmtId="0" fontId="104" fillId="0" borderId="0"/>
    <xf numFmtId="0" fontId="105" fillId="0" borderId="0"/>
    <xf numFmtId="3" fontId="101" fillId="0" borderId="2"/>
    <xf numFmtId="3" fontId="101" fillId="0" borderId="2"/>
    <xf numFmtId="0" fontId="106" fillId="4" borderId="0"/>
    <xf numFmtId="0" fontId="107" fillId="4" borderId="0"/>
    <xf numFmtId="0" fontId="108" fillId="4" borderId="0"/>
    <xf numFmtId="0" fontId="109" fillId="0" borderId="0">
      <alignment wrapText="1"/>
    </xf>
    <xf numFmtId="0" fontId="110" fillId="0" borderId="0"/>
    <xf numFmtId="0" fontId="113" fillId="0" borderId="0" applyFill="0" applyBorder="0" applyAlignment="0"/>
    <xf numFmtId="0" fontId="114" fillId="0" borderId="0"/>
    <xf numFmtId="43" fontId="5" fillId="0" borderId="0" applyFont="0" applyFill="0" applyBorder="0" applyAlignment="0" applyProtection="0"/>
    <xf numFmtId="166" fontId="53" fillId="0" borderId="0" applyFont="0" applyFill="0" applyBorder="0" applyAlignment="0" applyProtection="0"/>
    <xf numFmtId="43" fontId="53" fillId="0" borderId="0" applyFont="0" applyFill="0" applyBorder="0" applyAlignment="0" applyProtection="0"/>
    <xf numFmtId="0" fontId="7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5" fillId="0" borderId="0" applyFont="0" applyFill="0" applyBorder="0" applyAlignment="0" applyProtection="0"/>
    <xf numFmtId="166" fontId="126" fillId="0" borderId="0" applyFont="0" applyFill="0" applyBorder="0" applyAlignment="0" applyProtection="0"/>
    <xf numFmtId="0" fontId="53" fillId="0" borderId="0" applyFont="0" applyFill="0" applyBorder="0" applyAlignment="0" applyProtection="0"/>
    <xf numFmtId="166" fontId="125" fillId="0" borderId="0" applyFont="0" applyFill="0" applyBorder="0" applyAlignment="0" applyProtection="0"/>
    <xf numFmtId="166" fontId="3" fillId="0" borderId="0" applyFont="0" applyFill="0" applyBorder="0" applyAlignment="0" applyProtection="0"/>
    <xf numFmtId="0" fontId="53" fillId="0" borderId="0" applyFont="0" applyFill="0" applyBorder="0" applyAlignment="0" applyProtection="0"/>
    <xf numFmtId="166" fontId="53" fillId="0" borderId="0" applyFont="0" applyFill="0" applyBorder="0" applyAlignment="0" applyProtection="0"/>
    <xf numFmtId="43" fontId="53" fillId="0" borderId="0" applyFont="0" applyFill="0" applyBorder="0" applyAlignment="0" applyProtection="0"/>
    <xf numFmtId="191" fontId="54" fillId="0" borderId="0" applyFont="0" applyFill="0" applyBorder="0" applyAlignment="0" applyProtection="0"/>
    <xf numFmtId="38" fontId="62" fillId="6" borderId="0" applyNumberFormat="0" applyBorder="0" applyAlignment="0" applyProtection="0"/>
    <xf numFmtId="0" fontId="115" fillId="0" borderId="0">
      <alignment horizontal="left"/>
    </xf>
    <xf numFmtId="192" fontId="116" fillId="0" borderId="0">
      <protection locked="0"/>
    </xf>
    <xf numFmtId="192" fontId="116" fillId="0" borderId="0">
      <protection locked="0"/>
    </xf>
    <xf numFmtId="10" fontId="62" fillId="6" borderId="2" applyNumberFormat="0" applyBorder="0" applyAlignment="0" applyProtection="0"/>
    <xf numFmtId="0" fontId="53" fillId="0" borderId="0"/>
    <xf numFmtId="0" fontId="53" fillId="0" borderId="0"/>
    <xf numFmtId="0" fontId="68" fillId="0" borderId="0"/>
    <xf numFmtId="0" fontId="3" fillId="0" borderId="0"/>
    <xf numFmtId="38" fontId="105" fillId="0" borderId="0" applyFont="0" applyFill="0" applyBorder="0" applyAlignment="0" applyProtection="0"/>
    <xf numFmtId="4" fontId="117" fillId="0" borderId="0" applyFont="0" applyFill="0" applyBorder="0" applyAlignment="0" applyProtection="0"/>
    <xf numFmtId="38" fontId="105" fillId="0" borderId="0" applyFont="0" applyFill="0" applyBorder="0" applyAlignment="0" applyProtection="0"/>
    <xf numFmtId="40" fontId="105" fillId="0" borderId="0" applyFont="0" applyFill="0" applyBorder="0" applyAlignment="0" applyProtection="0"/>
    <xf numFmtId="0" fontId="118" fillId="0" borderId="18"/>
    <xf numFmtId="193" fontId="54" fillId="0" borderId="19"/>
    <xf numFmtId="194" fontId="105" fillId="0" borderId="0" applyFont="0" applyFill="0" applyBorder="0" applyAlignment="0" applyProtection="0"/>
    <xf numFmtId="195" fontId="119" fillId="0" borderId="0" applyFont="0" applyFill="0" applyBorder="0" applyAlignment="0" applyProtection="0"/>
    <xf numFmtId="196" fontId="54" fillId="0" borderId="0"/>
    <xf numFmtId="0" fontId="128" fillId="0" borderId="0"/>
    <xf numFmtId="0" fontId="129" fillId="0" borderId="0"/>
    <xf numFmtId="0" fontId="124"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6" fillId="0" borderId="0"/>
    <xf numFmtId="0" fontId="80" fillId="0" borderId="0"/>
    <xf numFmtId="0" fontId="80" fillId="0" borderId="0" applyProtection="0"/>
    <xf numFmtId="0" fontId="80" fillId="0" borderId="0" applyProtection="0"/>
    <xf numFmtId="0" fontId="3" fillId="0" borderId="0"/>
    <xf numFmtId="0" fontId="80" fillId="0" borderId="0" applyProtection="0"/>
    <xf numFmtId="0" fontId="3" fillId="0" borderId="0"/>
    <xf numFmtId="0" fontId="80" fillId="0" borderId="0" applyProtection="0"/>
    <xf numFmtId="0" fontId="80" fillId="0" borderId="0" applyProtection="0"/>
    <xf numFmtId="0" fontId="131" fillId="0" borderId="0"/>
    <xf numFmtId="0" fontId="123" fillId="0" borderId="0" applyProtection="0"/>
    <xf numFmtId="0" fontId="5" fillId="0" borderId="0"/>
    <xf numFmtId="0" fontId="5" fillId="0" borderId="0"/>
    <xf numFmtId="0" fontId="80" fillId="0" borderId="0"/>
    <xf numFmtId="0" fontId="3" fillId="0" borderId="0"/>
    <xf numFmtId="0" fontId="17" fillId="0" borderId="0"/>
    <xf numFmtId="0" fontId="17" fillId="0" borderId="0"/>
    <xf numFmtId="0" fontId="54" fillId="0" borderId="0"/>
    <xf numFmtId="0" fontId="117" fillId="6" borderId="0"/>
    <xf numFmtId="181" fontId="120" fillId="0" borderId="0" applyFont="0" applyFill="0" applyBorder="0" applyAlignment="0" applyProtection="0"/>
    <xf numFmtId="180" fontId="120" fillId="0" borderId="0" applyFont="0" applyFill="0" applyBorder="0" applyAlignment="0" applyProtection="0"/>
    <xf numFmtId="0" fontId="71" fillId="0" borderId="0" applyNumberFormat="0" applyFill="0" applyBorder="0" applyAlignment="0" applyProtection="0"/>
    <xf numFmtId="0" fontId="54" fillId="0" borderId="0" applyNumberFormat="0" applyFill="0" applyBorder="0" applyAlignment="0" applyProtection="0"/>
    <xf numFmtId="0" fontId="3" fillId="0" borderId="0" applyFont="0" applyFill="0" applyBorder="0" applyAlignment="0" applyProtection="0"/>
    <xf numFmtId="0" fontId="61" fillId="0" borderId="0"/>
    <xf numFmtId="0" fontId="54" fillId="0" borderId="0" applyNumberFormat="0" applyFill="0" applyBorder="0" applyAlignment="0" applyProtection="0"/>
    <xf numFmtId="0" fontId="54" fillId="0" borderId="8">
      <alignment horizontal="center"/>
    </xf>
    <xf numFmtId="0" fontId="110" fillId="0" borderId="0" applyNumberFormat="0" applyFill="0" applyBorder="0" applyAlignment="0" applyProtection="0"/>
    <xf numFmtId="0" fontId="127" fillId="0" borderId="0"/>
    <xf numFmtId="0" fontId="110" fillId="0" borderId="0" applyNumberFormat="0" applyFill="0" applyBorder="0" applyAlignment="0" applyProtection="0"/>
    <xf numFmtId="0" fontId="118" fillId="0" borderId="0"/>
    <xf numFmtId="0" fontId="71" fillId="0" borderId="0" applyNumberFormat="0" applyFill="0" applyBorder="0" applyAlignment="0" applyProtection="0"/>
    <xf numFmtId="0" fontId="3" fillId="0" borderId="0" applyNumberFormat="0" applyFill="0" applyBorder="0" applyAlignment="0" applyProtection="0"/>
    <xf numFmtId="197" fontId="121" fillId="0" borderId="0" applyFont="0" applyFill="0" applyBorder="0" applyAlignment="0" applyProtection="0"/>
    <xf numFmtId="198" fontId="119" fillId="0" borderId="0" applyFont="0" applyFill="0" applyBorder="0" applyAlignment="0" applyProtection="0"/>
    <xf numFmtId="0" fontId="122" fillId="0" borderId="20"/>
    <xf numFmtId="0" fontId="79" fillId="0" borderId="0" applyFont="0" applyFill="0" applyBorder="0" applyAlignment="0" applyProtection="0"/>
    <xf numFmtId="0" fontId="79" fillId="0" borderId="0" applyFont="0" applyFill="0" applyBorder="0" applyAlignment="0" applyProtection="0"/>
    <xf numFmtId="166" fontId="5" fillId="0" borderId="0" applyFont="0" applyFill="0" applyBorder="0" applyAlignment="0" applyProtection="0"/>
    <xf numFmtId="0" fontId="149" fillId="0" borderId="0"/>
    <xf numFmtId="0" fontId="104" fillId="0" borderId="0"/>
    <xf numFmtId="0" fontId="53" fillId="0" borderId="0"/>
    <xf numFmtId="0" fontId="3" fillId="0" borderId="0"/>
    <xf numFmtId="203" fontId="162" fillId="0" borderId="0" applyFont="0" applyFill="0" applyBorder="0" applyAlignment="0" applyProtection="0"/>
    <xf numFmtId="0" fontId="3" fillId="0" borderId="0"/>
    <xf numFmtId="0" fontId="3" fillId="0" borderId="0"/>
    <xf numFmtId="0" fontId="126" fillId="0" borderId="0"/>
    <xf numFmtId="0" fontId="126" fillId="0" borderId="0"/>
    <xf numFmtId="0" fontId="3" fillId="0" borderId="0"/>
    <xf numFmtId="0" fontId="3" fillId="0" borderId="0"/>
    <xf numFmtId="0" fontId="156" fillId="0" borderId="0"/>
    <xf numFmtId="0" fontId="126" fillId="0" borderId="0"/>
    <xf numFmtId="3" fontId="101" fillId="0" borderId="2"/>
    <xf numFmtId="168" fontId="163" fillId="0" borderId="21" applyFont="0" applyBorder="0"/>
    <xf numFmtId="0" fontId="110" fillId="0" borderId="0"/>
    <xf numFmtId="175" fontId="164" fillId="0" borderId="0" applyFont="0" applyFill="0" applyBorder="0" applyAlignment="0" applyProtection="0"/>
    <xf numFmtId="0" fontId="165" fillId="0" borderId="0" applyFont="0" applyFill="0" applyBorder="0" applyAlignment="0" applyProtection="0"/>
    <xf numFmtId="204" fontId="3" fillId="0" borderId="0" applyFont="0" applyFill="0" applyBorder="0" applyAlignment="0" applyProtection="0"/>
    <xf numFmtId="274" fontId="258" fillId="0" borderId="0" applyFont="0" applyFill="0" applyBorder="0" applyAlignment="0" applyProtection="0"/>
    <xf numFmtId="273" fontId="258" fillId="0" borderId="0" applyFont="0" applyFill="0" applyBorder="0" applyAlignment="0" applyProtection="0"/>
    <xf numFmtId="0" fontId="166" fillId="0" borderId="0" applyFont="0" applyFill="0" applyBorder="0" applyAlignment="0" applyProtection="0"/>
    <xf numFmtId="0" fontId="167" fillId="0" borderId="20"/>
    <xf numFmtId="205" fontId="110" fillId="0" borderId="0" applyFont="0" applyFill="0" applyBorder="0" applyAlignment="0" applyProtection="0"/>
    <xf numFmtId="206" fontId="81" fillId="0" borderId="0" applyFont="0" applyFill="0" applyBorder="0" applyAlignment="0" applyProtection="0"/>
    <xf numFmtId="0" fontId="168"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0" fontId="54" fillId="0" borderId="0" applyFont="0" applyFill="0" applyBorder="0" applyAlignment="0" applyProtection="0"/>
    <xf numFmtId="207" fontId="162" fillId="0" borderId="0" applyFont="0" applyFill="0" applyBorder="0" applyAlignment="0" applyProtection="0"/>
    <xf numFmtId="207" fontId="162" fillId="0" borderId="0" applyFont="0" applyFill="0" applyBorder="0" applyAlignment="0" applyProtection="0"/>
    <xf numFmtId="42" fontId="16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27" fillId="0" borderId="0"/>
    <xf numFmtId="208" fontId="54" fillId="0" borderId="0" applyFont="0" applyFill="0" applyBorder="0" applyAlignment="0" applyProtection="0"/>
    <xf numFmtId="42"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0" fontId="104" fillId="0" borderId="0"/>
    <xf numFmtId="42" fontId="164" fillId="0" borderId="0" applyFont="0" applyFill="0" applyBorder="0" applyAlignment="0" applyProtection="0"/>
    <xf numFmtId="209" fontId="164" fillId="0" borderId="0" applyFont="0" applyFill="0" applyBorder="0" applyAlignment="0" applyProtection="0"/>
    <xf numFmtId="0" fontId="104" fillId="0" borderId="0"/>
    <xf numFmtId="42" fontId="164" fillId="0" borderId="0" applyFont="0" applyFill="0" applyBorder="0" applyAlignment="0" applyProtection="0"/>
    <xf numFmtId="0" fontId="169" fillId="0" borderId="0">
      <alignment vertical="top"/>
    </xf>
    <xf numFmtId="0" fontId="170" fillId="0" borderId="0">
      <alignment vertical="top"/>
    </xf>
    <xf numFmtId="0" fontId="170" fillId="0" borderId="0">
      <alignment vertical="top"/>
    </xf>
    <xf numFmtId="0" fontId="110" fillId="0" borderId="0" applyNumberFormat="0" applyFill="0" applyBorder="0" applyAlignment="0" applyProtection="0"/>
    <xf numFmtId="0" fontId="110" fillId="0" borderId="0" applyNumberForma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42" fontId="164" fillId="0" borderId="0" applyFont="0" applyFill="0" applyBorder="0" applyAlignment="0" applyProtection="0"/>
    <xf numFmtId="0" fontId="104" fillId="0" borderId="0"/>
    <xf numFmtId="209" fontId="164" fillId="0" borderId="0" applyFont="0" applyFill="0" applyBorder="0" applyAlignment="0" applyProtection="0"/>
    <xf numFmtId="0" fontId="104"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4" fillId="0" borderId="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0" fontId="104"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4" fillId="0" borderId="0"/>
    <xf numFmtId="0" fontId="104" fillId="0" borderId="0"/>
    <xf numFmtId="0" fontId="104" fillId="0" borderId="0"/>
    <xf numFmtId="210" fontId="164" fillId="0" borderId="0" applyFont="0" applyFill="0" applyBorder="0" applyAlignment="0" applyProtection="0"/>
    <xf numFmtId="0" fontId="105" fillId="0" borderId="0" applyFont="0" applyFill="0" applyBorder="0" applyAlignment="0" applyProtection="0"/>
    <xf numFmtId="0" fontId="105"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0" fontId="104" fillId="0" borderId="0"/>
    <xf numFmtId="209" fontId="164" fillId="0" borderId="0" applyFont="0" applyFill="0" applyBorder="0" applyAlignment="0" applyProtection="0"/>
    <xf numFmtId="0" fontId="104" fillId="0" borderId="0"/>
    <xf numFmtId="207" fontId="162" fillId="0" borderId="0" applyFont="0" applyFill="0" applyBorder="0" applyAlignment="0" applyProtection="0"/>
    <xf numFmtId="42" fontId="164" fillId="0" borderId="0" applyFont="0" applyFill="0" applyBorder="0" applyAlignment="0" applyProtection="0"/>
    <xf numFmtId="207" fontId="162" fillId="0" borderId="0" applyFont="0" applyFill="0" applyBorder="0" applyAlignment="0" applyProtection="0"/>
    <xf numFmtId="207" fontId="162" fillId="0" borderId="0" applyFont="0" applyFill="0" applyBorder="0" applyAlignment="0" applyProtection="0"/>
    <xf numFmtId="203" fontId="162" fillId="0" borderId="0" applyFont="0" applyFill="0" applyBorder="0" applyAlignment="0" applyProtection="0"/>
    <xf numFmtId="181" fontId="162"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212"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166"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166"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214" fontId="164" fillId="0" borderId="0" applyFont="0" applyFill="0" applyBorder="0" applyAlignment="0" applyProtection="0"/>
    <xf numFmtId="215"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180" fontId="162" fillId="0" borderId="0" applyFont="0" applyFill="0" applyBorder="0" applyAlignment="0" applyProtection="0"/>
    <xf numFmtId="42"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209"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175"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175" fontId="162" fillId="0" borderId="0" applyFont="0" applyFill="0" applyBorder="0" applyAlignment="0" applyProtection="0"/>
    <xf numFmtId="216" fontId="164" fillId="0" borderId="0" applyFont="0" applyFill="0" applyBorder="0" applyAlignment="0" applyProtection="0"/>
    <xf numFmtId="175" fontId="164" fillId="0" borderId="0" applyFont="0" applyFill="0" applyBorder="0" applyAlignment="0" applyProtection="0"/>
    <xf numFmtId="217"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212"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166"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166"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214" fontId="164" fillId="0" borderId="0" applyFont="0" applyFill="0" applyBorder="0" applyAlignment="0" applyProtection="0"/>
    <xf numFmtId="215" fontId="164" fillId="0" borderId="0" applyFont="0" applyFill="0" applyBorder="0" applyAlignment="0" applyProtection="0"/>
    <xf numFmtId="181" fontId="162"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218"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208"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164"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164"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220" fontId="164" fillId="0" borderId="0" applyFont="0" applyFill="0" applyBorder="0" applyAlignment="0" applyProtection="0"/>
    <xf numFmtId="221"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209"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175"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175" fontId="162" fillId="0" borderId="0" applyFont="0" applyFill="0" applyBorder="0" applyAlignment="0" applyProtection="0"/>
    <xf numFmtId="216" fontId="164" fillId="0" borderId="0" applyFont="0" applyFill="0" applyBorder="0" applyAlignment="0" applyProtection="0"/>
    <xf numFmtId="175" fontId="164" fillId="0" borderId="0" applyFont="0" applyFill="0" applyBorder="0" applyAlignment="0" applyProtection="0"/>
    <xf numFmtId="217" fontId="164" fillId="0" borderId="0" applyFont="0" applyFill="0" applyBorder="0" applyAlignment="0" applyProtection="0"/>
    <xf numFmtId="180" fontId="162"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181" fontId="162"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218"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208"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164"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164"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220" fontId="164" fillId="0" borderId="0" applyFont="0" applyFill="0" applyBorder="0" applyAlignment="0" applyProtection="0"/>
    <xf numFmtId="221"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212"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166"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166"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214" fontId="164" fillId="0" borderId="0" applyFont="0" applyFill="0" applyBorder="0" applyAlignment="0" applyProtection="0"/>
    <xf numFmtId="215"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180" fontId="162" fillId="0" borderId="0" applyFont="0" applyFill="0" applyBorder="0" applyAlignment="0" applyProtection="0"/>
    <xf numFmtId="207" fontId="162" fillId="0" borderId="0" applyFont="0" applyFill="0" applyBorder="0" applyAlignment="0" applyProtection="0"/>
    <xf numFmtId="207" fontId="162" fillId="0" borderId="0" applyFont="0" applyFill="0" applyBorder="0" applyAlignment="0" applyProtection="0"/>
    <xf numFmtId="203" fontId="162"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10" fontId="164" fillId="0" borderId="0" applyFont="0" applyFill="0" applyBorder="0" applyAlignment="0" applyProtection="0"/>
    <xf numFmtId="175"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175" fontId="162" fillId="0" borderId="0" applyFont="0" applyFill="0" applyBorder="0" applyAlignment="0" applyProtection="0"/>
    <xf numFmtId="216" fontId="164" fillId="0" borderId="0" applyFont="0" applyFill="0" applyBorder="0" applyAlignment="0" applyProtection="0"/>
    <xf numFmtId="175" fontId="16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4" fillId="0" borderId="0"/>
    <xf numFmtId="42" fontId="164" fillId="0" borderId="0" applyFont="0" applyFill="0" applyBorder="0" applyAlignment="0" applyProtection="0"/>
    <xf numFmtId="42" fontId="164" fillId="0" borderId="0" applyFont="0" applyFill="0" applyBorder="0" applyAlignment="0" applyProtection="0"/>
    <xf numFmtId="0" fontId="104" fillId="0" borderId="0"/>
    <xf numFmtId="217"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180" fontId="162"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218"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208"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164"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164"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220" fontId="164" fillId="0" borderId="0" applyFont="0" applyFill="0" applyBorder="0" applyAlignment="0" applyProtection="0"/>
    <xf numFmtId="221"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218" fontId="164" fillId="0" borderId="0" applyFont="0" applyFill="0" applyBorder="0" applyAlignment="0" applyProtection="0"/>
    <xf numFmtId="208"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212"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81" fontId="164" fillId="0" borderId="0" applyFont="0" applyFill="0" applyBorder="0" applyAlignment="0" applyProtection="0"/>
    <xf numFmtId="166"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211" fontId="164" fillId="0" borderId="0" applyFont="0" applyFill="0" applyBorder="0" applyAlignment="0" applyProtection="0"/>
    <xf numFmtId="166"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211" fontId="164" fillId="0" borderId="0" applyFont="0" applyFill="0" applyBorder="0" applyAlignment="0" applyProtection="0"/>
    <xf numFmtId="181"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166" fontId="164" fillId="0" borderId="0" applyFont="0" applyFill="0" applyBorder="0" applyAlignment="0" applyProtection="0"/>
    <xf numFmtId="213" fontId="164" fillId="0" borderId="0" applyFont="0" applyFill="0" applyBorder="0" applyAlignment="0" applyProtection="0"/>
    <xf numFmtId="211"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43" fontId="164" fillId="0" borderId="0" applyFont="0" applyFill="0" applyBorder="0" applyAlignment="0" applyProtection="0"/>
    <xf numFmtId="181"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214" fontId="164" fillId="0" borderId="0" applyFont="0" applyFill="0" applyBorder="0" applyAlignment="0" applyProtection="0"/>
    <xf numFmtId="215" fontId="164" fillId="0" borderId="0" applyFont="0" applyFill="0" applyBorder="0" applyAlignment="0" applyProtection="0"/>
    <xf numFmtId="21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212" fontId="164" fillId="0" borderId="0" applyFont="0" applyFill="0" applyBorder="0" applyAlignment="0" applyProtection="0"/>
    <xf numFmtId="211" fontId="164" fillId="0" borderId="0" applyFont="0" applyFill="0" applyBorder="0" applyAlignment="0" applyProtection="0"/>
    <xf numFmtId="207" fontId="162" fillId="0" borderId="0" applyFont="0" applyFill="0" applyBorder="0" applyAlignment="0" applyProtection="0"/>
    <xf numFmtId="207" fontId="162" fillId="0" borderId="0" applyFont="0" applyFill="0" applyBorder="0" applyAlignment="0" applyProtection="0"/>
    <xf numFmtId="203" fontId="162" fillId="0" borderId="0" applyFont="0" applyFill="0" applyBorder="0" applyAlignment="0" applyProtection="0"/>
    <xf numFmtId="181" fontId="162"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42" fontId="164" fillId="0" borderId="0" applyFont="0" applyFill="0" applyBorder="0" applyAlignment="0" applyProtection="0"/>
    <xf numFmtId="0" fontId="170" fillId="0" borderId="0">
      <alignment vertical="top"/>
    </xf>
    <xf numFmtId="0" fontId="170" fillId="0" borderId="0">
      <alignment vertical="top"/>
    </xf>
    <xf numFmtId="0" fontId="169" fillId="0" borderId="0">
      <alignment vertical="top"/>
    </xf>
    <xf numFmtId="0" fontId="169" fillId="0" borderId="0">
      <alignment vertical="top"/>
    </xf>
    <xf numFmtId="0" fontId="169" fillId="0" borderId="0">
      <alignment vertical="top"/>
    </xf>
    <xf numFmtId="0" fontId="170" fillId="0" borderId="0">
      <alignment vertical="top"/>
    </xf>
    <xf numFmtId="0" fontId="170" fillId="0" borderId="0">
      <alignment vertical="top"/>
    </xf>
    <xf numFmtId="0" fontId="169" fillId="0" borderId="0">
      <alignment vertical="top"/>
    </xf>
    <xf numFmtId="0" fontId="169" fillId="0" borderId="0">
      <alignment vertical="top"/>
    </xf>
    <xf numFmtId="0" fontId="169" fillId="0" borderId="0">
      <alignment vertical="top"/>
    </xf>
    <xf numFmtId="0" fontId="170" fillId="0" borderId="0">
      <alignment vertical="top"/>
    </xf>
    <xf numFmtId="0" fontId="170" fillId="0" borderId="0">
      <alignment vertical="top"/>
    </xf>
    <xf numFmtId="0" fontId="170" fillId="0" borderId="0">
      <alignment vertical="top"/>
    </xf>
    <xf numFmtId="0" fontId="170" fillId="0" borderId="0">
      <alignment vertical="top"/>
    </xf>
    <xf numFmtId="0" fontId="169" fillId="0" borderId="0">
      <alignment vertical="top"/>
    </xf>
    <xf numFmtId="0" fontId="169" fillId="0" borderId="0">
      <alignment vertical="top"/>
    </xf>
    <xf numFmtId="0" fontId="169" fillId="0" borderId="0">
      <alignment vertical="top"/>
    </xf>
    <xf numFmtId="0" fontId="170" fillId="0" borderId="0">
      <alignment vertical="top"/>
    </xf>
    <xf numFmtId="210" fontId="16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4" fillId="0" borderId="0"/>
    <xf numFmtId="209" fontId="164" fillId="0" borderId="0" applyFont="0" applyFill="0" applyBorder="0" applyAlignment="0" applyProtection="0"/>
    <xf numFmtId="0" fontId="104" fillId="0" borderId="0"/>
    <xf numFmtId="42" fontId="164" fillId="0" borderId="0" applyFont="0" applyFill="0" applyBorder="0" applyAlignment="0" applyProtection="0"/>
    <xf numFmtId="188" fontId="157" fillId="0" borderId="0" applyFont="0" applyFill="0" applyBorder="0" applyAlignment="0" applyProtection="0"/>
    <xf numFmtId="178" fontId="171" fillId="0" borderId="0" applyFont="0" applyFill="0" applyBorder="0" applyAlignment="0" applyProtection="0"/>
    <xf numFmtId="179" fontId="171" fillId="0" borderId="0" applyFont="0" applyFill="0" applyBorder="0" applyAlignment="0" applyProtection="0"/>
    <xf numFmtId="0" fontId="120" fillId="0" borderId="0"/>
    <xf numFmtId="0" fontId="120" fillId="0" borderId="0"/>
    <xf numFmtId="0" fontId="172" fillId="0" borderId="0"/>
    <xf numFmtId="0" fontId="61" fillId="0" borderId="0"/>
    <xf numFmtId="1" fontId="173" fillId="0" borderId="2" applyBorder="0" applyAlignment="0">
      <alignment horizontal="center"/>
    </xf>
    <xf numFmtId="1" fontId="173" fillId="0" borderId="2" applyBorder="0" applyAlignment="0">
      <alignment horizontal="center"/>
    </xf>
    <xf numFmtId="0" fontId="119" fillId="0" borderId="0"/>
    <xf numFmtId="3" fontId="101" fillId="0" borderId="2"/>
    <xf numFmtId="3" fontId="101" fillId="0" borderId="2"/>
    <xf numFmtId="188" fontId="157" fillId="0" borderId="0" applyFont="0" applyFill="0" applyBorder="0" applyAlignment="0" applyProtection="0"/>
    <xf numFmtId="0" fontId="106" fillId="4" borderId="0"/>
    <xf numFmtId="0" fontId="106" fillId="4" borderId="0"/>
    <xf numFmtId="0" fontId="106" fillId="4" borderId="0"/>
    <xf numFmtId="188" fontId="157" fillId="0" borderId="0" applyFont="0" applyFill="0" applyBorder="0" applyAlignment="0" applyProtection="0"/>
    <xf numFmtId="0" fontId="106"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188" fontId="157" fillId="0" borderId="0" applyFont="0" applyFill="0" applyBorder="0" applyAlignment="0" applyProtection="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5" fillId="0" borderId="0" applyFont="0" applyFill="0" applyBorder="0" applyAlignment="0">
      <alignment horizontal="left"/>
    </xf>
    <xf numFmtId="0" fontId="106" fillId="4" borderId="0"/>
    <xf numFmtId="0" fontId="175" fillId="0" borderId="0" applyFont="0" applyFill="0" applyBorder="0" applyAlignment="0">
      <alignment horizontal="left"/>
    </xf>
    <xf numFmtId="0" fontId="174" fillId="4" borderId="0"/>
    <xf numFmtId="0" fontId="174" fillId="4" borderId="0"/>
    <xf numFmtId="0" fontId="174" fillId="4" borderId="0"/>
    <xf numFmtId="0" fontId="174" fillId="4" borderId="0"/>
    <xf numFmtId="0" fontId="174" fillId="4" borderId="0"/>
    <xf numFmtId="0" fontId="174" fillId="4" borderId="0"/>
    <xf numFmtId="188" fontId="157" fillId="0" borderId="0" applyFont="0" applyFill="0" applyBorder="0" applyAlignment="0" applyProtection="0"/>
    <xf numFmtId="0" fontId="106" fillId="4" borderId="0"/>
    <xf numFmtId="0" fontId="106" fillId="4" borderId="0"/>
    <xf numFmtId="0" fontId="66" fillId="0" borderId="2" applyNumberFormat="0" applyFont="0" applyBorder="0">
      <alignment horizontal="left" indent="2"/>
    </xf>
    <xf numFmtId="0" fontId="66" fillId="0" borderId="2" applyNumberFormat="0" applyFont="0" applyBorder="0">
      <alignment horizontal="left" indent="2"/>
    </xf>
    <xf numFmtId="0" fontId="175" fillId="0" borderId="0" applyFont="0" applyFill="0" applyBorder="0" applyAlignment="0">
      <alignment horizontal="left"/>
    </xf>
    <xf numFmtId="0" fontId="175" fillId="0" borderId="0" applyFont="0" applyFill="0" applyBorder="0" applyAlignment="0">
      <alignment horizontal="left"/>
    </xf>
    <xf numFmtId="0" fontId="176" fillId="0" borderId="0"/>
    <xf numFmtId="0" fontId="161" fillId="10" borderId="22" applyFont="0" applyFill="0" applyAlignment="0">
      <alignment vertical="center" wrapText="1"/>
    </xf>
    <xf numFmtId="9" fontId="177" fillId="0" borderId="0" applyBorder="0" applyAlignment="0" applyProtection="0"/>
    <xf numFmtId="0" fontId="107"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07" fillId="4" borderId="0"/>
    <xf numFmtId="0" fontId="107" fillId="4" borderId="0"/>
    <xf numFmtId="0" fontId="66" fillId="0" borderId="2" applyNumberFormat="0" applyFont="0" applyBorder="0" applyAlignment="0">
      <alignment horizontal="center"/>
    </xf>
    <xf numFmtId="0" fontId="66" fillId="0" borderId="2" applyNumberFormat="0" applyFont="0" applyBorder="0" applyAlignment="0">
      <alignment horizontal="center"/>
    </xf>
    <xf numFmtId="0" fontId="126" fillId="0" borderId="0"/>
    <xf numFmtId="0" fontId="108"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74" fillId="4" borderId="0"/>
    <xf numFmtId="0" fontId="108" fillId="4" borderId="0"/>
    <xf numFmtId="0" fontId="109"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74" fillId="0" borderId="0">
      <alignment wrapText="1"/>
    </xf>
    <xf numFmtId="0" fontId="109" fillId="0" borderId="0">
      <alignment wrapText="1"/>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23" fillId="0" borderId="0"/>
    <xf numFmtId="0" fontId="123" fillId="0" borderId="0"/>
    <xf numFmtId="0" fontId="123" fillId="0" borderId="0"/>
    <xf numFmtId="0" fontId="123" fillId="0" borderId="0"/>
    <xf numFmtId="0" fontId="123" fillId="0" borderId="0"/>
    <xf numFmtId="0" fontId="123" fillId="0" borderId="0"/>
    <xf numFmtId="222" fontId="178" fillId="0" borderId="0" applyFont="0" applyFill="0" applyBorder="0" applyAlignment="0" applyProtection="0"/>
    <xf numFmtId="0" fontId="60" fillId="0" borderId="0" applyFont="0" applyFill="0" applyBorder="0" applyAlignment="0" applyProtection="0"/>
    <xf numFmtId="223" fontId="179" fillId="0" borderId="0" applyFont="0" applyFill="0" applyBorder="0" applyAlignment="0" applyProtection="0"/>
    <xf numFmtId="218" fontId="178" fillId="0" borderId="0" applyFont="0" applyFill="0" applyBorder="0" applyAlignment="0" applyProtection="0"/>
    <xf numFmtId="0" fontId="60" fillId="0" borderId="0" applyFont="0" applyFill="0" applyBorder="0" applyAlignment="0" applyProtection="0"/>
    <xf numFmtId="224" fontId="178" fillId="0" borderId="0" applyFont="0" applyFill="0" applyBorder="0" applyAlignment="0" applyProtection="0"/>
    <xf numFmtId="0" fontId="180" fillId="0" borderId="0">
      <alignment horizontal="center" wrapText="1"/>
      <protection locked="0"/>
    </xf>
    <xf numFmtId="0" fontId="181" fillId="0" borderId="0" applyNumberFormat="0" applyBorder="0" applyAlignment="0">
      <alignment horizontal="center"/>
    </xf>
    <xf numFmtId="189" fontId="182" fillId="0" borderId="0" applyFont="0" applyFill="0" applyBorder="0" applyAlignment="0" applyProtection="0"/>
    <xf numFmtId="225" fontId="164" fillId="0" borderId="0" applyFont="0" applyFill="0" applyBorder="0" applyAlignment="0" applyProtection="0"/>
    <xf numFmtId="190" fontId="182" fillId="0" borderId="0" applyFont="0" applyFill="0" applyBorder="0" applyAlignment="0" applyProtection="0"/>
    <xf numFmtId="226" fontId="164" fillId="0" borderId="0" applyFont="0" applyFill="0" applyBorder="0" applyAlignment="0" applyProtection="0"/>
    <xf numFmtId="207" fontId="162" fillId="0" borderId="0" applyFont="0" applyFill="0" applyBorder="0" applyAlignment="0" applyProtection="0"/>
    <xf numFmtId="0" fontId="262" fillId="8" borderId="0" applyNumberFormat="0" applyBorder="0" applyAlignment="0" applyProtection="0"/>
    <xf numFmtId="0" fontId="76" fillId="0" borderId="0"/>
    <xf numFmtId="0" fontId="183" fillId="0" borderId="0" applyNumberFormat="0" applyFill="0" applyBorder="0" applyAlignment="0" applyProtection="0"/>
    <xf numFmtId="0" fontId="71" fillId="0" borderId="0"/>
    <xf numFmtId="0" fontId="147" fillId="0" borderId="0"/>
    <xf numFmtId="0" fontId="112" fillId="0" borderId="0"/>
    <xf numFmtId="0" fontId="184" fillId="0" borderId="0"/>
    <xf numFmtId="0" fontId="185" fillId="0" borderId="0"/>
    <xf numFmtId="227" fontId="105" fillId="0" borderId="0" applyFill="0" applyBorder="0" applyAlignment="0"/>
    <xf numFmtId="225" fontId="54" fillId="0" borderId="0" applyFill="0" applyBorder="0" applyAlignment="0"/>
    <xf numFmtId="228" fontId="117" fillId="0" borderId="0" applyFill="0" applyBorder="0" applyAlignment="0"/>
    <xf numFmtId="229" fontId="3" fillId="0" borderId="0" applyFill="0" applyBorder="0" applyAlignment="0"/>
    <xf numFmtId="230" fontId="3" fillId="0" borderId="0" applyFill="0" applyBorder="0" applyAlignment="0"/>
    <xf numFmtId="231" fontId="126" fillId="0" borderId="0" applyFill="0" applyBorder="0" applyAlignment="0"/>
    <xf numFmtId="232" fontId="117" fillId="0" borderId="0" applyFill="0" applyBorder="0" applyAlignment="0"/>
    <xf numFmtId="233" fontId="117" fillId="0" borderId="0" applyFill="0" applyBorder="0" applyAlignment="0"/>
    <xf numFmtId="228" fontId="117" fillId="0" borderId="0" applyFill="0" applyBorder="0" applyAlignment="0"/>
    <xf numFmtId="0" fontId="186" fillId="0" borderId="0"/>
    <xf numFmtId="234" fontId="164" fillId="0" borderId="0" applyFont="0" applyFill="0" applyBorder="0" applyAlignment="0" applyProtection="0"/>
    <xf numFmtId="168" fontId="119" fillId="0" borderId="0" applyFont="0" applyFill="0" applyBorder="0" applyAlignment="0" applyProtection="0"/>
    <xf numFmtId="1" fontId="193" fillId="0" borderId="6" applyBorder="0"/>
    <xf numFmtId="235" fontId="187" fillId="0" borderId="0"/>
    <xf numFmtId="235" fontId="187" fillId="0" borderId="0"/>
    <xf numFmtId="235" fontId="187" fillId="0" borderId="0"/>
    <xf numFmtId="235" fontId="187" fillId="0" borderId="0"/>
    <xf numFmtId="235" fontId="187" fillId="0" borderId="0"/>
    <xf numFmtId="235" fontId="187" fillId="0" borderId="0"/>
    <xf numFmtId="235" fontId="187" fillId="0" borderId="0"/>
    <xf numFmtId="235" fontId="187" fillId="0" borderId="0"/>
    <xf numFmtId="180" fontId="12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6" fontId="80" fillId="0" borderId="0" applyFont="0" applyFill="0" applyBorder="0" applyAlignment="0" applyProtection="0"/>
    <xf numFmtId="205" fontId="80" fillId="0" borderId="0" applyFont="0" applyFill="0" applyBorder="0" applyAlignment="0" applyProtection="0"/>
    <xf numFmtId="175" fontId="80" fillId="0" borderId="0" applyFont="0" applyFill="0" applyBorder="0" applyAlignment="0" applyProtection="0"/>
    <xf numFmtId="164" fontId="155" fillId="0" borderId="0" applyFont="0" applyFill="0" applyBorder="0" applyAlignment="0" applyProtection="0"/>
    <xf numFmtId="41" fontId="124" fillId="0" borderId="0" applyFont="0" applyFill="0" applyBorder="0" applyAlignment="0" applyProtection="0"/>
    <xf numFmtId="232" fontId="117" fillId="0" borderId="0" applyFont="0" applyFill="0" applyBorder="0" applyAlignment="0" applyProtection="0"/>
    <xf numFmtId="181"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1" fontId="5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76"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9"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5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5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88" fillId="0" borderId="0" applyFont="0" applyFill="0" applyBorder="0" applyAlignment="0" applyProtection="0"/>
    <xf numFmtId="167" fontId="3" fillId="0" borderId="0" applyFont="0" applyFill="0" applyBorder="0" applyAlignment="0" applyProtection="0"/>
    <xf numFmtId="43" fontId="5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79"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4"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43" fontId="3" fillId="0" borderId="0" applyFont="0" applyFill="0" applyBorder="0" applyAlignment="0" applyProtection="0"/>
    <xf numFmtId="180" fontId="8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4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3" fillId="0" borderId="0" applyFont="0" applyFill="0" applyBorder="0" applyAlignment="0" applyProtection="0"/>
    <xf numFmtId="202" fontId="3" fillId="0" borderId="0" applyFont="0" applyFill="0" applyBorder="0" applyAlignment="0" applyProtection="0"/>
    <xf numFmtId="0" fontId="3" fillId="0" borderId="0" applyFont="0" applyFill="0" applyBorder="0" applyAlignment="0" applyProtection="0"/>
    <xf numFmtId="181" fontId="123" fillId="0" borderId="0" applyFont="0" applyFill="0" applyBorder="0" applyAlignment="0" applyProtection="0"/>
    <xf numFmtId="43" fontId="126"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26" fillId="0" borderId="0" applyFont="0" applyFill="0" applyBorder="0" applyAlignment="0" applyProtection="0"/>
    <xf numFmtId="166" fontId="126" fillId="0" borderId="0" applyFont="0" applyFill="0" applyBorder="0" applyAlignment="0" applyProtection="0"/>
    <xf numFmtId="166" fontId="126"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43" fontId="53" fillId="0" borderId="0" applyFont="0" applyFill="0" applyBorder="0" applyAlignment="0" applyProtection="0"/>
    <xf numFmtId="166" fontId="155" fillId="0" borderId="0" applyFont="0" applyFill="0" applyBorder="0" applyAlignment="0" applyProtection="0"/>
    <xf numFmtId="43" fontId="53" fillId="0" borderId="0" applyFont="0" applyFill="0" applyBorder="0" applyAlignment="0" applyProtection="0"/>
    <xf numFmtId="166" fontId="54" fillId="0" borderId="0" applyFont="0" applyFill="0" applyBorder="0" applyAlignment="0" applyProtection="0"/>
    <xf numFmtId="166" fontId="155" fillId="0" borderId="0" applyFont="0" applyFill="0" applyBorder="0" applyAlignment="0" applyProtection="0"/>
    <xf numFmtId="236" fontId="76" fillId="0" borderId="0" applyFont="0" applyFill="0" applyBorder="0" applyAlignment="0" applyProtection="0"/>
    <xf numFmtId="236" fontId="76" fillId="0" borderId="0" applyFont="0" applyFill="0" applyBorder="0" applyAlignment="0" applyProtection="0"/>
    <xf numFmtId="43" fontId="3" fillId="0" borderId="0" applyFont="0" applyFill="0" applyBorder="0" applyAlignment="0" applyProtection="0"/>
    <xf numFmtId="237" fontId="76"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76"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3"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15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81" fontId="80" fillId="0" borderId="0" applyFont="0" applyFill="0" applyBorder="0" applyAlignment="0" applyProtection="0"/>
    <xf numFmtId="181" fontId="80" fillId="0" borderId="0" applyFont="0" applyFill="0" applyBorder="0" applyAlignment="0" applyProtection="0"/>
    <xf numFmtId="43" fontId="76" fillId="0" borderId="0" applyFont="0" applyFill="0" applyBorder="0" applyAlignment="0" applyProtection="0"/>
    <xf numFmtId="43" fontId="3" fillId="0" borderId="0" applyFont="0" applyFill="0" applyBorder="0" applyAlignment="0" applyProtection="0"/>
    <xf numFmtId="43" fontId="1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54" fillId="0" borderId="0" applyFont="0" applyFill="0" applyBorder="0" applyAlignment="0" applyProtection="0"/>
    <xf numFmtId="43" fontId="261" fillId="0" borderId="0" applyFont="0" applyFill="0" applyBorder="0" applyAlignment="0" applyProtection="0"/>
    <xf numFmtId="166" fontId="263" fillId="0" borderId="0" applyFont="0" applyFill="0" applyBorder="0" applyAlignment="0" applyProtection="0"/>
    <xf numFmtId="166" fontId="263" fillId="0" borderId="0" applyFont="0" applyFill="0" applyBorder="0" applyAlignment="0" applyProtection="0"/>
    <xf numFmtId="166" fontId="26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2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81" fontId="53" fillId="0" borderId="0" applyFont="0" applyFill="0" applyBorder="0" applyAlignment="0" applyProtection="0"/>
    <xf numFmtId="232" fontId="53" fillId="0" borderId="0" applyFont="0" applyFill="0" applyBorder="0" applyAlignment="0" applyProtection="0"/>
    <xf numFmtId="232" fontId="53" fillId="0" borderId="0" applyFont="0" applyFill="0" applyBorder="0" applyAlignment="0" applyProtection="0"/>
    <xf numFmtId="232" fontId="53" fillId="0" borderId="0" applyFont="0" applyFill="0" applyBorder="0" applyAlignment="0" applyProtection="0"/>
    <xf numFmtId="232"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0" fontId="189" fillId="0" borderId="0">
      <alignment horizontal="center"/>
    </xf>
    <xf numFmtId="0" fontId="190" fillId="0" borderId="0" applyNumberFormat="0" applyAlignment="0">
      <alignment horizontal="left"/>
    </xf>
    <xf numFmtId="211" fontId="191" fillId="0" borderId="0" applyFont="0" applyFill="0" applyBorder="0" applyAlignment="0" applyProtection="0"/>
    <xf numFmtId="238" fontId="71" fillId="0" borderId="0" applyFont="0" applyFill="0" applyBorder="0" applyAlignment="0" applyProtection="0"/>
    <xf numFmtId="239" fontId="192" fillId="0" borderId="0" applyFont="0" applyFill="0" applyBorder="0" applyAlignment="0" applyProtection="0"/>
    <xf numFmtId="240" fontId="192" fillId="0" borderId="0" applyFont="0" applyFill="0" applyBorder="0" applyAlignment="0" applyProtection="0"/>
    <xf numFmtId="228" fontId="117"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65" fontId="156" fillId="0" borderId="0" applyFont="0" applyFill="0" applyBorder="0" applyAlignment="0" applyProtection="0"/>
    <xf numFmtId="44" fontId="147" fillId="0" borderId="0" applyFont="0" applyFill="0" applyBorder="0" applyAlignment="0" applyProtection="0"/>
    <xf numFmtId="44" fontId="147" fillId="0" borderId="0" applyFont="0" applyFill="0" applyBorder="0" applyAlignment="0" applyProtection="0"/>
    <xf numFmtId="44" fontId="147" fillId="0" borderId="0" applyFont="0" applyFill="0" applyBorder="0" applyAlignment="0" applyProtection="0"/>
    <xf numFmtId="241" fontId="3" fillId="0" borderId="0" applyFont="0" applyFill="0" applyBorder="0" applyAlignment="0" applyProtection="0"/>
    <xf numFmtId="201" fontId="54" fillId="0" borderId="23"/>
    <xf numFmtId="14" fontId="170" fillId="0" borderId="0" applyFill="0" applyBorder="0" applyAlignment="0"/>
    <xf numFmtId="0" fontId="68" fillId="0" borderId="0" applyProtection="0"/>
    <xf numFmtId="43" fontId="76" fillId="0" borderId="0" applyFont="0" applyFill="0" applyBorder="0" applyAlignment="0" applyProtection="0"/>
    <xf numFmtId="3" fontId="194" fillId="0" borderId="8">
      <alignment horizontal="left" vertical="top" wrapText="1"/>
    </xf>
    <xf numFmtId="0" fontId="3" fillId="0" borderId="0" applyFont="0" applyFill="0" applyBorder="0" applyAlignment="0" applyProtection="0"/>
    <xf numFmtId="0" fontId="3" fillId="0" borderId="0" applyFont="0" applyFill="0" applyBorder="0" applyAlignment="0" applyProtection="0"/>
    <xf numFmtId="242" fontId="54" fillId="0" borderId="0"/>
    <xf numFmtId="243" fontId="110" fillId="0" borderId="2"/>
    <xf numFmtId="243" fontId="110" fillId="0" borderId="2"/>
    <xf numFmtId="244" fontId="110" fillId="0" borderId="0"/>
    <xf numFmtId="180" fontId="195" fillId="0" borderId="0" applyFont="0" applyFill="0" applyBorder="0" applyAlignment="0" applyProtection="0"/>
    <xf numFmtId="181" fontId="195" fillId="0" borderId="0" applyFont="0" applyFill="0" applyBorder="0" applyAlignment="0" applyProtection="0"/>
    <xf numFmtId="180" fontId="195" fillId="0" borderId="0" applyFont="0" applyFill="0" applyBorder="0" applyAlignment="0" applyProtection="0"/>
    <xf numFmtId="41" fontId="195" fillId="0" borderId="0" applyFont="0" applyFill="0" applyBorder="0" applyAlignment="0" applyProtection="0"/>
    <xf numFmtId="245" fontId="126" fillId="0" borderId="0" applyFont="0" applyFill="0" applyBorder="0" applyAlignment="0" applyProtection="0"/>
    <xf numFmtId="245" fontId="126" fillId="0" borderId="0" applyFont="0" applyFill="0" applyBorder="0" applyAlignment="0" applyProtection="0"/>
    <xf numFmtId="245" fontId="126" fillId="0" borderId="0" applyFont="0" applyFill="0" applyBorder="0" applyAlignment="0" applyProtection="0"/>
    <xf numFmtId="245" fontId="126" fillId="0" borderId="0" applyFont="0" applyFill="0" applyBorder="0" applyAlignment="0" applyProtection="0"/>
    <xf numFmtId="180" fontId="195" fillId="0" borderId="0" applyFont="0" applyFill="0" applyBorder="0" applyAlignment="0" applyProtection="0"/>
    <xf numFmtId="180" fontId="195" fillId="0" borderId="0" applyFont="0" applyFill="0" applyBorder="0" applyAlignment="0" applyProtection="0"/>
    <xf numFmtId="245" fontId="126" fillId="0" borderId="0" applyFont="0" applyFill="0" applyBorder="0" applyAlignment="0" applyProtection="0"/>
    <xf numFmtId="245" fontId="126" fillId="0" borderId="0" applyFont="0" applyFill="0" applyBorder="0" applyAlignment="0" applyProtection="0"/>
    <xf numFmtId="246" fontId="54" fillId="0" borderId="0" applyFont="0" applyFill="0" applyBorder="0" applyAlignment="0" applyProtection="0"/>
    <xf numFmtId="246" fontId="54" fillId="0" borderId="0" applyFont="0" applyFill="0" applyBorder="0" applyAlignment="0" applyProtection="0"/>
    <xf numFmtId="247" fontId="54" fillId="0" borderId="0" applyFont="0" applyFill="0" applyBorder="0" applyAlignment="0" applyProtection="0"/>
    <xf numFmtId="247" fontId="54"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164" fontId="195" fillId="0" borderId="0" applyFont="0" applyFill="0" applyBorder="0" applyAlignment="0" applyProtection="0"/>
    <xf numFmtId="164" fontId="195" fillId="0" borderId="0" applyFont="0" applyFill="0" applyBorder="0" applyAlignment="0" applyProtection="0"/>
    <xf numFmtId="164" fontId="195" fillId="0" borderId="0" applyFont="0" applyFill="0" applyBorder="0" applyAlignment="0" applyProtection="0"/>
    <xf numFmtId="164" fontId="195" fillId="0" borderId="0" applyFont="0" applyFill="0" applyBorder="0" applyAlignment="0" applyProtection="0"/>
    <xf numFmtId="164" fontId="195" fillId="0" borderId="0" applyFont="0" applyFill="0" applyBorder="0" applyAlignment="0" applyProtection="0"/>
    <xf numFmtId="164" fontId="195" fillId="0" borderId="0" applyFont="0" applyFill="0" applyBorder="0" applyAlignment="0" applyProtection="0"/>
    <xf numFmtId="41" fontId="195" fillId="0" borderId="0" applyFont="0" applyFill="0" applyBorder="0" applyAlignment="0" applyProtection="0"/>
    <xf numFmtId="180" fontId="195" fillId="0" borderId="0" applyFont="0" applyFill="0" applyBorder="0" applyAlignment="0" applyProtection="0"/>
    <xf numFmtId="41" fontId="195" fillId="0" borderId="0" applyFont="0" applyFill="0" applyBorder="0" applyAlignment="0" applyProtection="0"/>
    <xf numFmtId="180" fontId="195"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164" fontId="195" fillId="0" borderId="0" applyFont="0" applyFill="0" applyBorder="0" applyAlignment="0" applyProtection="0"/>
    <xf numFmtId="164" fontId="195" fillId="0" borderId="0" applyFont="0" applyFill="0" applyBorder="0" applyAlignment="0" applyProtection="0"/>
    <xf numFmtId="41" fontId="195" fillId="0" borderId="0" applyFont="0" applyFill="0" applyBorder="0" applyAlignment="0" applyProtection="0"/>
    <xf numFmtId="181" fontId="195" fillId="0" borderId="0" applyFont="0" applyFill="0" applyBorder="0" applyAlignment="0" applyProtection="0"/>
    <xf numFmtId="43" fontId="195" fillId="0" borderId="0" applyFont="0" applyFill="0" applyBorder="0" applyAlignment="0" applyProtection="0"/>
    <xf numFmtId="248" fontId="126" fillId="0" borderId="0" applyFont="0" applyFill="0" applyBorder="0" applyAlignment="0" applyProtection="0"/>
    <xf numFmtId="248" fontId="126" fillId="0" borderId="0" applyFont="0" applyFill="0" applyBorder="0" applyAlignment="0" applyProtection="0"/>
    <xf numFmtId="248" fontId="126" fillId="0" borderId="0" applyFont="0" applyFill="0" applyBorder="0" applyAlignment="0" applyProtection="0"/>
    <xf numFmtId="248" fontId="126" fillId="0" borderId="0" applyFont="0" applyFill="0" applyBorder="0" applyAlignment="0" applyProtection="0"/>
    <xf numFmtId="181" fontId="195" fillId="0" borderId="0" applyFont="0" applyFill="0" applyBorder="0" applyAlignment="0" applyProtection="0"/>
    <xf numFmtId="181" fontId="195" fillId="0" borderId="0" applyFont="0" applyFill="0" applyBorder="0" applyAlignment="0" applyProtection="0"/>
    <xf numFmtId="248" fontId="126" fillId="0" borderId="0" applyFont="0" applyFill="0" applyBorder="0" applyAlignment="0" applyProtection="0"/>
    <xf numFmtId="248" fontId="126" fillId="0" borderId="0" applyFont="0" applyFill="0" applyBorder="0" applyAlignment="0" applyProtection="0"/>
    <xf numFmtId="249" fontId="54" fillId="0" borderId="0" applyFont="0" applyFill="0" applyBorder="0" applyAlignment="0" applyProtection="0"/>
    <xf numFmtId="249" fontId="54" fillId="0" borderId="0" applyFont="0" applyFill="0" applyBorder="0" applyAlignment="0" applyProtection="0"/>
    <xf numFmtId="250" fontId="54" fillId="0" borderId="0" applyFont="0" applyFill="0" applyBorder="0" applyAlignment="0" applyProtection="0"/>
    <xf numFmtId="250" fontId="54"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166" fontId="195" fillId="0" borderId="0" applyFont="0" applyFill="0" applyBorder="0" applyAlignment="0" applyProtection="0"/>
    <xf numFmtId="166" fontId="195" fillId="0" borderId="0" applyFont="0" applyFill="0" applyBorder="0" applyAlignment="0" applyProtection="0"/>
    <xf numFmtId="166" fontId="195" fillId="0" borderId="0" applyFont="0" applyFill="0" applyBorder="0" applyAlignment="0" applyProtection="0"/>
    <xf numFmtId="166" fontId="195" fillId="0" borderId="0" applyFont="0" applyFill="0" applyBorder="0" applyAlignment="0" applyProtection="0"/>
    <xf numFmtId="166" fontId="195" fillId="0" borderId="0" applyFont="0" applyFill="0" applyBorder="0" applyAlignment="0" applyProtection="0"/>
    <xf numFmtId="166" fontId="195" fillId="0" borderId="0" applyFont="0" applyFill="0" applyBorder="0" applyAlignment="0" applyProtection="0"/>
    <xf numFmtId="43" fontId="195" fillId="0" borderId="0" applyFont="0" applyFill="0" applyBorder="0" applyAlignment="0" applyProtection="0"/>
    <xf numFmtId="181" fontId="195" fillId="0" borderId="0" applyFont="0" applyFill="0" applyBorder="0" applyAlignment="0" applyProtection="0"/>
    <xf numFmtId="43" fontId="195" fillId="0" borderId="0" applyFont="0" applyFill="0" applyBorder="0" applyAlignment="0" applyProtection="0"/>
    <xf numFmtId="181" fontId="195"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166" fontId="195" fillId="0" borderId="0" applyFont="0" applyFill="0" applyBorder="0" applyAlignment="0" applyProtection="0"/>
    <xf numFmtId="166" fontId="195" fillId="0" borderId="0" applyFont="0" applyFill="0" applyBorder="0" applyAlignment="0" applyProtection="0"/>
    <xf numFmtId="43" fontId="195" fillId="0" borderId="0" applyFont="0" applyFill="0" applyBorder="0" applyAlignment="0" applyProtection="0"/>
    <xf numFmtId="3" fontId="54" fillId="0" borderId="0" applyFont="0" applyBorder="0" applyAlignment="0"/>
    <xf numFmtId="0" fontId="126" fillId="0" borderId="0" applyFill="0" applyBorder="0" applyAlignment="0"/>
    <xf numFmtId="228" fontId="117" fillId="0" borderId="0" applyFill="0" applyBorder="0" applyAlignment="0"/>
    <xf numFmtId="232" fontId="117" fillId="0" borderId="0" applyFill="0" applyBorder="0" applyAlignment="0"/>
    <xf numFmtId="233" fontId="117" fillId="0" borderId="0" applyFill="0" applyBorder="0" applyAlignment="0"/>
    <xf numFmtId="228" fontId="117" fillId="0" borderId="0" applyFill="0" applyBorder="0" applyAlignment="0"/>
    <xf numFmtId="0" fontId="196" fillId="0" borderId="0" applyNumberFormat="0" applyAlignment="0">
      <alignment horizontal="left"/>
    </xf>
    <xf numFmtId="0" fontId="197" fillId="0" borderId="0"/>
    <xf numFmtId="3" fontId="54" fillId="0" borderId="0" applyFont="0" applyBorder="0" applyAlignment="0"/>
    <xf numFmtId="0" fontId="3" fillId="0" borderId="0"/>
    <xf numFmtId="0" fontId="3" fillId="0" borderId="0"/>
    <xf numFmtId="0" fontId="3" fillId="0" borderId="0"/>
    <xf numFmtId="0" fontId="198" fillId="0" borderId="0">
      <alignment vertical="top" wrapText="1"/>
    </xf>
    <xf numFmtId="0" fontId="264" fillId="7" borderId="0" applyNumberFormat="0" applyBorder="0" applyAlignment="0" applyProtection="0"/>
    <xf numFmtId="251" fontId="154" fillId="4" borderId="0" applyBorder="0" applyProtection="0"/>
    <xf numFmtId="0" fontId="199" fillId="0" borderId="24" applyNumberFormat="0" applyFill="0" applyBorder="0" applyAlignment="0" applyProtection="0">
      <alignment horizontal="center" vertical="center"/>
    </xf>
    <xf numFmtId="0" fontId="200" fillId="0" borderId="0" applyNumberFormat="0" applyFont="0" applyBorder="0" applyAlignment="0">
      <alignment horizontal="left" vertical="center"/>
    </xf>
    <xf numFmtId="252" fontId="71" fillId="0" borderId="0" applyFont="0" applyFill="0" applyBorder="0" applyAlignment="0" applyProtection="0"/>
    <xf numFmtId="0" fontId="201" fillId="11" borderId="0"/>
    <xf numFmtId="0" fontId="202" fillId="0" borderId="0">
      <alignment horizontal="left"/>
    </xf>
    <xf numFmtId="0" fontId="63" fillId="0" borderId="13" applyNumberFormat="0" applyAlignment="0" applyProtection="0">
      <alignment horizontal="left" vertical="center"/>
    </xf>
    <xf numFmtId="0" fontId="63" fillId="0" borderId="9">
      <alignment horizontal="left" vertical="center"/>
    </xf>
    <xf numFmtId="0" fontId="64" fillId="0" borderId="0" applyNumberFormat="0" applyFill="0" applyBorder="0" applyAlignment="0" applyProtection="0"/>
    <xf numFmtId="0" fontId="63" fillId="0" borderId="0" applyNumberFormat="0" applyFill="0" applyBorder="0" applyAlignment="0" applyProtection="0"/>
    <xf numFmtId="0" fontId="203" fillId="0" borderId="18">
      <alignment horizontal="center"/>
    </xf>
    <xf numFmtId="0" fontId="203" fillId="0" borderId="0">
      <alignment horizontal="center"/>
    </xf>
    <xf numFmtId="5" fontId="67" fillId="12" borderId="2" applyNumberFormat="0" applyAlignment="0">
      <alignment horizontal="left" vertical="top"/>
    </xf>
    <xf numFmtId="5" fontId="67" fillId="12" borderId="2" applyNumberFormat="0" applyAlignment="0">
      <alignment horizontal="left" vertical="top"/>
    </xf>
    <xf numFmtId="49" fontId="204" fillId="0" borderId="2">
      <alignment vertical="center"/>
    </xf>
    <xf numFmtId="49" fontId="204" fillId="0" borderId="2">
      <alignment vertical="center"/>
    </xf>
    <xf numFmtId="0" fontId="61" fillId="0" borderId="0"/>
    <xf numFmtId="180" fontId="54" fillId="0" borderId="0" applyFont="0" applyFill="0" applyBorder="0" applyAlignment="0" applyProtection="0"/>
    <xf numFmtId="38" fontId="105" fillId="0" borderId="0" applyFont="0" applyFill="0" applyBorder="0" applyAlignment="0" applyProtection="0"/>
    <xf numFmtId="41" fontId="164" fillId="0" borderId="0" applyFont="0" applyFill="0" applyBorder="0" applyAlignment="0" applyProtection="0"/>
    <xf numFmtId="253" fontId="111" fillId="0" borderId="0" applyFont="0" applyFill="0" applyBorder="0" applyAlignment="0" applyProtection="0"/>
    <xf numFmtId="10" fontId="62" fillId="5" borderId="2" applyNumberFormat="0" applyBorder="0" applyAlignment="0" applyProtection="0"/>
    <xf numFmtId="0" fontId="259" fillId="0" borderId="0"/>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180" fontId="54" fillId="0" borderId="0" applyFont="0" applyFill="0" applyBorder="0" applyAlignment="0" applyProtection="0"/>
    <xf numFmtId="0" fontId="54" fillId="0" borderId="0"/>
    <xf numFmtId="0" fontId="180" fillId="0" borderId="25">
      <alignment horizontal="centerContinuous"/>
    </xf>
    <xf numFmtId="0" fontId="127" fillId="0" borderId="0"/>
    <xf numFmtId="0" fontId="105" fillId="0" borderId="0"/>
    <xf numFmtId="0" fontId="61" fillId="0" borderId="0" applyNumberFormat="0" applyFont="0" applyFill="0" applyBorder="0" applyProtection="0">
      <alignment horizontal="left" vertical="center"/>
    </xf>
    <xf numFmtId="0" fontId="105" fillId="0" borderId="0"/>
    <xf numFmtId="0" fontId="126" fillId="0" borderId="0" applyFill="0" applyBorder="0" applyAlignment="0"/>
    <xf numFmtId="228" fontId="117" fillId="0" borderId="0" applyFill="0" applyBorder="0" applyAlignment="0"/>
    <xf numFmtId="232" fontId="117" fillId="0" borderId="0" applyFill="0" applyBorder="0" applyAlignment="0"/>
    <xf numFmtId="233" fontId="117" fillId="0" borderId="0" applyFill="0" applyBorder="0" applyAlignment="0"/>
    <xf numFmtId="228" fontId="117" fillId="0" borderId="0" applyFill="0" applyBorder="0" applyAlignment="0"/>
    <xf numFmtId="201" fontId="208" fillId="0" borderId="19" applyNumberFormat="0" applyFont="0" applyFill="0" applyBorder="0">
      <alignment horizontal="center"/>
    </xf>
    <xf numFmtId="201" fontId="208" fillId="0" borderId="19" applyNumberFormat="0" applyFont="0" applyFill="0" applyBorder="0">
      <alignment horizontal="center"/>
    </xf>
    <xf numFmtId="180" fontId="126" fillId="0" borderId="0" applyFont="0" applyFill="0" applyBorder="0" applyAlignment="0" applyProtection="0"/>
    <xf numFmtId="181" fontId="126" fillId="0" borderId="0" applyFont="0" applyFill="0" applyBorder="0" applyAlignment="0" applyProtection="0"/>
    <xf numFmtId="0" fontId="209" fillId="0" borderId="18"/>
    <xf numFmtId="254" fontId="126" fillId="0" borderId="19"/>
    <xf numFmtId="254" fontId="126" fillId="0" borderId="19"/>
    <xf numFmtId="275" fontId="121" fillId="0" borderId="19"/>
    <xf numFmtId="255" fontId="126" fillId="0" borderId="0" applyFont="0" applyFill="0" applyBorder="0" applyAlignment="0" applyProtection="0"/>
    <xf numFmtId="256" fontId="126" fillId="0" borderId="0" applyFont="0" applyFill="0" applyBorder="0" applyAlignment="0" applyProtection="0"/>
    <xf numFmtId="0" fontId="265" fillId="9" borderId="0" applyNumberFormat="0" applyBorder="0" applyAlignment="0" applyProtection="0"/>
    <xf numFmtId="0" fontId="71" fillId="0" borderId="2"/>
    <xf numFmtId="0" fontId="110" fillId="0" borderId="14" applyNumberFormat="0" applyAlignment="0">
      <alignment horizontal="center"/>
    </xf>
    <xf numFmtId="0" fontId="210" fillId="0" borderId="2" applyNumberFormat="0" applyFont="0" applyFill="0" applyBorder="0" applyAlignment="0">
      <alignment horizontal="center"/>
    </xf>
    <xf numFmtId="0" fontId="210" fillId="0" borderId="2" applyNumberFormat="0" applyFont="0" applyFill="0" applyBorder="0" applyAlignment="0">
      <alignment horizontal="center"/>
    </xf>
    <xf numFmtId="0" fontId="3" fillId="0" borderId="0"/>
    <xf numFmtId="173" fontId="70" fillId="0" borderId="0"/>
    <xf numFmtId="0" fontId="3" fillId="0" borderId="0"/>
    <xf numFmtId="0" fontId="3" fillId="0" borderId="0"/>
    <xf numFmtId="276" fontId="260" fillId="0" borderId="0"/>
    <xf numFmtId="0" fontId="79" fillId="0" borderId="0"/>
    <xf numFmtId="0" fontId="129" fillId="0" borderId="0"/>
    <xf numFmtId="0" fontId="129" fillId="0" borderId="0"/>
    <xf numFmtId="0" fontId="3" fillId="0" borderId="0"/>
    <xf numFmtId="0" fontId="3" fillId="0" borderId="0"/>
    <xf numFmtId="0" fontId="3" fillId="0" borderId="0"/>
    <xf numFmtId="0" fontId="5" fillId="0" borderId="0"/>
    <xf numFmtId="0" fontId="156" fillId="0" borderId="0"/>
    <xf numFmtId="0" fontId="119" fillId="0" borderId="0"/>
    <xf numFmtId="0" fontId="119" fillId="0" borderId="0"/>
    <xf numFmtId="0" fontId="3" fillId="0" borderId="0"/>
    <xf numFmtId="0" fontId="3" fillId="0" borderId="0"/>
    <xf numFmtId="0" fontId="211" fillId="0" borderId="0"/>
    <xf numFmtId="0" fontId="126" fillId="0" borderId="0"/>
    <xf numFmtId="0" fontId="211" fillId="0" borderId="0"/>
    <xf numFmtId="0" fontId="211" fillId="0" borderId="0"/>
    <xf numFmtId="0" fontId="3" fillId="0" borderId="0"/>
    <xf numFmtId="0" fontId="3" fillId="0" borderId="0"/>
    <xf numFmtId="0" fontId="80" fillId="0" borderId="0"/>
    <xf numFmtId="0" fontId="80" fillId="0" borderId="0"/>
    <xf numFmtId="0" fontId="3" fillId="0" borderId="0"/>
    <xf numFmtId="0" fontId="3" fillId="0" borderId="0"/>
    <xf numFmtId="0" fontId="53" fillId="0" borderId="0"/>
    <xf numFmtId="0" fontId="80" fillId="0" borderId="0"/>
    <xf numFmtId="0" fontId="80" fillId="0" borderId="0"/>
    <xf numFmtId="0" fontId="80" fillId="0" borderId="0"/>
    <xf numFmtId="0" fontId="3" fillId="0" borderId="0"/>
    <xf numFmtId="0" fontId="156" fillId="0" borderId="0"/>
    <xf numFmtId="0" fontId="156" fillId="0" borderId="0"/>
    <xf numFmtId="0" fontId="130" fillId="0" borderId="0"/>
    <xf numFmtId="0" fontId="76" fillId="0" borderId="0"/>
    <xf numFmtId="0" fontId="76" fillId="0" borderId="0"/>
    <xf numFmtId="0" fontId="76" fillId="0" borderId="0"/>
    <xf numFmtId="0" fontId="76" fillId="0" borderId="0"/>
    <xf numFmtId="0" fontId="53" fillId="0" borderId="0"/>
    <xf numFmtId="0" fontId="53" fillId="0" borderId="0"/>
    <xf numFmtId="0" fontId="53" fillId="0" borderId="0"/>
    <xf numFmtId="0" fontId="53" fillId="0" borderId="0"/>
    <xf numFmtId="0" fontId="76" fillId="0" borderId="0"/>
    <xf numFmtId="0" fontId="76" fillId="0" borderId="0"/>
    <xf numFmtId="0" fontId="76" fillId="0" borderId="0"/>
    <xf numFmtId="0" fontId="76" fillId="0" borderId="0"/>
    <xf numFmtId="0" fontId="76" fillId="0" borderId="0"/>
    <xf numFmtId="0" fontId="3" fillId="0" borderId="0"/>
    <xf numFmtId="0" fontId="3" fillId="0" borderId="0"/>
    <xf numFmtId="0" fontId="3" fillId="0" borderId="0"/>
    <xf numFmtId="0" fontId="110" fillId="0" borderId="0"/>
    <xf numFmtId="0" fontId="3" fillId="0" borderId="0"/>
    <xf numFmtId="0" fontId="53" fillId="0" borderId="0"/>
    <xf numFmtId="0" fontId="53" fillId="0" borderId="0"/>
    <xf numFmtId="0" fontId="53" fillId="0" borderId="0"/>
    <xf numFmtId="0" fontId="53" fillId="0" borderId="0"/>
    <xf numFmtId="0" fontId="76" fillId="0" borderId="0"/>
    <xf numFmtId="0" fontId="53" fillId="0" borderId="0"/>
    <xf numFmtId="0" fontId="76" fillId="0" borderId="0"/>
    <xf numFmtId="0" fontId="76" fillId="0" borderId="0"/>
    <xf numFmtId="0" fontId="53" fillId="0" borderId="0"/>
    <xf numFmtId="0" fontId="53" fillId="0" borderId="0"/>
    <xf numFmtId="0" fontId="130" fillId="0" borderId="0"/>
    <xf numFmtId="0" fontId="130" fillId="0" borderId="0"/>
    <xf numFmtId="0" fontId="130" fillId="0" borderId="0"/>
    <xf numFmtId="0" fontId="129" fillId="0" borderId="0"/>
    <xf numFmtId="0" fontId="156" fillId="0" borderId="0"/>
    <xf numFmtId="0" fontId="5" fillId="0" borderId="0"/>
    <xf numFmtId="0" fontId="130" fillId="0" borderId="0"/>
    <xf numFmtId="0" fontId="130" fillId="0" borderId="0"/>
    <xf numFmtId="0" fontId="53" fillId="0" borderId="0"/>
    <xf numFmtId="0" fontId="53" fillId="0" borderId="0"/>
    <xf numFmtId="0" fontId="53" fillId="0" borderId="0"/>
    <xf numFmtId="0" fontId="53" fillId="0" borderId="0"/>
    <xf numFmtId="0" fontId="53" fillId="0" borderId="0"/>
    <xf numFmtId="0" fontId="130" fillId="0" borderId="0"/>
    <xf numFmtId="0" fontId="130" fillId="0" borderId="0"/>
    <xf numFmtId="0" fontId="21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5" fillId="0" borderId="0"/>
    <xf numFmtId="0" fontId="53" fillId="0" borderId="0"/>
    <xf numFmtId="0" fontId="53" fillId="0" borderId="0"/>
    <xf numFmtId="0" fontId="76" fillId="0" borderId="0"/>
    <xf numFmtId="0" fontId="53" fillId="0" borderId="0"/>
    <xf numFmtId="0" fontId="53"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6" fillId="0" borderId="0"/>
    <xf numFmtId="0" fontId="130" fillId="0" borderId="0"/>
    <xf numFmtId="0" fontId="130" fillId="0" borderId="0"/>
    <xf numFmtId="0" fontId="130" fillId="0" borderId="0"/>
    <xf numFmtId="0" fontId="130" fillId="0" borderId="0"/>
    <xf numFmtId="0" fontId="130" fillId="0" borderId="0"/>
    <xf numFmtId="0" fontId="76" fillId="0" borderId="0"/>
    <xf numFmtId="0" fontId="76" fillId="0" borderId="0"/>
    <xf numFmtId="0" fontId="76" fillId="0" borderId="0"/>
    <xf numFmtId="0" fontId="76" fillId="0" borderId="0"/>
    <xf numFmtId="0" fontId="3" fillId="0" borderId="0"/>
    <xf numFmtId="0" fontId="130" fillId="0" borderId="0"/>
    <xf numFmtId="0" fontId="130" fillId="0" borderId="0"/>
    <xf numFmtId="0" fontId="3" fillId="0" borderId="0"/>
    <xf numFmtId="0" fontId="130" fillId="0" borderId="0"/>
    <xf numFmtId="0" fontId="130" fillId="0" borderId="0"/>
    <xf numFmtId="0" fontId="3" fillId="0" borderId="0"/>
    <xf numFmtId="0" fontId="147" fillId="0" borderId="0"/>
    <xf numFmtId="0" fontId="147" fillId="0" borderId="0"/>
    <xf numFmtId="0" fontId="147" fillId="0" borderId="0"/>
    <xf numFmtId="0" fontId="53" fillId="0" borderId="0"/>
    <xf numFmtId="0" fontId="53" fillId="0" borderId="0"/>
    <xf numFmtId="0" fontId="3" fillId="0" borderId="0"/>
    <xf numFmtId="0" fontId="53" fillId="0" borderId="0"/>
    <xf numFmtId="0" fontId="53" fillId="0" borderId="0"/>
    <xf numFmtId="0" fontId="3" fillId="0" borderId="0"/>
    <xf numFmtId="0" fontId="147" fillId="0" borderId="0"/>
    <xf numFmtId="0" fontId="147" fillId="0" borderId="0"/>
    <xf numFmtId="0" fontId="3" fillId="0" borderId="0"/>
    <xf numFmtId="0" fontId="53" fillId="0" borderId="0"/>
    <xf numFmtId="0" fontId="53" fillId="0" borderId="0"/>
    <xf numFmtId="0" fontId="3" fillId="0" borderId="0"/>
    <xf numFmtId="0" fontId="126" fillId="0" borderId="0"/>
    <xf numFmtId="0" fontId="126" fillId="0" borderId="0"/>
    <xf numFmtId="0" fontId="126" fillId="0" borderId="0"/>
    <xf numFmtId="0" fontId="3" fillId="0" borderId="0"/>
    <xf numFmtId="0" fontId="3" fillId="0" borderId="0"/>
    <xf numFmtId="0" fontId="5" fillId="0" borderId="0"/>
    <xf numFmtId="0" fontId="129" fillId="0" borderId="0"/>
    <xf numFmtId="0" fontId="53" fillId="0" borderId="0"/>
    <xf numFmtId="0" fontId="53" fillId="0" borderId="0"/>
    <xf numFmtId="0" fontId="3" fillId="0" borderId="0"/>
    <xf numFmtId="0" fontId="129" fillId="0" borderId="0"/>
    <xf numFmtId="0" fontId="130" fillId="0" borderId="0"/>
    <xf numFmtId="0" fontId="3" fillId="0" borderId="0"/>
    <xf numFmtId="0" fontId="156" fillId="0" borderId="0"/>
    <xf numFmtId="0" fontId="123" fillId="0" borderId="0"/>
    <xf numFmtId="0" fontId="53" fillId="0" borderId="0"/>
    <xf numFmtId="0" fontId="126" fillId="0" borderId="0"/>
    <xf numFmtId="0" fontId="3" fillId="0" borderId="0"/>
    <xf numFmtId="0" fontId="3" fillId="0" borderId="0"/>
    <xf numFmtId="0" fontId="164"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28" fillId="0" borderId="0"/>
    <xf numFmtId="0" fontId="128" fillId="0" borderId="0"/>
    <xf numFmtId="0" fontId="54" fillId="0" borderId="0"/>
    <xf numFmtId="0" fontId="128" fillId="0" borderId="0"/>
    <xf numFmtId="0" fontId="3" fillId="0" borderId="0"/>
    <xf numFmtId="0" fontId="3" fillId="0" borderId="0"/>
    <xf numFmtId="0" fontId="126"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6" fillId="0" borderId="0"/>
    <xf numFmtId="0" fontId="128" fillId="0" borderId="0"/>
    <xf numFmtId="0" fontId="3" fillId="0" borderId="0"/>
    <xf numFmtId="0" fontId="76" fillId="0" borderId="0"/>
    <xf numFmtId="0" fontId="126" fillId="0" borderId="0"/>
    <xf numFmtId="0" fontId="76" fillId="0" borderId="0"/>
    <xf numFmtId="0" fontId="76" fillId="0" borderId="0"/>
    <xf numFmtId="0" fontId="128" fillId="0" borderId="0"/>
    <xf numFmtId="0" fontId="128" fillId="0" borderId="0"/>
    <xf numFmtId="0" fontId="128" fillId="0" borderId="0"/>
    <xf numFmtId="0" fontId="128" fillId="0" borderId="0"/>
    <xf numFmtId="0" fontId="128" fillId="0" borderId="0"/>
    <xf numFmtId="0" fontId="76" fillId="0" borderId="0"/>
    <xf numFmtId="0" fontId="128" fillId="0" borderId="0"/>
    <xf numFmtId="0" fontId="128" fillId="0" borderId="0"/>
    <xf numFmtId="0" fontId="128" fillId="0" borderId="0"/>
    <xf numFmtId="0" fontId="162" fillId="0" borderId="0"/>
    <xf numFmtId="0" fontId="162" fillId="0" borderId="0"/>
    <xf numFmtId="0" fontId="61" fillId="0" borderId="0"/>
    <xf numFmtId="0" fontId="55" fillId="0" borderId="0" applyNumberFormat="0" applyFill="0" applyBorder="0" applyProtection="0">
      <alignment vertical="top"/>
    </xf>
    <xf numFmtId="0" fontId="3" fillId="0" borderId="0"/>
    <xf numFmtId="0" fontId="21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3" fillId="0" borderId="0"/>
    <xf numFmtId="0" fontId="3" fillId="0" borderId="0"/>
    <xf numFmtId="0" fontId="3" fillId="0" borderId="0"/>
    <xf numFmtId="0" fontId="54" fillId="0" borderId="0"/>
    <xf numFmtId="0" fontId="54" fillId="0" borderId="0"/>
    <xf numFmtId="0" fontId="124" fillId="0" borderId="0"/>
    <xf numFmtId="0" fontId="53" fillId="0" borderId="0"/>
    <xf numFmtId="0" fontId="53" fillId="0" borderId="0"/>
    <xf numFmtId="0" fontId="54" fillId="0" borderId="0"/>
    <xf numFmtId="0" fontId="3" fillId="0" borderId="0"/>
    <xf numFmtId="0" fontId="54" fillId="0" borderId="0"/>
    <xf numFmtId="0" fontId="3" fillId="0" borderId="0"/>
    <xf numFmtId="0" fontId="3" fillId="0" borderId="0"/>
    <xf numFmtId="0" fontId="3" fillId="0" borderId="0"/>
    <xf numFmtId="0" fontId="3" fillId="0" borderId="0"/>
    <xf numFmtId="0" fontId="1" fillId="0" borderId="0"/>
    <xf numFmtId="0" fontId="1" fillId="0" borderId="0"/>
    <xf numFmtId="0" fontId="131" fillId="0" borderId="0"/>
    <xf numFmtId="0" fontId="131" fillId="0" borderId="0"/>
    <xf numFmtId="0" fontId="131"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 fillId="0" borderId="0"/>
    <xf numFmtId="0" fontId="3" fillId="0" borderId="0"/>
    <xf numFmtId="0" fontId="3" fillId="0" borderId="0"/>
    <xf numFmtId="0" fontId="3" fillId="0" borderId="0"/>
    <xf numFmtId="0" fontId="266" fillId="0" borderId="0"/>
    <xf numFmtId="0" fontId="173" fillId="0" borderId="0" applyFont="0"/>
    <xf numFmtId="0" fontId="195" fillId="0" borderId="0"/>
    <xf numFmtId="257" fontId="213" fillId="0" borderId="0" applyFont="0" applyFill="0" applyBorder="0" applyProtection="0">
      <alignment vertical="top" wrapText="1"/>
    </xf>
    <xf numFmtId="0" fontId="110" fillId="0" borderId="0"/>
    <xf numFmtId="0" fontId="214" fillId="0" borderId="0" applyNumberFormat="0" applyFill="0" applyBorder="0" applyAlignment="0" applyProtection="0"/>
    <xf numFmtId="0" fontId="215" fillId="0" borderId="0" applyNumberFormat="0" applyFill="0" applyBorder="0" applyAlignment="0" applyProtection="0"/>
    <xf numFmtId="168" fontId="160" fillId="0" borderId="14" applyFont="0" applyBorder="0" applyAlignment="0"/>
    <xf numFmtId="41" fontId="126" fillId="0" borderId="0" applyFont="0" applyFill="0" applyBorder="0" applyAlignment="0" applyProtection="0"/>
    <xf numFmtId="14" fontId="180" fillId="0" borderId="0">
      <alignment horizontal="center" wrapText="1"/>
      <protection locked="0"/>
    </xf>
    <xf numFmtId="231" fontId="126" fillId="0" borderId="0" applyFont="0" applyFill="0" applyBorder="0" applyAlignment="0" applyProtection="0"/>
    <xf numFmtId="258" fontId="12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156"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26" fillId="0" borderId="0" applyFont="0" applyFill="0" applyBorder="0" applyAlignment="0" applyProtection="0"/>
    <xf numFmtId="9" fontId="105" fillId="0" borderId="26" applyNumberFormat="0" applyBorder="0"/>
    <xf numFmtId="9" fontId="105" fillId="0" borderId="26" applyNumberFormat="0" applyBorder="0"/>
    <xf numFmtId="0" fontId="126" fillId="0" borderId="0" applyFill="0" applyBorder="0" applyAlignment="0"/>
    <xf numFmtId="228" fontId="117" fillId="0" borderId="0" applyFill="0" applyBorder="0" applyAlignment="0"/>
    <xf numFmtId="232" fontId="117" fillId="0" borderId="0" applyFill="0" applyBorder="0" applyAlignment="0"/>
    <xf numFmtId="233" fontId="117" fillId="0" borderId="0" applyFill="0" applyBorder="0" applyAlignment="0"/>
    <xf numFmtId="228" fontId="117" fillId="0" borderId="0" applyFill="0" applyBorder="0" applyAlignment="0"/>
    <xf numFmtId="0" fontId="216" fillId="0" borderId="0"/>
    <xf numFmtId="0" fontId="105" fillId="0" borderId="0" applyNumberFormat="0" applyFont="0" applyFill="0" applyBorder="0" applyAlignment="0" applyProtection="0">
      <alignment horizontal="left"/>
    </xf>
    <xf numFmtId="0" fontId="217" fillId="0" borderId="18">
      <alignment horizontal="center"/>
    </xf>
    <xf numFmtId="1" fontId="126" fillId="0" borderId="8" applyNumberFormat="0" applyFill="0" applyAlignment="0" applyProtection="0">
      <alignment horizontal="center" vertical="center"/>
    </xf>
    <xf numFmtId="0" fontId="218" fillId="13" borderId="0" applyNumberFormat="0" applyFont="0" applyBorder="0" applyAlignment="0">
      <alignment horizontal="center"/>
    </xf>
    <xf numFmtId="14" fontId="219" fillId="0" borderId="0" applyNumberFormat="0" applyFill="0" applyBorder="0" applyAlignment="0" applyProtection="0">
      <alignment horizontal="left"/>
    </xf>
    <xf numFmtId="0" fontId="206" fillId="0" borderId="0" applyNumberFormat="0" applyFill="0" applyBorder="0" applyAlignment="0" applyProtection="0">
      <alignment vertical="top"/>
      <protection locked="0"/>
    </xf>
    <xf numFmtId="0" fontId="110" fillId="0" borderId="0"/>
    <xf numFmtId="41" fontId="164" fillId="0" borderId="0" applyFont="0" applyFill="0" applyBorder="0" applyAlignment="0" applyProtection="0"/>
    <xf numFmtId="218" fontId="164" fillId="0" borderId="0" applyFont="0" applyFill="0" applyBorder="0" applyAlignment="0" applyProtection="0"/>
    <xf numFmtId="4" fontId="220" fillId="14" borderId="27" applyNumberFormat="0" applyProtection="0">
      <alignment vertical="center"/>
    </xf>
    <xf numFmtId="4" fontId="221" fillId="14" borderId="27" applyNumberFormat="0" applyProtection="0">
      <alignment vertical="center"/>
    </xf>
    <xf numFmtId="4" fontId="222" fillId="14" borderId="27" applyNumberFormat="0" applyProtection="0">
      <alignment horizontal="left" vertical="center" indent="1"/>
    </xf>
    <xf numFmtId="4" fontId="222" fillId="15" borderId="0" applyNumberFormat="0" applyProtection="0">
      <alignment horizontal="left" vertical="center" indent="1"/>
    </xf>
    <xf numFmtId="4" fontId="222" fillId="16" borderId="27" applyNumberFormat="0" applyProtection="0">
      <alignment horizontal="right" vertical="center"/>
    </xf>
    <xf numFmtId="4" fontId="222" fillId="17" borderId="27" applyNumberFormat="0" applyProtection="0">
      <alignment horizontal="right" vertical="center"/>
    </xf>
    <xf numFmtId="4" fontId="222" fillId="18" borderId="27" applyNumberFormat="0" applyProtection="0">
      <alignment horizontal="right" vertical="center"/>
    </xf>
    <xf numFmtId="4" fontId="222" fillId="19" borderId="27" applyNumberFormat="0" applyProtection="0">
      <alignment horizontal="right" vertical="center"/>
    </xf>
    <xf numFmtId="4" fontId="222" fillId="20" borderId="27" applyNumberFormat="0" applyProtection="0">
      <alignment horizontal="right" vertical="center"/>
    </xf>
    <xf numFmtId="4" fontId="222" fillId="21" borderId="27" applyNumberFormat="0" applyProtection="0">
      <alignment horizontal="right" vertical="center"/>
    </xf>
    <xf numFmtId="4" fontId="222" fillId="22" borderId="27" applyNumberFormat="0" applyProtection="0">
      <alignment horizontal="right" vertical="center"/>
    </xf>
    <xf numFmtId="4" fontId="222" fillId="23" borderId="27" applyNumberFormat="0" applyProtection="0">
      <alignment horizontal="right" vertical="center"/>
    </xf>
    <xf numFmtId="4" fontId="222" fillId="24" borderId="27" applyNumberFormat="0" applyProtection="0">
      <alignment horizontal="right" vertical="center"/>
    </xf>
    <xf numFmtId="4" fontId="220" fillId="25" borderId="28" applyNumberFormat="0" applyProtection="0">
      <alignment horizontal="left" vertical="center" indent="1"/>
    </xf>
    <xf numFmtId="4" fontId="220" fillId="26" borderId="0" applyNumberFormat="0" applyProtection="0">
      <alignment horizontal="left" vertical="center" indent="1"/>
    </xf>
    <xf numFmtId="4" fontId="220" fillId="15" borderId="0" applyNumberFormat="0" applyProtection="0">
      <alignment horizontal="left" vertical="center" indent="1"/>
    </xf>
    <xf numFmtId="4" fontId="222" fillId="26" borderId="27" applyNumberFormat="0" applyProtection="0">
      <alignment horizontal="right" vertical="center"/>
    </xf>
    <xf numFmtId="4" fontId="170" fillId="26" borderId="0" applyNumberFormat="0" applyProtection="0">
      <alignment horizontal="left" vertical="center" indent="1"/>
    </xf>
    <xf numFmtId="4" fontId="170" fillId="15" borderId="0" applyNumberFormat="0" applyProtection="0">
      <alignment horizontal="left" vertical="center" indent="1"/>
    </xf>
    <xf numFmtId="4" fontId="222" fillId="27" borderId="27" applyNumberFormat="0" applyProtection="0">
      <alignment vertical="center"/>
    </xf>
    <xf numFmtId="4" fontId="223" fillId="27" borderId="27" applyNumberFormat="0" applyProtection="0">
      <alignment vertical="center"/>
    </xf>
    <xf numFmtId="4" fontId="220" fillId="26" borderId="29" applyNumberFormat="0" applyProtection="0">
      <alignment horizontal="left" vertical="center" indent="1"/>
    </xf>
    <xf numFmtId="4" fontId="222" fillId="27" borderId="27" applyNumberFormat="0" applyProtection="0">
      <alignment horizontal="right" vertical="center"/>
    </xf>
    <xf numFmtId="4" fontId="223" fillId="27" borderId="27" applyNumberFormat="0" applyProtection="0">
      <alignment horizontal="right" vertical="center"/>
    </xf>
    <xf numFmtId="4" fontId="220" fillId="26" borderId="27" applyNumberFormat="0" applyProtection="0">
      <alignment horizontal="left" vertical="center" indent="1"/>
    </xf>
    <xf numFmtId="4" fontId="224" fillId="12" borderId="29" applyNumberFormat="0" applyProtection="0">
      <alignment horizontal="left" vertical="center" indent="1"/>
    </xf>
    <xf numFmtId="4" fontId="225" fillId="27" borderId="27" applyNumberFormat="0" applyProtection="0">
      <alignment horizontal="right" vertical="center"/>
    </xf>
    <xf numFmtId="259" fontId="226" fillId="0" borderId="0" applyFont="0" applyFill="0" applyBorder="0" applyAlignment="0" applyProtection="0"/>
    <xf numFmtId="0" fontId="218" fillId="1" borderId="9" applyNumberFormat="0" applyFont="0" applyAlignment="0">
      <alignment horizontal="center"/>
    </xf>
    <xf numFmtId="0" fontId="218" fillId="1" borderId="9" applyNumberFormat="0" applyFont="0" applyAlignment="0">
      <alignment horizontal="center"/>
    </xf>
    <xf numFmtId="3" fontId="162" fillId="0" borderId="0"/>
    <xf numFmtId="0" fontId="227" fillId="0" borderId="0" applyNumberFormat="0" applyFill="0" applyBorder="0" applyAlignment="0">
      <alignment horizontal="center"/>
    </xf>
    <xf numFmtId="0" fontId="126" fillId="0" borderId="0"/>
    <xf numFmtId="168" fontId="228" fillId="0" borderId="0" applyNumberFormat="0" applyBorder="0" applyAlignment="0">
      <alignment horizontal="centerContinuous"/>
    </xf>
    <xf numFmtId="0" fontId="127" fillId="0" borderId="0"/>
    <xf numFmtId="0" fontId="104" fillId="0" borderId="0"/>
    <xf numFmtId="0" fontId="104" fillId="0" borderId="0"/>
    <xf numFmtId="168" fontId="119"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41" fontId="164" fillId="0" borderId="0" applyFont="0" applyFill="0" applyBorder="0" applyAlignment="0" applyProtection="0"/>
    <xf numFmtId="220" fontId="164" fillId="0" borderId="0" applyFont="0" applyFill="0" applyBorder="0" applyAlignment="0" applyProtection="0"/>
    <xf numFmtId="221" fontId="164" fillId="0" borderId="0" applyFont="0" applyFill="0" applyBorder="0" applyAlignment="0" applyProtection="0"/>
    <xf numFmtId="219"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180" fontId="54" fillId="0" borderId="0" applyFont="0" applyFill="0" applyBorder="0" applyAlignment="0" applyProtection="0"/>
    <xf numFmtId="209"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180" fontId="54" fillId="0" borderId="0" applyFont="0" applyFill="0" applyBorder="0" applyAlignment="0" applyProtection="0"/>
    <xf numFmtId="175"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175" fontId="162" fillId="0" borderId="0" applyFont="0" applyFill="0" applyBorder="0" applyAlignment="0" applyProtection="0"/>
    <xf numFmtId="216" fontId="164" fillId="0" borderId="0" applyFont="0" applyFill="0" applyBorder="0" applyAlignment="0" applyProtection="0"/>
    <xf numFmtId="175" fontId="164" fillId="0" borderId="0" applyFont="0" applyFill="0" applyBorder="0" applyAlignment="0" applyProtection="0"/>
    <xf numFmtId="217" fontId="164" fillId="0" borderId="0" applyFont="0" applyFill="0" applyBorder="0" applyAlignment="0" applyProtection="0"/>
    <xf numFmtId="210" fontId="164" fillId="0" borderId="0" applyFont="0" applyFill="0" applyBorder="0" applyAlignment="0" applyProtection="0"/>
    <xf numFmtId="210" fontId="164" fillId="0" borderId="0" applyFont="0" applyFill="0" applyBorder="0" applyAlignment="0" applyProtection="0"/>
    <xf numFmtId="180" fontId="54" fillId="0" borderId="0" applyFont="0" applyFill="0" applyBorder="0" applyAlignment="0" applyProtection="0"/>
    <xf numFmtId="42" fontId="164" fillId="0" borderId="0" applyFont="0" applyFill="0" applyBorder="0" applyAlignment="0" applyProtection="0"/>
    <xf numFmtId="0" fontId="110" fillId="0" borderId="0"/>
    <xf numFmtId="260" fontId="71" fillId="0" borderId="0" applyFont="0" applyFill="0" applyBorder="0" applyAlignment="0" applyProtection="0"/>
    <xf numFmtId="209" fontId="164" fillId="0" borderId="0" applyFont="0" applyFill="0" applyBorder="0" applyAlignment="0" applyProtection="0"/>
    <xf numFmtId="209"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168" fontId="119"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210" fontId="164" fillId="0" borderId="0" applyFont="0" applyFill="0" applyBorder="0" applyAlignment="0" applyProtection="0"/>
    <xf numFmtId="175"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216" fontId="164" fillId="0" borderId="0" applyFont="0" applyFill="0" applyBorder="0" applyAlignment="0" applyProtection="0"/>
    <xf numFmtId="175" fontId="162" fillId="0" borderId="0" applyFont="0" applyFill="0" applyBorder="0" applyAlignment="0" applyProtection="0"/>
    <xf numFmtId="216" fontId="164" fillId="0" borderId="0" applyFont="0" applyFill="0" applyBorder="0" applyAlignment="0" applyProtection="0"/>
    <xf numFmtId="175" fontId="164" fillId="0" borderId="0" applyFont="0" applyFill="0" applyBorder="0" applyAlignment="0" applyProtection="0"/>
    <xf numFmtId="168" fontId="119" fillId="0" borderId="0" applyFont="0" applyFill="0" applyBorder="0" applyAlignment="0" applyProtection="0"/>
    <xf numFmtId="217" fontId="164" fillId="0" borderId="0" applyFont="0" applyFill="0" applyBorder="0" applyAlignment="0" applyProtection="0"/>
    <xf numFmtId="210" fontId="164" fillId="0" borderId="0" applyFont="0" applyFill="0" applyBorder="0" applyAlignment="0" applyProtection="0"/>
    <xf numFmtId="210" fontId="164" fillId="0" borderId="0" applyFont="0" applyFill="0" applyBorder="0" applyAlignment="0" applyProtection="0"/>
    <xf numFmtId="42" fontId="164" fillId="0" borderId="0" applyFont="0" applyFill="0" applyBorder="0" applyAlignment="0" applyProtection="0"/>
    <xf numFmtId="0" fontId="110" fillId="0" borderId="0"/>
    <xf numFmtId="260" fontId="71" fillId="0" borderId="0" applyFont="0" applyFill="0" applyBorder="0" applyAlignment="0" applyProtection="0"/>
    <xf numFmtId="41"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41" fontId="164" fillId="0" borderId="0" applyFont="0" applyFill="0" applyBorder="0" applyAlignment="0" applyProtection="0"/>
    <xf numFmtId="41" fontId="164" fillId="0" borderId="0" applyFont="0" applyFill="0" applyBorder="0" applyAlignment="0" applyProtection="0"/>
    <xf numFmtId="42" fontId="164" fillId="0" borderId="0" applyFont="0" applyFill="0" applyBorder="0" applyAlignment="0" applyProtection="0"/>
    <xf numFmtId="216" fontId="164" fillId="0" borderId="0" applyFont="0" applyFill="0" applyBorder="0" applyAlignment="0" applyProtection="0"/>
    <xf numFmtId="175" fontId="162" fillId="0" borderId="0" applyFont="0" applyFill="0" applyBorder="0" applyAlignment="0" applyProtection="0"/>
    <xf numFmtId="175" fontId="164" fillId="0" borderId="0" applyFont="0" applyFill="0" applyBorder="0" applyAlignment="0" applyProtection="0"/>
    <xf numFmtId="0" fontId="110" fillId="0" borderId="0"/>
    <xf numFmtId="260" fontId="71" fillId="0" borderId="0" applyFont="0" applyFill="0" applyBorder="0" applyAlignment="0" applyProtection="0"/>
    <xf numFmtId="164" fontId="164" fillId="0" borderId="0" applyFont="0" applyFill="0" applyBorder="0" applyAlignment="0" applyProtection="0"/>
    <xf numFmtId="168" fontId="119"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68" fontId="119" fillId="0" borderId="0" applyFont="0" applyFill="0" applyBorder="0" applyAlignment="0" applyProtection="0"/>
    <xf numFmtId="168" fontId="119"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164"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164"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220" fontId="164" fillId="0" borderId="0" applyFont="0" applyFill="0" applyBorder="0" applyAlignment="0" applyProtection="0"/>
    <xf numFmtId="221" fontId="164" fillId="0" borderId="0" applyFont="0" applyFill="0" applyBorder="0" applyAlignment="0" applyProtection="0"/>
    <xf numFmtId="41" fontId="164" fillId="0" borderId="0" applyFont="0" applyFill="0" applyBorder="0" applyAlignment="0" applyProtection="0"/>
    <xf numFmtId="42" fontId="164" fillId="0" borderId="0" applyFont="0" applyFill="0" applyBorder="0" applyAlignment="0" applyProtection="0"/>
    <xf numFmtId="42" fontId="164" fillId="0" borderId="0" applyFont="0" applyFill="0" applyBorder="0" applyAlignment="0" applyProtection="0"/>
    <xf numFmtId="175" fontId="164" fillId="0" borderId="0" applyFont="0" applyFill="0" applyBorder="0" applyAlignment="0" applyProtection="0"/>
    <xf numFmtId="216" fontId="164" fillId="0" borderId="0" applyFont="0" applyFill="0" applyBorder="0" applyAlignment="0" applyProtection="0"/>
    <xf numFmtId="175" fontId="162" fillId="0" borderId="0" applyFont="0" applyFill="0" applyBorder="0" applyAlignment="0" applyProtection="0"/>
    <xf numFmtId="164" fontId="164" fillId="0" borderId="0" applyFont="0" applyFill="0" applyBorder="0" applyAlignment="0" applyProtection="0"/>
    <xf numFmtId="216" fontId="164" fillId="0" borderId="0" applyFont="0" applyFill="0" applyBorder="0" applyAlignment="0" applyProtection="0"/>
    <xf numFmtId="175" fontId="164" fillId="0" borderId="0" applyFont="0" applyFill="0" applyBorder="0" applyAlignment="0" applyProtection="0"/>
    <xf numFmtId="217" fontId="164" fillId="0" borderId="0" applyFont="0" applyFill="0" applyBorder="0" applyAlignment="0" applyProtection="0"/>
    <xf numFmtId="0" fontId="110" fillId="0" borderId="0"/>
    <xf numFmtId="260" fontId="71" fillId="0" borderId="0" applyFont="0" applyFill="0" applyBorder="0" applyAlignment="0" applyProtection="0"/>
    <xf numFmtId="164" fontId="164" fillId="0" borderId="0" applyFont="0" applyFill="0" applyBorder="0" applyAlignment="0" applyProtection="0"/>
    <xf numFmtId="180" fontId="164" fillId="0" borderId="0" applyFont="0" applyFill="0" applyBorder="0" applyAlignment="0" applyProtection="0"/>
    <xf numFmtId="164"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180"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08" fontId="164" fillId="0" borderId="0" applyFont="0" applyFill="0" applyBorder="0" applyAlignment="0" applyProtection="0"/>
    <xf numFmtId="219" fontId="164" fillId="0" borderId="0" applyFont="0" applyFill="0" applyBorder="0" applyAlignment="0" applyProtection="0"/>
    <xf numFmtId="164"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08" fontId="164" fillId="0" borderId="0" applyFont="0" applyFill="0" applyBorder="0" applyAlignment="0" applyProtection="0"/>
    <xf numFmtId="180" fontId="164" fillId="0" borderId="0" applyFont="0" applyFill="0" applyBorder="0" applyAlignment="0" applyProtection="0"/>
    <xf numFmtId="41" fontId="164" fillId="0" borderId="0" applyFont="0" applyFill="0" applyBorder="0" applyAlignment="0" applyProtection="0"/>
    <xf numFmtId="180" fontId="164" fillId="0" borderId="0" applyFont="0" applyFill="0" applyBorder="0" applyAlignment="0" applyProtection="0"/>
    <xf numFmtId="219" fontId="164" fillId="0" borderId="0" applyFont="0" applyFill="0" applyBorder="0" applyAlignment="0" applyProtection="0"/>
    <xf numFmtId="164" fontId="164" fillId="0" borderId="0" applyFont="0" applyFill="0" applyBorder="0" applyAlignment="0" applyProtection="0"/>
    <xf numFmtId="219" fontId="164" fillId="0" borderId="0" applyFont="0" applyFill="0" applyBorder="0" applyAlignment="0" applyProtection="0"/>
    <xf numFmtId="208" fontId="164" fillId="0" borderId="0" applyFont="0" applyFill="0" applyBorder="0" applyAlignment="0" applyProtection="0"/>
    <xf numFmtId="41" fontId="164" fillId="0" borderId="0" applyFont="0" applyFill="0" applyBorder="0" applyAlignment="0" applyProtection="0"/>
    <xf numFmtId="14" fontId="229" fillId="0" borderId="0"/>
    <xf numFmtId="0" fontId="230" fillId="0" borderId="0"/>
    <xf numFmtId="0" fontId="209" fillId="0" borderId="0"/>
    <xf numFmtId="40" fontId="231" fillId="0" borderId="0" applyBorder="0">
      <alignment horizontal="right"/>
    </xf>
    <xf numFmtId="0" fontId="232" fillId="0" borderId="0"/>
    <xf numFmtId="174" fontId="71" fillId="0" borderId="4">
      <alignment horizontal="right" vertical="center"/>
    </xf>
    <xf numFmtId="254" fontId="233" fillId="0" borderId="4">
      <alignment horizontal="right" vertical="center"/>
    </xf>
    <xf numFmtId="254" fontId="23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2" fontId="164" fillId="0" borderId="4">
      <alignment horizontal="right" vertical="center"/>
    </xf>
    <xf numFmtId="262" fontId="164"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3" fontId="119" fillId="0" borderId="4">
      <alignment horizontal="right" vertical="center"/>
    </xf>
    <xf numFmtId="263" fontId="119" fillId="0" borderId="4">
      <alignment horizontal="right" vertical="center"/>
    </xf>
    <xf numFmtId="264" fontId="126" fillId="0" borderId="4">
      <alignment horizontal="right" vertical="center"/>
    </xf>
    <xf numFmtId="264" fontId="126" fillId="0" borderId="4">
      <alignment horizontal="right" vertical="center"/>
    </xf>
    <xf numFmtId="262" fontId="164" fillId="0" borderId="4">
      <alignment horizontal="right" vertical="center"/>
    </xf>
    <xf numFmtId="262" fontId="164"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4" fontId="3" fillId="0" borderId="4">
      <alignment horizontal="right" vertical="center"/>
    </xf>
    <xf numFmtId="264" fontId="3" fillId="0" borderId="4">
      <alignment horizontal="right" vertical="center"/>
    </xf>
    <xf numFmtId="264" fontId="126" fillId="0" borderId="4">
      <alignment horizontal="right" vertical="center"/>
    </xf>
    <xf numFmtId="264" fontId="126" fillId="0" borderId="4">
      <alignment horizontal="right" vertical="center"/>
    </xf>
    <xf numFmtId="264" fontId="126" fillId="0" borderId="4">
      <alignment horizontal="right" vertical="center"/>
    </xf>
    <xf numFmtId="264" fontId="126"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4" fontId="3" fillId="0" borderId="4">
      <alignment horizontal="right" vertical="center"/>
    </xf>
    <xf numFmtId="264" fontId="3" fillId="0" borderId="4">
      <alignment horizontal="right" vertical="center"/>
    </xf>
    <xf numFmtId="262" fontId="164" fillId="0" borderId="4">
      <alignment horizontal="right" vertical="center"/>
    </xf>
    <xf numFmtId="262" fontId="164" fillId="0" borderId="4">
      <alignment horizontal="right" vertical="center"/>
    </xf>
    <xf numFmtId="264" fontId="126" fillId="0" borderId="4">
      <alignment horizontal="right" vertical="center"/>
    </xf>
    <xf numFmtId="264" fontId="126" fillId="0" borderId="4">
      <alignment horizontal="right" vertical="center"/>
    </xf>
    <xf numFmtId="264" fontId="126" fillId="0" borderId="4">
      <alignment horizontal="right" vertical="center"/>
    </xf>
    <xf numFmtId="264" fontId="126" fillId="0" borderId="4">
      <alignment horizontal="right" vertical="center"/>
    </xf>
    <xf numFmtId="264" fontId="126" fillId="0" borderId="4">
      <alignment horizontal="right" vertical="center"/>
    </xf>
    <xf numFmtId="264" fontId="126"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266" fontId="3" fillId="0" borderId="4">
      <alignment horizontal="right" vertical="center"/>
    </xf>
    <xf numFmtId="266" fontId="3"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6" fontId="3" fillId="0" borderId="4">
      <alignment horizontal="right" vertical="center"/>
    </xf>
    <xf numFmtId="266" fontId="3"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3" fontId="119" fillId="0" borderId="4">
      <alignment horizontal="right" vertical="center"/>
    </xf>
    <xf numFmtId="262" fontId="164" fillId="0" borderId="4">
      <alignment horizontal="right" vertical="center"/>
    </xf>
    <xf numFmtId="262" fontId="164"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3" fillId="0" borderId="4">
      <alignment horizontal="right" vertical="center"/>
    </xf>
    <xf numFmtId="266" fontId="3" fillId="0" borderId="4">
      <alignment horizontal="right" vertical="center"/>
    </xf>
    <xf numFmtId="266" fontId="126" fillId="0" borderId="4">
      <alignment horizontal="right" vertical="center"/>
    </xf>
    <xf numFmtId="266" fontId="126"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262" fontId="164"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2" fontId="164" fillId="0" borderId="4">
      <alignment horizontal="right" vertical="center"/>
    </xf>
    <xf numFmtId="262" fontId="164" fillId="0" borderId="4">
      <alignment horizontal="right" vertical="center"/>
    </xf>
    <xf numFmtId="267" fontId="234" fillId="4" borderId="30" applyFont="0" applyFill="0" applyBorder="0"/>
    <xf numFmtId="267" fontId="234" fillId="4" borderId="30" applyFont="0" applyFill="0" applyBorder="0"/>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2" fontId="164" fillId="0" borderId="4">
      <alignment horizontal="right" vertical="center"/>
    </xf>
    <xf numFmtId="262" fontId="164"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7" fontId="234" fillId="4" borderId="30" applyFont="0" applyFill="0" applyBorder="0"/>
    <xf numFmtId="267" fontId="234" fillId="4" borderId="30" applyFont="0" applyFill="0" applyBorder="0"/>
    <xf numFmtId="264" fontId="126" fillId="0" borderId="4">
      <alignment horizontal="right" vertical="center"/>
    </xf>
    <xf numFmtId="264"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3" fillId="0" borderId="4">
      <alignment horizontal="right" vertical="center"/>
    </xf>
    <xf numFmtId="266" fontId="3"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3" fillId="0" borderId="4">
      <alignment horizontal="right" vertical="center"/>
    </xf>
    <xf numFmtId="266" fontId="3" fillId="0" borderId="4">
      <alignment horizontal="right" vertical="center"/>
    </xf>
    <xf numFmtId="266" fontId="126" fillId="0" borderId="4">
      <alignment horizontal="right" vertical="center"/>
    </xf>
    <xf numFmtId="266" fontId="126" fillId="0" borderId="4">
      <alignment horizontal="right" vertical="center"/>
    </xf>
    <xf numFmtId="262" fontId="164" fillId="0" borderId="4">
      <alignment horizontal="right" vertical="center"/>
    </xf>
    <xf numFmtId="262" fontId="164"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126" fillId="0" borderId="4">
      <alignment horizontal="right" vertical="center"/>
    </xf>
    <xf numFmtId="266" fontId="3" fillId="0" borderId="4">
      <alignment horizontal="right" vertical="center"/>
    </xf>
    <xf numFmtId="266" fontId="3" fillId="0" borderId="4">
      <alignment horizontal="right" vertical="center"/>
    </xf>
    <xf numFmtId="266" fontId="126" fillId="0" borderId="4">
      <alignment horizontal="right" vertical="center"/>
    </xf>
    <xf numFmtId="266" fontId="126"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5" fontId="54" fillId="0" borderId="4">
      <alignment horizontal="right" vertical="center"/>
    </xf>
    <xf numFmtId="264" fontId="3" fillId="0" borderId="4">
      <alignment horizontal="right" vertical="center"/>
    </xf>
    <xf numFmtId="264" fontId="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6" fontId="54" fillId="0" borderId="4">
      <alignment horizontal="right" vertical="center"/>
    </xf>
    <xf numFmtId="176" fontId="54" fillId="0" borderId="4">
      <alignment horizontal="right" vertical="center"/>
    </xf>
    <xf numFmtId="176" fontId="54" fillId="0" borderId="4">
      <alignment horizontal="right" vertical="center"/>
    </xf>
    <xf numFmtId="176" fontId="54" fillId="0" borderId="4">
      <alignment horizontal="right" vertical="center"/>
    </xf>
    <xf numFmtId="176" fontId="54" fillId="0" borderId="4">
      <alignment horizontal="right" vertical="center"/>
    </xf>
    <xf numFmtId="176" fontId="54"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174" fontId="71" fillId="0" borderId="4">
      <alignment horizontal="right" vertical="center"/>
    </xf>
    <xf numFmtId="174" fontId="71"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2" fontId="164" fillId="0" borderId="4">
      <alignment horizontal="right" vertical="center"/>
    </xf>
    <xf numFmtId="262" fontId="164"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1" fontId="123" fillId="0" borderId="4">
      <alignment horizontal="right" vertical="center"/>
    </xf>
    <xf numFmtId="267" fontId="234" fillId="4" borderId="30" applyFont="0" applyFill="0" applyBorder="0"/>
    <xf numFmtId="267" fontId="234" fillId="4" borderId="30" applyFont="0" applyFill="0" applyBorder="0"/>
    <xf numFmtId="255" fontId="54" fillId="0" borderId="4">
      <alignment horizontal="right" vertical="center"/>
    </xf>
    <xf numFmtId="255" fontId="54" fillId="0" borderId="4">
      <alignment horizontal="right" vertical="center"/>
    </xf>
    <xf numFmtId="255" fontId="54" fillId="0" borderId="4">
      <alignment horizontal="right" vertical="center"/>
    </xf>
    <xf numFmtId="255" fontId="54" fillId="0" borderId="4">
      <alignment horizontal="right" vertical="center"/>
    </xf>
    <xf numFmtId="255" fontId="54" fillId="0" borderId="4">
      <alignment horizontal="right" vertical="center"/>
    </xf>
    <xf numFmtId="255" fontId="54"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254" fontId="233"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8" fontId="54" fillId="0" borderId="4">
      <alignment horizontal="right" vertical="center"/>
    </xf>
    <xf numFmtId="267" fontId="234" fillId="4" borderId="30" applyFont="0" applyFill="0" applyBorder="0"/>
    <xf numFmtId="267" fontId="234" fillId="4" borderId="30" applyFont="0" applyFill="0" applyBorder="0"/>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174" fontId="71" fillId="0" borderId="4">
      <alignment horizontal="right" vertical="center"/>
    </xf>
    <xf numFmtId="269" fontId="235" fillId="0" borderId="4">
      <alignment horizontal="right" vertical="center"/>
    </xf>
    <xf numFmtId="269" fontId="235" fillId="0" borderId="4">
      <alignment horizontal="right" vertical="center"/>
    </xf>
    <xf numFmtId="174" fontId="71" fillId="0" borderId="4">
      <alignment horizontal="right" vertical="center"/>
    </xf>
    <xf numFmtId="174" fontId="71"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9" fontId="235" fillId="0" borderId="4">
      <alignment horizontal="right" vertical="center"/>
    </xf>
    <xf numFmtId="262" fontId="164" fillId="0" borderId="4">
      <alignment horizontal="right" vertical="center"/>
    </xf>
    <xf numFmtId="262" fontId="164" fillId="0" borderId="4">
      <alignment horizontal="right" vertical="center"/>
    </xf>
    <xf numFmtId="174" fontId="71" fillId="0" borderId="4">
      <alignment horizontal="right" vertical="center"/>
    </xf>
    <xf numFmtId="174" fontId="71" fillId="0" borderId="4">
      <alignment horizontal="right" vertical="center"/>
    </xf>
    <xf numFmtId="49" fontId="169" fillId="0" borderId="0" applyFill="0" applyBorder="0" applyAlignment="0"/>
    <xf numFmtId="0" fontId="126" fillId="0" borderId="0" applyFill="0" applyBorder="0" applyAlignment="0"/>
    <xf numFmtId="176" fontId="126" fillId="0" borderId="0" applyFill="0" applyBorder="0" applyAlignment="0"/>
    <xf numFmtId="175" fontId="71" fillId="0" borderId="4">
      <alignment horizontal="center"/>
    </xf>
    <xf numFmtId="271" fontId="242" fillId="0" borderId="0" applyNumberFormat="0" applyFont="0" applyFill="0" applyBorder="0" applyAlignment="0">
      <alignment horizontal="centerContinuous"/>
    </xf>
    <xf numFmtId="0" fontId="243" fillId="0" borderId="31"/>
    <xf numFmtId="0" fontId="126" fillId="0" borderId="0" applyNumberFormat="0" applyFill="0" applyBorder="0" applyAlignment="0" applyProtection="0"/>
    <xf numFmtId="0" fontId="214" fillId="0" borderId="0" applyNumberFormat="0" applyFill="0" applyBorder="0" applyAlignment="0" applyProtection="0"/>
    <xf numFmtId="0" fontId="119" fillId="0" borderId="14" applyNumberFormat="0" applyBorder="0" applyAlignment="0"/>
    <xf numFmtId="0" fontId="244" fillId="0" borderId="19" applyNumberFormat="0" applyBorder="0" applyAlignment="0">
      <alignment horizontal="center"/>
    </xf>
    <xf numFmtId="0" fontId="244" fillId="0" borderId="19" applyNumberFormat="0" applyBorder="0" applyAlignment="0">
      <alignment horizontal="center"/>
    </xf>
    <xf numFmtId="3" fontId="245" fillId="0" borderId="24" applyNumberFormat="0" applyBorder="0" applyAlignment="0"/>
    <xf numFmtId="0" fontId="236" fillId="0" borderId="14">
      <alignment horizontal="center" vertical="center" wrapText="1"/>
    </xf>
    <xf numFmtId="0" fontId="237" fillId="0" borderId="0">
      <alignment horizontal="center"/>
    </xf>
    <xf numFmtId="40" fontId="154" fillId="0" borderId="0"/>
    <xf numFmtId="3" fontId="238" fillId="0" borderId="0" applyNumberFormat="0" applyFill="0" applyBorder="0" applyAlignment="0" applyProtection="0">
      <alignment horizontal="center" wrapText="1"/>
    </xf>
    <xf numFmtId="0" fontId="239" fillId="0" borderId="3" applyBorder="0" applyAlignment="0">
      <alignment horizontal="center" vertical="center"/>
    </xf>
    <xf numFmtId="0" fontId="239" fillId="0" borderId="3" applyBorder="0" applyAlignment="0">
      <alignment horizontal="center" vertical="center"/>
    </xf>
    <xf numFmtId="0" fontId="240" fillId="0" borderId="0" applyNumberFormat="0" applyFill="0" applyBorder="0" applyAlignment="0" applyProtection="0">
      <alignment horizontal="centerContinuous"/>
    </xf>
    <xf numFmtId="0" fontId="199" fillId="0" borderId="32" applyNumberFormat="0" applyFill="0" applyBorder="0" applyAlignment="0" applyProtection="0">
      <alignment horizontal="center" vertical="center" wrapText="1"/>
    </xf>
    <xf numFmtId="0" fontId="241" fillId="0" borderId="33" applyNumberFormat="0" applyBorder="0" applyAlignment="0">
      <alignment vertical="center"/>
    </xf>
    <xf numFmtId="0" fontId="3" fillId="0" borderId="22" applyNumberFormat="0" applyFont="0" applyFill="0" applyAlignment="0" applyProtection="0"/>
    <xf numFmtId="0" fontId="121" fillId="0" borderId="34" applyNumberFormat="0" applyAlignment="0">
      <alignment horizontal="center"/>
    </xf>
    <xf numFmtId="0" fontId="159" fillId="0" borderId="35">
      <alignment horizontal="center"/>
    </xf>
    <xf numFmtId="180" fontId="126" fillId="0" borderId="0" applyFont="0" applyFill="0" applyBorder="0" applyAlignment="0" applyProtection="0"/>
    <xf numFmtId="270" fontId="126" fillId="0" borderId="0" applyFont="0" applyFill="0" applyBorder="0" applyAlignment="0" applyProtection="0"/>
    <xf numFmtId="249" fontId="111" fillId="0" borderId="0" applyFont="0" applyFill="0" applyBorder="0" applyAlignment="0" applyProtection="0"/>
    <xf numFmtId="0" fontId="63" fillId="0" borderId="36">
      <alignment horizontal="center"/>
    </xf>
    <xf numFmtId="0" fontId="63" fillId="0" borderId="36">
      <alignment horizontal="center"/>
    </xf>
    <xf numFmtId="177" fontId="71" fillId="0" borderId="2"/>
    <xf numFmtId="0" fontId="246" fillId="0" borderId="0"/>
    <xf numFmtId="3" fontId="71" fillId="0" borderId="0" applyNumberFormat="0" applyBorder="0" applyAlignment="0" applyProtection="0">
      <alignment horizontal="centerContinuous"/>
      <protection locked="0"/>
    </xf>
    <xf numFmtId="3" fontId="247" fillId="0" borderId="0">
      <protection locked="0"/>
    </xf>
    <xf numFmtId="0" fontId="246" fillId="0" borderId="0"/>
    <xf numFmtId="0" fontId="257" fillId="0" borderId="37" applyFill="0" applyBorder="0" applyAlignment="0">
      <alignment horizontal="center"/>
    </xf>
    <xf numFmtId="5" fontId="248" fillId="28" borderId="3">
      <alignment vertical="top"/>
    </xf>
    <xf numFmtId="5" fontId="248" fillId="28" borderId="3">
      <alignment vertical="top"/>
    </xf>
    <xf numFmtId="0" fontId="250" fillId="29" borderId="2">
      <alignment horizontal="left" vertical="center"/>
    </xf>
    <xf numFmtId="0" fontId="250" fillId="29" borderId="2">
      <alignment horizontal="left" vertical="center"/>
    </xf>
    <xf numFmtId="6" fontId="251" fillId="30" borderId="3"/>
    <xf numFmtId="6" fontId="251" fillId="30" borderId="3"/>
    <xf numFmtId="5" fontId="67" fillId="0" borderId="3">
      <alignment horizontal="left" vertical="top"/>
    </xf>
    <xf numFmtId="5" fontId="67" fillId="0" borderId="3">
      <alignment horizontal="left" vertical="top"/>
    </xf>
    <xf numFmtId="0" fontId="252" fillId="31" borderId="0">
      <alignment horizontal="left" vertical="center"/>
    </xf>
    <xf numFmtId="5" fontId="110" fillId="0" borderId="8">
      <alignment horizontal="left" vertical="top"/>
    </xf>
    <xf numFmtId="0" fontId="249" fillId="0" borderId="8">
      <alignment horizontal="left" vertical="center"/>
    </xf>
    <xf numFmtId="0" fontId="3" fillId="0" borderId="0" applyFont="0" applyFill="0" applyBorder="0" applyAlignment="0" applyProtection="0"/>
    <xf numFmtId="0" fontId="3" fillId="0" borderId="0" applyFont="0" applyFill="0" applyBorder="0" applyAlignment="0" applyProtection="0"/>
    <xf numFmtId="42" fontId="127" fillId="0" borderId="0" applyFont="0" applyFill="0" applyBorder="0" applyAlignment="0" applyProtection="0"/>
    <xf numFmtId="272" fontId="3" fillId="0" borderId="0" applyFont="0" applyFill="0" applyBorder="0" applyAlignment="0" applyProtection="0"/>
    <xf numFmtId="42" fontId="195" fillId="0" borderId="0" applyFont="0" applyFill="0" applyBorder="0" applyAlignment="0" applyProtection="0"/>
    <xf numFmtId="44" fontId="195" fillId="0" borderId="0" applyFont="0" applyFill="0" applyBorder="0" applyAlignment="0" applyProtection="0"/>
    <xf numFmtId="0" fontId="253"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123" fillId="0" borderId="38" applyFont="0" applyBorder="0" applyAlignment="0">
      <alignment horizontal="center"/>
    </xf>
    <xf numFmtId="0" fontId="123" fillId="0" borderId="38" applyFont="0" applyBorder="0" applyAlignment="0">
      <alignment horizontal="center"/>
    </xf>
    <xf numFmtId="180" fontId="54" fillId="0" borderId="0" applyFont="0" applyFill="0" applyBorder="0" applyAlignment="0" applyProtection="0"/>
    <xf numFmtId="42" fontId="254" fillId="0" borderId="0" applyFont="0" applyFill="0" applyBorder="0" applyAlignment="0" applyProtection="0"/>
    <xf numFmtId="44" fontId="254" fillId="0" borderId="0" applyFont="0" applyFill="0" applyBorder="0" applyAlignment="0" applyProtection="0"/>
    <xf numFmtId="0" fontId="254" fillId="0" borderId="0"/>
    <xf numFmtId="175" fontId="164" fillId="0" borderId="0" applyFont="0" applyFill="0" applyBorder="0" applyAlignment="0" applyProtection="0"/>
    <xf numFmtId="175" fontId="164" fillId="0" borderId="0" applyFont="0" applyFill="0" applyBorder="0" applyAlignment="0" applyProtection="0"/>
    <xf numFmtId="9" fontId="255" fillId="0" borderId="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207" fontId="3" fillId="0" borderId="0" applyFont="0" applyFill="0" applyBorder="0" applyAlignment="0" applyProtection="0"/>
    <xf numFmtId="232" fontId="3" fillId="0" borderId="0" applyFont="0" applyFill="0" applyBorder="0" applyAlignment="0" applyProtection="0"/>
    <xf numFmtId="0" fontId="79" fillId="0" borderId="0"/>
    <xf numFmtId="0" fontId="256"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175" fontId="164"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1" fillId="0" borderId="0"/>
    <xf numFmtId="4" fontId="225" fillId="27" borderId="40" applyNumberFormat="0" applyProtection="0">
      <alignment horizontal="right" vertical="center"/>
    </xf>
    <xf numFmtId="4" fontId="224" fillId="12" borderId="41" applyNumberFormat="0" applyProtection="0">
      <alignment horizontal="left" vertical="center" indent="1"/>
    </xf>
    <xf numFmtId="4" fontId="220" fillId="26" borderId="40" applyNumberFormat="0" applyProtection="0">
      <alignment horizontal="left" vertical="center" indent="1"/>
    </xf>
    <xf numFmtId="4" fontId="223" fillId="27" borderId="40" applyNumberFormat="0" applyProtection="0">
      <alignment horizontal="right" vertical="center"/>
    </xf>
    <xf numFmtId="4" fontId="222" fillId="27" borderId="40" applyNumberFormat="0" applyProtection="0">
      <alignment horizontal="right" vertical="center"/>
    </xf>
    <xf numFmtId="4" fontId="220" fillId="26" borderId="41" applyNumberFormat="0" applyProtection="0">
      <alignment horizontal="left" vertical="center" indent="1"/>
    </xf>
    <xf numFmtId="4" fontId="223" fillId="27" borderId="40" applyNumberFormat="0" applyProtection="0">
      <alignment vertical="center"/>
    </xf>
    <xf numFmtId="4" fontId="222" fillId="27" borderId="40" applyNumberFormat="0" applyProtection="0">
      <alignment vertical="center"/>
    </xf>
    <xf numFmtId="4" fontId="222" fillId="26" borderId="40" applyNumberFormat="0" applyProtection="0">
      <alignment horizontal="right" vertical="center"/>
    </xf>
    <xf numFmtId="4" fontId="222" fillId="24" borderId="40" applyNumberFormat="0" applyProtection="0">
      <alignment horizontal="right" vertical="center"/>
    </xf>
    <xf numFmtId="4" fontId="222" fillId="23" borderId="40" applyNumberFormat="0" applyProtection="0">
      <alignment horizontal="right" vertical="center"/>
    </xf>
    <xf numFmtId="4" fontId="222" fillId="22" borderId="40" applyNumberFormat="0" applyProtection="0">
      <alignment horizontal="right" vertical="center"/>
    </xf>
    <xf numFmtId="4" fontId="222" fillId="21" borderId="40" applyNumberFormat="0" applyProtection="0">
      <alignment horizontal="right" vertical="center"/>
    </xf>
    <xf numFmtId="4" fontId="222" fillId="20" borderId="40" applyNumberFormat="0" applyProtection="0">
      <alignment horizontal="right" vertical="center"/>
    </xf>
    <xf numFmtId="4" fontId="222" fillId="19" borderId="40" applyNumberFormat="0" applyProtection="0">
      <alignment horizontal="right" vertical="center"/>
    </xf>
    <xf numFmtId="4" fontId="222" fillId="18" borderId="40" applyNumberFormat="0" applyProtection="0">
      <alignment horizontal="right" vertical="center"/>
    </xf>
    <xf numFmtId="4" fontId="222" fillId="17" borderId="40" applyNumberFormat="0" applyProtection="0">
      <alignment horizontal="right" vertical="center"/>
    </xf>
    <xf numFmtId="4" fontId="222" fillId="16" borderId="40" applyNumberFormat="0" applyProtection="0">
      <alignment horizontal="right" vertical="center"/>
    </xf>
    <xf numFmtId="4" fontId="222" fillId="14" borderId="40" applyNumberFormat="0" applyProtection="0">
      <alignment horizontal="left" vertical="center" indent="1"/>
    </xf>
    <xf numFmtId="4" fontId="221" fillId="14" borderId="40" applyNumberFormat="0" applyProtection="0">
      <alignment vertical="center"/>
    </xf>
    <xf numFmtId="4" fontId="220" fillId="14" borderId="40" applyNumberForma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80" fillId="0" borderId="39">
      <alignment horizontal="centerContinuous"/>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0" fontId="3" fillId="0" borderId="0"/>
    <xf numFmtId="0" fontId="267" fillId="0" borderId="0"/>
    <xf numFmtId="175" fontId="164" fillId="0" borderId="0" applyFont="0" applyFill="0" applyBorder="0" applyAlignment="0" applyProtection="0"/>
    <xf numFmtId="0" fontId="267" fillId="0" borderId="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0" fontId="3" fillId="0" borderId="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0" fontId="3" fillId="0" borderId="0"/>
    <xf numFmtId="0" fontId="3" fillId="0" borderId="0"/>
    <xf numFmtId="175" fontId="164" fillId="0" borderId="0" applyFont="0" applyFill="0" applyBorder="0" applyAlignment="0" applyProtection="0"/>
    <xf numFmtId="0" fontId="3" fillId="0" borderId="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0" fontId="3" fillId="0" borderId="0"/>
    <xf numFmtId="175" fontId="164" fillId="0" borderId="0" applyFont="0" applyFill="0" applyBorder="0" applyAlignment="0" applyProtection="0"/>
    <xf numFmtId="0" fontId="3" fillId="0" borderId="0"/>
    <xf numFmtId="175" fontId="16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5" fontId="164" fillId="0" borderId="0" applyFont="0" applyFill="0" applyBorder="0" applyAlignment="0" applyProtection="0"/>
    <xf numFmtId="0" fontId="3" fillId="0" borderId="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175" fontId="164" fillId="0" borderId="0" applyFont="0" applyFill="0" applyBorder="0" applyAlignment="0" applyProtection="0"/>
    <xf numFmtId="0" fontId="3" fillId="0" borderId="0"/>
    <xf numFmtId="175" fontId="164" fillId="0" borderId="0" applyFont="0" applyFill="0" applyBorder="0" applyAlignment="0" applyProtection="0"/>
    <xf numFmtId="0" fontId="3" fillId="0" borderId="0"/>
    <xf numFmtId="175" fontId="164" fillId="0" borderId="0" applyFont="0" applyFill="0" applyBorder="0" applyAlignment="0" applyProtection="0"/>
    <xf numFmtId="175" fontId="164" fillId="0" borderId="0" applyFont="0" applyFill="0" applyBorder="0" applyAlignment="0" applyProtection="0"/>
    <xf numFmtId="0" fontId="3" fillId="0" borderId="0"/>
    <xf numFmtId="175" fontId="164" fillId="0" borderId="0" applyFont="0" applyFill="0" applyBorder="0" applyAlignment="0" applyProtection="0"/>
    <xf numFmtId="175" fontId="164" fillId="0" borderId="0" applyFont="0" applyFill="0" applyBorder="0" applyAlignment="0" applyProtection="0"/>
    <xf numFmtId="0" fontId="3" fillId="0" borderId="0"/>
    <xf numFmtId="175" fontId="164" fillId="0" borderId="0" applyFont="0" applyFill="0" applyBorder="0" applyAlignment="0" applyProtection="0"/>
    <xf numFmtId="175" fontId="164" fillId="0" borderId="0" applyFont="0" applyFill="0" applyBorder="0" applyAlignment="0" applyProtection="0"/>
    <xf numFmtId="0" fontId="3" fillId="0" borderId="0"/>
    <xf numFmtId="175" fontId="16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5" fontId="164" fillId="0" borderId="0" applyFont="0" applyFill="0" applyBorder="0" applyAlignment="0" applyProtection="0"/>
    <xf numFmtId="0" fontId="3" fillId="0" borderId="0"/>
    <xf numFmtId="175" fontId="164" fillId="0" borderId="0" applyFont="0" applyFill="0" applyBorder="0" applyAlignment="0" applyProtection="0"/>
    <xf numFmtId="0" fontId="3" fillId="0" borderId="0"/>
    <xf numFmtId="175" fontId="164" fillId="0" borderId="0" applyFont="0" applyFill="0" applyBorder="0" applyAlignment="0" applyProtection="0"/>
    <xf numFmtId="0" fontId="3" fillId="0" borderId="0"/>
    <xf numFmtId="0" fontId="3" fillId="0" borderId="0"/>
    <xf numFmtId="175" fontId="16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4" fillId="0" borderId="0"/>
    <xf numFmtId="0" fontId="54" fillId="0" borderId="0"/>
    <xf numFmtId="0" fontId="76" fillId="0" borderId="0"/>
    <xf numFmtId="0" fontId="53" fillId="0" borderId="0"/>
    <xf numFmtId="0" fontId="3" fillId="0" borderId="0"/>
  </cellStyleXfs>
  <cellXfs count="793">
    <xf numFmtId="0" fontId="0" fillId="0" borderId="0" xfId="0"/>
    <xf numFmtId="0" fontId="6" fillId="0" borderId="0" xfId="0" applyFont="1" applyAlignment="1">
      <alignment vertical="center" readingOrder="1"/>
    </xf>
    <xf numFmtId="0" fontId="6" fillId="0" borderId="0" xfId="0" applyFont="1" applyAlignment="1">
      <alignment vertical="center" wrapText="1" readingOrder="1"/>
    </xf>
    <xf numFmtId="0" fontId="7" fillId="0" borderId="0" xfId="0" applyFont="1" applyAlignment="1">
      <alignment vertical="center" readingOrder="1"/>
    </xf>
    <xf numFmtId="0" fontId="7" fillId="0" borderId="0" xfId="0" applyFont="1" applyAlignment="1">
      <alignment vertical="center" wrapText="1" readingOrder="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0" xfId="0" applyFont="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0" xfId="0" applyFont="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49" fontId="8" fillId="0" borderId="2" xfId="0" applyNumberFormat="1"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3" fillId="0" borderId="0" xfId="0" applyFont="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right" vertical="center" wrapText="1"/>
    </xf>
    <xf numFmtId="0" fontId="15" fillId="0" borderId="0" xfId="0" applyFont="1" applyAlignment="1">
      <alignment vertical="center" wrapText="1"/>
    </xf>
    <xf numFmtId="0" fontId="12" fillId="0" borderId="2" xfId="0" applyFont="1" applyBorder="1" applyAlignment="1">
      <alignment horizontal="center" vertical="center" wrapText="1"/>
    </xf>
    <xf numFmtId="0" fontId="17" fillId="0" borderId="2" xfId="0" quotePrefix="1" applyFont="1" applyBorder="1" applyAlignment="1">
      <alignment horizontal="center" vertical="center" wrapText="1"/>
    </xf>
    <xf numFmtId="49" fontId="6" fillId="0" borderId="2" xfId="0" applyNumberFormat="1" applyFont="1" applyFill="1" applyBorder="1" applyAlignment="1">
      <alignment horizontal="left" vertical="center" wrapText="1"/>
    </xf>
    <xf numFmtId="49" fontId="18" fillId="0" borderId="2" xfId="0" applyNumberFormat="1" applyFont="1" applyBorder="1" applyAlignment="1">
      <alignment vertical="center" wrapText="1"/>
    </xf>
    <xf numFmtId="0" fontId="18" fillId="0" borderId="2" xfId="0" applyFont="1" applyBorder="1" applyAlignment="1">
      <alignment vertical="center" wrapText="1"/>
    </xf>
    <xf numFmtId="0" fontId="18" fillId="0" borderId="0" xfId="0" applyFont="1" applyAlignment="1">
      <alignment vertical="center" wrapText="1"/>
    </xf>
    <xf numFmtId="49" fontId="19" fillId="0" borderId="2" xfId="0" applyNumberFormat="1" applyFont="1" applyBorder="1" applyAlignment="1">
      <alignment vertical="center" wrapText="1"/>
    </xf>
    <xf numFmtId="0" fontId="19" fillId="0" borderId="2" xfId="0" applyFont="1" applyBorder="1" applyAlignment="1">
      <alignment vertical="center" wrapText="1"/>
    </xf>
    <xf numFmtId="0" fontId="19" fillId="0" borderId="0" xfId="0" applyFont="1" applyAlignment="1">
      <alignment vertical="center" wrapText="1"/>
    </xf>
    <xf numFmtId="0" fontId="20" fillId="0" borderId="0" xfId="0" applyFont="1" applyBorder="1" applyAlignment="1">
      <alignment horizontal="center" vertical="center" wrapText="1"/>
    </xf>
    <xf numFmtId="0" fontId="20" fillId="0" borderId="0" xfId="0" applyFont="1" applyAlignment="1">
      <alignment vertical="center" wrapText="1"/>
    </xf>
    <xf numFmtId="1" fontId="23" fillId="0" borderId="0" xfId="1" applyNumberFormat="1" applyFont="1" applyFill="1" applyAlignment="1">
      <alignment vertical="center" wrapText="1"/>
    </xf>
    <xf numFmtId="1" fontId="25" fillId="0" borderId="0" xfId="1" applyNumberFormat="1" applyFont="1" applyFill="1" applyAlignment="1">
      <alignment vertical="center" wrapText="1"/>
    </xf>
    <xf numFmtId="3" fontId="17" fillId="0" borderId="0" xfId="1" applyNumberFormat="1" applyFont="1" applyBorder="1" applyAlignment="1">
      <alignment horizontal="center" vertical="center" wrapText="1"/>
    </xf>
    <xf numFmtId="3" fontId="17" fillId="0" borderId="2" xfId="1" quotePrefix="1" applyNumberFormat="1" applyFont="1" applyFill="1" applyBorder="1" applyAlignment="1">
      <alignment horizontal="center" vertical="center" wrapText="1"/>
    </xf>
    <xf numFmtId="3" fontId="17" fillId="0" borderId="0" xfId="1" applyNumberFormat="1" applyFont="1" applyFill="1" applyBorder="1" applyAlignment="1">
      <alignment vertical="center" wrapText="1"/>
    </xf>
    <xf numFmtId="3" fontId="30" fillId="0" borderId="2" xfId="1" applyNumberFormat="1" applyFont="1" applyFill="1" applyBorder="1" applyAlignment="1">
      <alignment horizontal="center" vertical="center" wrapText="1"/>
    </xf>
    <xf numFmtId="49" fontId="30" fillId="0" borderId="2" xfId="1" applyNumberFormat="1" applyFont="1" applyFill="1" applyBorder="1" applyAlignment="1">
      <alignment horizontal="center" vertical="center"/>
    </xf>
    <xf numFmtId="1" fontId="30" fillId="0" borderId="2" xfId="1" applyNumberFormat="1" applyFont="1" applyFill="1" applyBorder="1" applyAlignment="1">
      <alignment horizontal="left" vertical="center" wrapText="1"/>
    </xf>
    <xf numFmtId="1" fontId="30" fillId="0" borderId="2" xfId="1" applyNumberFormat="1" applyFont="1" applyFill="1" applyBorder="1" applyAlignment="1">
      <alignment horizontal="center" vertical="center" wrapText="1"/>
    </xf>
    <xf numFmtId="1" fontId="30" fillId="0" borderId="2" xfId="1" applyNumberFormat="1" applyFont="1" applyFill="1" applyBorder="1" applyAlignment="1">
      <alignment horizontal="right" vertical="center"/>
    </xf>
    <xf numFmtId="1" fontId="30" fillId="0" borderId="0" xfId="1" applyNumberFormat="1" applyFont="1" applyFill="1" applyAlignment="1">
      <alignment vertical="center"/>
    </xf>
    <xf numFmtId="1" fontId="30" fillId="0" borderId="2" xfId="1" applyNumberFormat="1" applyFont="1" applyFill="1" applyBorder="1" applyAlignment="1">
      <alignment vertical="center" wrapText="1"/>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49" fontId="31" fillId="0" borderId="2" xfId="1" applyNumberFormat="1" applyFont="1" applyFill="1" applyBorder="1" applyAlignment="1">
      <alignment horizontal="center" vertical="center"/>
    </xf>
    <xf numFmtId="1" fontId="31" fillId="0" borderId="2" xfId="1" applyNumberFormat="1" applyFont="1" applyFill="1" applyBorder="1" applyAlignment="1">
      <alignment vertical="center" wrapText="1"/>
    </xf>
    <xf numFmtId="1" fontId="31" fillId="0" borderId="2" xfId="1" applyNumberFormat="1" applyFont="1" applyFill="1" applyBorder="1" applyAlignment="1">
      <alignment horizontal="center" vertical="center" wrapText="1"/>
    </xf>
    <xf numFmtId="1" fontId="31" fillId="0" borderId="2" xfId="1" applyNumberFormat="1" applyFont="1" applyFill="1" applyBorder="1" applyAlignment="1">
      <alignment horizontal="right" vertical="center"/>
    </xf>
    <xf numFmtId="1" fontId="31" fillId="0" borderId="0" xfId="1" applyNumberFormat="1" applyFont="1" applyFill="1" applyAlignment="1">
      <alignment vertical="center"/>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vertical="center" wrapText="1"/>
    </xf>
    <xf numFmtId="1" fontId="29" fillId="0" borderId="2" xfId="1" applyNumberFormat="1" applyFont="1" applyFill="1" applyBorder="1" applyAlignment="1">
      <alignment horizontal="center" vertical="center" wrapText="1"/>
    </xf>
    <xf numFmtId="1" fontId="29" fillId="0" borderId="2" xfId="1" applyNumberFormat="1" applyFont="1" applyFill="1" applyBorder="1" applyAlignment="1">
      <alignment horizontal="right" vertical="center"/>
    </xf>
    <xf numFmtId="1" fontId="29" fillId="0" borderId="0" xfId="1" applyNumberFormat="1" applyFont="1" applyFill="1" applyAlignment="1">
      <alignment vertical="center"/>
    </xf>
    <xf numFmtId="1" fontId="31" fillId="0" borderId="2" xfId="1" quotePrefix="1" applyNumberFormat="1" applyFont="1" applyFill="1" applyBorder="1" applyAlignment="1">
      <alignment vertical="center" wrapText="1"/>
    </xf>
    <xf numFmtId="49" fontId="29" fillId="0" borderId="2" xfId="1" applyNumberFormat="1" applyFont="1" applyFill="1" applyBorder="1" applyAlignment="1">
      <alignment horizontal="center" vertical="center"/>
    </xf>
    <xf numFmtId="1" fontId="29" fillId="0" borderId="2" xfId="1" quotePrefix="1" applyNumberFormat="1" applyFont="1" applyFill="1" applyBorder="1" applyAlignment="1">
      <alignment vertical="center" wrapText="1"/>
    </xf>
    <xf numFmtId="1" fontId="17" fillId="0" borderId="2" xfId="1" applyNumberFormat="1" applyFont="1" applyFill="1" applyBorder="1" applyAlignment="1">
      <alignment horizontal="center" vertical="center"/>
    </xf>
    <xf numFmtId="1" fontId="17" fillId="0" borderId="0" xfId="1" applyNumberFormat="1" applyFont="1" applyFill="1" applyAlignment="1">
      <alignment horizontal="center" vertical="center"/>
    </xf>
    <xf numFmtId="1" fontId="17" fillId="0" borderId="0" xfId="1" applyNumberFormat="1" applyFont="1" applyFill="1" applyAlignment="1">
      <alignment vertical="center" wrapText="1"/>
    </xf>
    <xf numFmtId="1" fontId="17" fillId="0" borderId="0" xfId="1" applyNumberFormat="1" applyFont="1" applyFill="1" applyAlignment="1">
      <alignment horizontal="center" vertical="center" wrapText="1"/>
    </xf>
    <xf numFmtId="1" fontId="17" fillId="0" borderId="0" xfId="1" applyNumberFormat="1" applyFont="1" applyFill="1" applyAlignment="1">
      <alignment horizontal="right" vertical="center"/>
    </xf>
    <xf numFmtId="1" fontId="28" fillId="0" borderId="0" xfId="1" applyNumberFormat="1" applyFont="1" applyFill="1" applyAlignment="1">
      <alignment vertical="center"/>
    </xf>
    <xf numFmtId="1" fontId="32" fillId="0" borderId="0" xfId="1" applyNumberFormat="1" applyFont="1" applyFill="1" applyAlignment="1">
      <alignment vertical="center"/>
    </xf>
    <xf numFmtId="1" fontId="32" fillId="0" borderId="0" xfId="1" applyNumberFormat="1" applyFont="1" applyFill="1" applyAlignment="1">
      <alignment horizontal="right" vertical="center"/>
    </xf>
    <xf numFmtId="1" fontId="34" fillId="0" borderId="0" xfId="1" applyNumberFormat="1" applyFont="1" applyFill="1" applyAlignment="1"/>
    <xf numFmtId="1" fontId="35" fillId="0" borderId="0" xfId="1" applyNumberFormat="1" applyFont="1" applyFill="1" applyAlignment="1">
      <alignment vertical="center"/>
    </xf>
    <xf numFmtId="1" fontId="39" fillId="0" borderId="0" xfId="1" applyNumberFormat="1" applyFont="1" applyFill="1" applyAlignment="1">
      <alignment vertical="center"/>
    </xf>
    <xf numFmtId="1" fontId="40" fillId="0" borderId="0" xfId="1" applyNumberFormat="1" applyFont="1" applyFill="1" applyAlignment="1">
      <alignment vertical="center"/>
    </xf>
    <xf numFmtId="1" fontId="41" fillId="0" borderId="0" xfId="1" applyNumberFormat="1" applyFont="1" applyFill="1" applyAlignment="1">
      <alignment vertical="center"/>
    </xf>
    <xf numFmtId="1" fontId="42" fillId="0" borderId="0" xfId="1" applyNumberFormat="1" applyFont="1" applyFill="1" applyAlignment="1">
      <alignment horizontal="center" vertical="center"/>
    </xf>
    <xf numFmtId="1" fontId="17" fillId="0" borderId="0" xfId="1" applyNumberFormat="1" applyFont="1" applyFill="1" applyBorder="1" applyAlignment="1">
      <alignment horizontal="center" vertical="center" wrapText="1"/>
    </xf>
    <xf numFmtId="3" fontId="17" fillId="0" borderId="2" xfId="1" applyNumberFormat="1" applyFont="1" applyFill="1" applyBorder="1" applyAlignment="1">
      <alignment horizontal="center" vertical="center" wrapText="1"/>
    </xf>
    <xf numFmtId="3" fontId="17" fillId="0" borderId="0" xfId="1" applyNumberFormat="1" applyFont="1" applyFill="1" applyBorder="1" applyAlignment="1">
      <alignment horizontal="center" vertical="center" wrapText="1"/>
    </xf>
    <xf numFmtId="1" fontId="30" fillId="0" borderId="2" xfId="1" applyNumberFormat="1" applyFont="1" applyFill="1" applyBorder="1" applyAlignment="1">
      <alignment horizontal="center" vertical="center"/>
    </xf>
    <xf numFmtId="1" fontId="17" fillId="0" borderId="2" xfId="1" applyNumberFormat="1" applyFont="1" applyFill="1" applyBorder="1" applyAlignment="1">
      <alignment vertical="center"/>
    </xf>
    <xf numFmtId="1" fontId="31" fillId="0" borderId="2" xfId="1" applyNumberFormat="1" applyFont="1" applyFill="1" applyBorder="1" applyAlignment="1">
      <alignment vertical="center"/>
    </xf>
    <xf numFmtId="1" fontId="17" fillId="0" borderId="2" xfId="1" quotePrefix="1" applyNumberFormat="1" applyFont="1" applyFill="1" applyBorder="1" applyAlignment="1">
      <alignment vertical="center" wrapText="1"/>
    </xf>
    <xf numFmtId="1" fontId="30" fillId="0" borderId="2" xfId="1" applyNumberFormat="1" applyFont="1" applyFill="1" applyBorder="1" applyAlignment="1">
      <alignment vertical="center"/>
    </xf>
    <xf numFmtId="1" fontId="29" fillId="0" borderId="2" xfId="1" applyNumberFormat="1" applyFont="1" applyFill="1" applyBorder="1" applyAlignment="1">
      <alignment vertical="center"/>
    </xf>
    <xf numFmtId="49" fontId="38" fillId="0" borderId="0" xfId="1" applyNumberFormat="1" applyFont="1" applyFill="1" applyBorder="1" applyAlignment="1">
      <alignment horizontal="center" vertical="center"/>
    </xf>
    <xf numFmtId="1" fontId="38" fillId="0" borderId="0" xfId="1" applyNumberFormat="1" applyFont="1" applyFill="1" applyBorder="1" applyAlignment="1">
      <alignment horizontal="center" vertical="center"/>
    </xf>
    <xf numFmtId="1" fontId="38" fillId="0" borderId="0" xfId="1" applyNumberFormat="1" applyFont="1" applyFill="1" applyAlignment="1">
      <alignment vertical="center"/>
    </xf>
    <xf numFmtId="1" fontId="17" fillId="0" borderId="0" xfId="1" applyNumberFormat="1" applyFont="1" applyFill="1" applyBorder="1" applyAlignment="1">
      <alignment horizontal="center" vertical="center"/>
    </xf>
    <xf numFmtId="1" fontId="17" fillId="0" borderId="0" xfId="1" applyNumberFormat="1" applyFont="1" applyFill="1" applyBorder="1" applyAlignment="1">
      <alignment vertical="center" wrapText="1"/>
    </xf>
    <xf numFmtId="1" fontId="17" fillId="0" borderId="0" xfId="1" applyNumberFormat="1" applyFont="1" applyFill="1" applyBorder="1" applyAlignment="1">
      <alignment horizontal="right" vertical="center"/>
    </xf>
    <xf numFmtId="49" fontId="17" fillId="0" borderId="0" xfId="1" applyNumberFormat="1" applyFont="1" applyFill="1" applyBorder="1" applyAlignment="1">
      <alignment horizontal="center" vertical="center"/>
    </xf>
    <xf numFmtId="49" fontId="17" fillId="0" borderId="0" xfId="1" applyNumberFormat="1" applyFont="1" applyFill="1" applyBorder="1" applyAlignment="1">
      <alignment vertical="center"/>
    </xf>
    <xf numFmtId="49" fontId="17" fillId="0" borderId="0" xfId="1" applyNumberFormat="1" applyFont="1" applyFill="1" applyAlignment="1">
      <alignment vertical="center"/>
    </xf>
    <xf numFmtId="49" fontId="17" fillId="0" borderId="0" xfId="1" applyNumberFormat="1" applyFont="1" applyFill="1" applyAlignment="1">
      <alignment horizontal="center" vertical="center"/>
    </xf>
    <xf numFmtId="1" fontId="17" fillId="0" borderId="0" xfId="1" applyNumberFormat="1" applyFont="1" applyFill="1" applyAlignment="1">
      <alignment horizontal="left" vertical="center" wrapText="1"/>
    </xf>
    <xf numFmtId="1" fontId="23" fillId="0" borderId="0" xfId="1" applyNumberFormat="1" applyFont="1" applyFill="1" applyAlignment="1">
      <alignment vertical="center"/>
    </xf>
    <xf numFmtId="1" fontId="26" fillId="0" borderId="0" xfId="1" applyNumberFormat="1" applyFont="1" applyFill="1" applyAlignment="1">
      <alignment vertical="center"/>
    </xf>
    <xf numFmtId="1" fontId="27" fillId="0" borderId="0" xfId="1" applyNumberFormat="1" applyFont="1" applyFill="1" applyAlignment="1">
      <alignment vertical="center"/>
    </xf>
    <xf numFmtId="1" fontId="42" fillId="0" borderId="0" xfId="1" applyNumberFormat="1" applyFont="1" applyFill="1" applyAlignment="1">
      <alignment vertical="center"/>
    </xf>
    <xf numFmtId="0" fontId="17" fillId="0" borderId="2" xfId="1" applyNumberFormat="1" applyFont="1" applyFill="1" applyBorder="1" applyAlignment="1">
      <alignment horizontal="center" vertical="center" wrapText="1"/>
    </xf>
    <xf numFmtId="49" fontId="17" fillId="0" borderId="2" xfId="1" quotePrefix="1" applyNumberFormat="1" applyFont="1" applyFill="1" applyBorder="1" applyAlignment="1">
      <alignment horizontal="center" vertical="center" wrapText="1"/>
    </xf>
    <xf numFmtId="49" fontId="29" fillId="0" borderId="0" xfId="1" applyNumberFormat="1" applyFont="1" applyFill="1" applyBorder="1" applyAlignment="1">
      <alignment horizontal="center" vertical="center"/>
    </xf>
    <xf numFmtId="49" fontId="17" fillId="0" borderId="6" xfId="1" applyNumberFormat="1" applyFont="1" applyFill="1" applyBorder="1" applyAlignment="1">
      <alignment horizontal="center" vertical="center"/>
    </xf>
    <xf numFmtId="1" fontId="17" fillId="0" borderId="6" xfId="1" applyNumberFormat="1" applyFont="1" applyFill="1" applyBorder="1" applyAlignment="1">
      <alignment vertical="center" wrapText="1"/>
    </xf>
    <xf numFmtId="1" fontId="17" fillId="0" borderId="6" xfId="1" applyNumberFormat="1" applyFont="1" applyFill="1" applyBorder="1" applyAlignment="1">
      <alignment horizontal="center" vertical="center" wrapText="1"/>
    </xf>
    <xf numFmtId="1" fontId="17" fillId="0" borderId="6"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4" fillId="0" borderId="0" xfId="1" applyNumberFormat="1" applyFont="1" applyFill="1" applyAlignment="1">
      <alignment vertical="center" wrapText="1"/>
    </xf>
    <xf numFmtId="1" fontId="23" fillId="0" borderId="0" xfId="1" applyNumberFormat="1" applyFont="1" applyFill="1" applyAlignment="1"/>
    <xf numFmtId="1" fontId="38" fillId="0" borderId="0" xfId="1" applyNumberFormat="1" applyFont="1" applyFill="1" applyAlignment="1">
      <alignment vertical="center" wrapText="1"/>
    </xf>
    <xf numFmtId="1" fontId="42" fillId="0" borderId="2" xfId="1" applyNumberFormat="1" applyFont="1" applyFill="1" applyBorder="1" applyAlignment="1">
      <alignment vertical="center"/>
    </xf>
    <xf numFmtId="1" fontId="17" fillId="0" borderId="2" xfId="1" applyNumberFormat="1" applyFont="1" applyFill="1" applyBorder="1" applyAlignment="1">
      <alignment horizontal="center" vertical="center" wrapText="1"/>
    </xf>
    <xf numFmtId="1" fontId="42" fillId="0" borderId="2" xfId="1" applyNumberFormat="1" applyFont="1" applyFill="1" applyBorder="1" applyAlignment="1">
      <alignment horizontal="center" vertical="center"/>
    </xf>
    <xf numFmtId="3" fontId="17" fillId="0" borderId="2" xfId="1" applyNumberFormat="1" applyFont="1" applyBorder="1" applyAlignment="1">
      <alignment horizontal="center" vertical="center" wrapText="1"/>
    </xf>
    <xf numFmtId="1" fontId="17" fillId="0" borderId="2" xfId="1" quotePrefix="1" applyNumberFormat="1" applyFont="1" applyFill="1" applyBorder="1" applyAlignment="1">
      <alignment horizontal="center" vertical="center" wrapText="1"/>
    </xf>
    <xf numFmtId="1" fontId="40" fillId="3" borderId="0" xfId="1" applyNumberFormat="1" applyFont="1" applyFill="1" applyBorder="1" applyAlignment="1">
      <alignment vertical="center" wrapText="1"/>
    </xf>
    <xf numFmtId="1" fontId="30" fillId="0" borderId="6" xfId="1" applyNumberFormat="1" applyFont="1" applyFill="1" applyBorder="1" applyAlignment="1">
      <alignment horizontal="right" vertical="center"/>
    </xf>
    <xf numFmtId="1" fontId="46" fillId="0" borderId="0" xfId="1" applyNumberFormat="1" applyFont="1" applyFill="1" applyAlignment="1">
      <alignment vertical="center"/>
    </xf>
    <xf numFmtId="1" fontId="47" fillId="0" borderId="0" xfId="1" applyNumberFormat="1" applyFont="1" applyFill="1" applyAlignment="1">
      <alignment vertical="center"/>
    </xf>
    <xf numFmtId="1" fontId="47" fillId="0" borderId="0" xfId="1" applyNumberFormat="1" applyFont="1" applyFill="1" applyAlignment="1">
      <alignment horizontal="right" vertical="center"/>
    </xf>
    <xf numFmtId="1" fontId="50" fillId="0" borderId="0" xfId="1" applyNumberFormat="1" applyFont="1" applyFill="1" applyAlignment="1">
      <alignment vertical="center"/>
    </xf>
    <xf numFmtId="1" fontId="52" fillId="0" borderId="0" xfId="1" applyNumberFormat="1" applyFont="1" applyFill="1" applyAlignment="1">
      <alignment vertical="center"/>
    </xf>
    <xf numFmtId="0" fontId="10" fillId="0" borderId="2" xfId="2" applyFont="1" applyBorder="1" applyAlignment="1">
      <alignment horizontal="center" vertical="center" wrapText="1"/>
    </xf>
    <xf numFmtId="3" fontId="17" fillId="2" borderId="2" xfId="1" applyNumberFormat="1" applyFont="1" applyFill="1" applyBorder="1" applyAlignment="1">
      <alignment horizontal="center" vertical="center" wrapText="1"/>
    </xf>
    <xf numFmtId="3" fontId="17" fillId="0" borderId="2" xfId="1" applyNumberFormat="1" applyFont="1" applyFill="1" applyBorder="1" applyAlignment="1">
      <alignment vertical="center" wrapText="1"/>
    </xf>
    <xf numFmtId="0" fontId="36" fillId="0" borderId="0" xfId="0" applyFont="1" applyAlignment="1">
      <alignment vertical="center" wrapText="1" readingOrder="1"/>
    </xf>
    <xf numFmtId="0" fontId="33" fillId="0" borderId="0" xfId="0" applyFont="1" applyAlignment="1">
      <alignment vertical="center" wrapText="1" readingOrder="1"/>
    </xf>
    <xf numFmtId="0" fontId="33" fillId="0" borderId="0" xfId="0" applyFont="1" applyAlignment="1">
      <alignment vertical="center" readingOrder="1"/>
    </xf>
    <xf numFmtId="0" fontId="36" fillId="0" borderId="0" xfId="0" applyFont="1" applyAlignment="1">
      <alignment vertical="center" readingOrder="1"/>
    </xf>
    <xf numFmtId="3" fontId="30" fillId="0" borderId="2" xfId="1" applyNumberFormat="1" applyFont="1" applyFill="1" applyBorder="1" applyAlignment="1">
      <alignment horizontal="left" vertical="center" wrapText="1"/>
    </xf>
    <xf numFmtId="1" fontId="38" fillId="0" borderId="0" xfId="1" applyNumberFormat="1" applyFont="1" applyFill="1" applyAlignment="1">
      <alignment horizontal="center" vertical="center"/>
    </xf>
    <xf numFmtId="1" fontId="28" fillId="0" borderId="0" xfId="1" applyNumberFormat="1" applyFont="1" applyFill="1" applyAlignment="1">
      <alignment horizontal="right" vertical="center"/>
    </xf>
    <xf numFmtId="1" fontId="34" fillId="0" borderId="0" xfId="1" applyNumberFormat="1" applyFont="1" applyFill="1" applyAlignment="1">
      <alignment vertical="center"/>
    </xf>
    <xf numFmtId="0" fontId="6" fillId="0" borderId="0" xfId="0" applyFont="1"/>
    <xf numFmtId="1" fontId="38" fillId="0" borderId="0" xfId="1" quotePrefix="1" applyNumberFormat="1" applyFont="1" applyFill="1" applyAlignment="1">
      <alignment vertical="center"/>
    </xf>
    <xf numFmtId="1" fontId="30" fillId="0" borderId="2" xfId="1" quotePrefix="1" applyNumberFormat="1" applyFont="1" applyFill="1" applyBorder="1" applyAlignment="1">
      <alignment vertical="center" wrapText="1"/>
    </xf>
    <xf numFmtId="1" fontId="61" fillId="0" borderId="0" xfId="1" applyNumberFormat="1" applyFont="1" applyFill="1" applyAlignment="1">
      <alignment vertical="center"/>
    </xf>
    <xf numFmtId="1" fontId="48" fillId="0" borderId="0" xfId="1" applyNumberFormat="1" applyFont="1" applyFill="1" applyAlignment="1">
      <alignment vertical="center"/>
    </xf>
    <xf numFmtId="1" fontId="49" fillId="0" borderId="0" xfId="1" applyNumberFormat="1" applyFont="1" applyFill="1" applyAlignment="1">
      <alignment vertical="center"/>
    </xf>
    <xf numFmtId="1" fontId="76" fillId="0" borderId="0" xfId="1" applyNumberFormat="1" applyFont="1" applyFill="1" applyAlignment="1">
      <alignment vertical="center"/>
    </xf>
    <xf numFmtId="1" fontId="76" fillId="0" borderId="0" xfId="1" applyNumberFormat="1" applyFont="1" applyFill="1" applyAlignment="1">
      <alignment horizontal="center" vertical="center"/>
    </xf>
    <xf numFmtId="3" fontId="76" fillId="0" borderId="0" xfId="1" applyNumberFormat="1" applyFont="1" applyBorder="1" applyAlignment="1">
      <alignment horizontal="center" vertical="center" wrapText="1"/>
    </xf>
    <xf numFmtId="3" fontId="76" fillId="0" borderId="2" xfId="1" quotePrefix="1" applyNumberFormat="1" applyFont="1" applyFill="1" applyBorder="1" applyAlignment="1">
      <alignment horizontal="center" vertical="center" wrapText="1"/>
    </xf>
    <xf numFmtId="3" fontId="76" fillId="0" borderId="0" xfId="1" applyNumberFormat="1" applyFont="1" applyFill="1" applyBorder="1" applyAlignment="1">
      <alignment horizontal="center" vertical="center" wrapText="1"/>
    </xf>
    <xf numFmtId="1" fontId="76" fillId="0" borderId="2" xfId="1" applyNumberFormat="1" applyFont="1" applyFill="1" applyBorder="1" applyAlignment="1">
      <alignment horizontal="center" vertical="center"/>
    </xf>
    <xf numFmtId="1" fontId="82" fillId="0" borderId="2" xfId="1" applyNumberFormat="1" applyFont="1" applyFill="1" applyBorder="1" applyAlignment="1">
      <alignment horizontal="center" vertical="center" wrapText="1"/>
    </xf>
    <xf numFmtId="1" fontId="76" fillId="0" borderId="2" xfId="1" applyNumberFormat="1" applyFont="1" applyFill="1" applyBorder="1" applyAlignment="1">
      <alignment horizontal="center" vertical="center" wrapText="1"/>
    </xf>
    <xf numFmtId="1" fontId="76" fillId="0" borderId="2" xfId="1" applyNumberFormat="1" applyFont="1" applyFill="1" applyBorder="1" applyAlignment="1">
      <alignment horizontal="right" vertical="center"/>
    </xf>
    <xf numFmtId="1" fontId="82" fillId="0" borderId="2" xfId="1" applyNumberFormat="1" applyFont="1" applyFill="1" applyBorder="1" applyAlignment="1">
      <alignment horizontal="center" vertical="center"/>
    </xf>
    <xf numFmtId="1" fontId="82" fillId="0" borderId="2" xfId="1" applyNumberFormat="1" applyFont="1" applyFill="1" applyBorder="1" applyAlignment="1">
      <alignment vertical="center" wrapText="1"/>
    </xf>
    <xf numFmtId="1" fontId="82" fillId="0" borderId="2" xfId="1" applyNumberFormat="1" applyFont="1" applyFill="1" applyBorder="1" applyAlignment="1">
      <alignment horizontal="right" vertical="center"/>
    </xf>
    <xf numFmtId="1" fontId="82" fillId="0" borderId="0" xfId="1" applyNumberFormat="1" applyFont="1" applyFill="1" applyAlignment="1">
      <alignment vertical="center"/>
    </xf>
    <xf numFmtId="1" fontId="76" fillId="0" borderId="2" xfId="1" applyNumberFormat="1" applyFont="1" applyFill="1" applyBorder="1" applyAlignment="1">
      <alignment vertical="center" wrapText="1"/>
    </xf>
    <xf numFmtId="1" fontId="61" fillId="0" borderId="2" xfId="1" applyNumberFormat="1" applyFont="1" applyFill="1" applyBorder="1" applyAlignment="1">
      <alignment horizontal="right" vertical="center"/>
    </xf>
    <xf numFmtId="1" fontId="76" fillId="0" borderId="0" xfId="1" applyNumberFormat="1" applyFont="1" applyFill="1" applyAlignment="1">
      <alignment vertical="center" wrapText="1"/>
    </xf>
    <xf numFmtId="1" fontId="76" fillId="0" borderId="0" xfId="1" applyNumberFormat="1" applyFont="1" applyFill="1" applyAlignment="1">
      <alignment horizontal="center" vertical="center" wrapText="1"/>
    </xf>
    <xf numFmtId="1" fontId="76" fillId="0" borderId="0" xfId="1" applyNumberFormat="1" applyFont="1" applyFill="1" applyAlignment="1">
      <alignment horizontal="right" vertical="center"/>
    </xf>
    <xf numFmtId="1" fontId="61" fillId="0" borderId="0" xfId="1" applyNumberFormat="1" applyFont="1" applyFill="1" applyAlignment="1">
      <alignment horizontal="right" vertical="center"/>
    </xf>
    <xf numFmtId="1" fontId="61" fillId="0" borderId="0" xfId="1" applyNumberFormat="1" applyFont="1" applyFill="1" applyAlignment="1">
      <alignment horizontal="center" vertical="center"/>
    </xf>
    <xf numFmtId="1" fontId="61" fillId="0" borderId="0" xfId="1" applyNumberFormat="1" applyFont="1" applyFill="1" applyAlignment="1">
      <alignment vertical="center" wrapText="1"/>
    </xf>
    <xf numFmtId="1" fontId="61" fillId="0" borderId="0" xfId="1" applyNumberFormat="1" applyFont="1" applyFill="1" applyAlignment="1">
      <alignment horizontal="center" vertical="center" wrapText="1"/>
    </xf>
    <xf numFmtId="0" fontId="6" fillId="0" borderId="0" xfId="67" applyFont="1" applyAlignment="1">
      <alignment vertical="center" wrapText="1" readingOrder="1"/>
    </xf>
    <xf numFmtId="0" fontId="6" fillId="0" borderId="0" xfId="67" applyFont="1" applyAlignment="1">
      <alignment vertical="center" readingOrder="1"/>
    </xf>
    <xf numFmtId="0" fontId="84" fillId="0" borderId="0" xfId="67" applyFont="1" applyAlignment="1">
      <alignment vertical="center" wrapText="1" readingOrder="1"/>
    </xf>
    <xf numFmtId="0" fontId="7" fillId="0" borderId="0" xfId="67" applyFont="1" applyAlignment="1">
      <alignment vertical="center" wrapText="1" readingOrder="1"/>
    </xf>
    <xf numFmtId="0" fontId="7" fillId="0" borderId="0" xfId="67" applyFont="1" applyAlignment="1">
      <alignment vertical="center" readingOrder="1"/>
    </xf>
    <xf numFmtId="0" fontId="86" fillId="0" borderId="0" xfId="67" applyFont="1" applyAlignment="1">
      <alignment vertical="center" wrapText="1" readingOrder="1"/>
    </xf>
    <xf numFmtId="0" fontId="7" fillId="0" borderId="0" xfId="67" applyFont="1" applyAlignment="1">
      <alignment horizontal="center" vertical="center" wrapText="1" readingOrder="1"/>
    </xf>
    <xf numFmtId="0" fontId="88" fillId="0" borderId="0" xfId="67" applyFont="1" applyAlignment="1">
      <alignment vertical="center" wrapText="1" readingOrder="1"/>
    </xf>
    <xf numFmtId="0" fontId="86" fillId="0" borderId="0" xfId="67" applyFont="1" applyAlignment="1">
      <alignment horizontal="left" vertical="center" wrapText="1" readingOrder="1"/>
    </xf>
    <xf numFmtId="0" fontId="86" fillId="0" borderId="2" xfId="67" applyFont="1" applyBorder="1" applyAlignment="1">
      <alignment horizontal="center" vertical="center" wrapText="1" readingOrder="1"/>
    </xf>
    <xf numFmtId="0" fontId="86" fillId="0" borderId="0" xfId="67" applyFont="1" applyAlignment="1">
      <alignment horizontal="center" vertical="center" wrapText="1" readingOrder="1"/>
    </xf>
    <xf numFmtId="0" fontId="84" fillId="0" borderId="2" xfId="67" applyFont="1" applyBorder="1" applyAlignment="1">
      <alignment horizontal="center" vertical="center" wrapText="1" readingOrder="1"/>
    </xf>
    <xf numFmtId="0" fontId="89" fillId="0" borderId="2" xfId="67" applyFont="1" applyBorder="1" applyAlignment="1">
      <alignment horizontal="right" vertical="center" wrapText="1" readingOrder="1"/>
    </xf>
    <xf numFmtId="0" fontId="86" fillId="0" borderId="2" xfId="67" applyFont="1" applyBorder="1" applyAlignment="1">
      <alignment vertical="center" wrapText="1" readingOrder="1"/>
    </xf>
    <xf numFmtId="0" fontId="84" fillId="0" borderId="2" xfId="67" applyFont="1" applyBorder="1" applyAlignment="1">
      <alignment horizontal="left" vertical="center" wrapText="1" readingOrder="1"/>
    </xf>
    <xf numFmtId="0" fontId="84" fillId="0" borderId="3" xfId="67" applyFont="1" applyBorder="1" applyAlignment="1">
      <alignment vertical="center" wrapText="1" readingOrder="1"/>
    </xf>
    <xf numFmtId="0" fontId="84" fillId="0" borderId="2" xfId="67" applyFont="1" applyBorder="1" applyAlignment="1">
      <alignment vertical="center" wrapText="1" readingOrder="1"/>
    </xf>
    <xf numFmtId="0" fontId="90" fillId="0" borderId="2" xfId="67" applyFont="1" applyBorder="1" applyAlignment="1">
      <alignment horizontal="center" vertical="center" wrapText="1" readingOrder="1"/>
    </xf>
    <xf numFmtId="0" fontId="90" fillId="0" borderId="2" xfId="67" applyFont="1" applyBorder="1" applyAlignment="1">
      <alignment vertical="center" wrapText="1" readingOrder="1"/>
    </xf>
    <xf numFmtId="0" fontId="91" fillId="0" borderId="2" xfId="67" applyFont="1" applyBorder="1" applyAlignment="1">
      <alignment horizontal="right" vertical="center" wrapText="1" readingOrder="1"/>
    </xf>
    <xf numFmtId="0" fontId="88" fillId="0" borderId="2" xfId="67" applyFont="1" applyBorder="1" applyAlignment="1">
      <alignment vertical="center" wrapText="1" readingOrder="1"/>
    </xf>
    <xf numFmtId="0" fontId="88" fillId="0" borderId="2" xfId="67" quotePrefix="1" applyFont="1" applyBorder="1" applyAlignment="1">
      <alignment horizontal="center" vertical="center" wrapText="1" readingOrder="1"/>
    </xf>
    <xf numFmtId="0" fontId="92" fillId="0" borderId="2" xfId="67" applyFont="1" applyBorder="1" applyAlignment="1">
      <alignment horizontal="right" vertical="center" wrapText="1" readingOrder="1"/>
    </xf>
    <xf numFmtId="0" fontId="86" fillId="0" borderId="4" xfId="67" quotePrefix="1" applyFont="1" applyBorder="1" applyAlignment="1">
      <alignment horizontal="center" vertical="center" wrapText="1" readingOrder="1"/>
    </xf>
    <xf numFmtId="0" fontId="86" fillId="0" borderId="2" xfId="67" applyFont="1" applyBorder="1" applyAlignment="1">
      <alignment vertical="center" wrapText="1"/>
    </xf>
    <xf numFmtId="0" fontId="86" fillId="0" borderId="5" xfId="67" applyFont="1" applyBorder="1" applyAlignment="1">
      <alignment vertical="center" wrapText="1" readingOrder="1"/>
    </xf>
    <xf numFmtId="0" fontId="93" fillId="0" borderId="2" xfId="67" applyFont="1" applyBorder="1" applyAlignment="1">
      <alignment horizontal="right" vertical="center" wrapText="1" readingOrder="1"/>
    </xf>
    <xf numFmtId="0" fontId="90" fillId="0" borderId="2" xfId="67" quotePrefix="1" applyFont="1" applyBorder="1" applyAlignment="1">
      <alignment horizontal="center" vertical="center" wrapText="1" readingOrder="1"/>
    </xf>
    <xf numFmtId="49" fontId="90" fillId="0" borderId="2" xfId="68" applyNumberFormat="1" applyFont="1" applyFill="1" applyBorder="1" applyAlignment="1">
      <alignment horizontal="left" vertical="center" wrapText="1"/>
    </xf>
    <xf numFmtId="0" fontId="90" fillId="0" borderId="0" xfId="67" applyFont="1" applyAlignment="1">
      <alignment vertical="center" wrapText="1" readingOrder="1"/>
    </xf>
    <xf numFmtId="185" fontId="86" fillId="0" borderId="2" xfId="67" quotePrefix="1" applyNumberFormat="1" applyFont="1" applyBorder="1" applyAlignment="1">
      <alignment horizontal="center" vertical="center" wrapText="1" readingOrder="1"/>
    </xf>
    <xf numFmtId="0" fontId="86" fillId="0" borderId="2" xfId="67" quotePrefix="1" applyFont="1" applyBorder="1" applyAlignment="1">
      <alignment horizontal="center" vertical="center" wrapText="1" readingOrder="1"/>
    </xf>
    <xf numFmtId="49" fontId="86" fillId="0" borderId="2" xfId="68" applyNumberFormat="1" applyFont="1" applyFill="1" applyBorder="1" applyAlignment="1">
      <alignment horizontal="left" vertical="center" wrapText="1"/>
    </xf>
    <xf numFmtId="0" fontId="94" fillId="0" borderId="0" xfId="67" applyFont="1" applyAlignment="1">
      <alignment vertical="center" wrapText="1" readingOrder="1"/>
    </xf>
    <xf numFmtId="0" fontId="94" fillId="0" borderId="0" xfId="67" applyFont="1" applyAlignment="1">
      <alignment vertical="center"/>
    </xf>
    <xf numFmtId="0" fontId="95" fillId="0" borderId="0" xfId="0" applyFont="1" applyBorder="1" applyAlignment="1">
      <alignment vertical="center" wrapText="1"/>
    </xf>
    <xf numFmtId="0" fontId="95" fillId="0" borderId="0" xfId="0" applyFont="1" applyBorder="1" applyAlignment="1">
      <alignment horizontal="right" vertical="center" wrapText="1"/>
    </xf>
    <xf numFmtId="49" fontId="29" fillId="0" borderId="2" xfId="0" applyNumberFormat="1" applyFont="1" applyBorder="1" applyAlignment="1">
      <alignment vertical="center" wrapText="1"/>
    </xf>
    <xf numFmtId="0" fontId="29" fillId="0" borderId="2" xfId="0" applyFont="1" applyBorder="1" applyAlignment="1">
      <alignment vertical="center" wrapText="1"/>
    </xf>
    <xf numFmtId="0" fontId="29" fillId="0" borderId="0" xfId="0" applyFont="1" applyAlignment="1">
      <alignment vertical="center" wrapText="1"/>
    </xf>
    <xf numFmtId="49" fontId="30" fillId="0" borderId="2" xfId="0" applyNumberFormat="1" applyFont="1" applyBorder="1" applyAlignment="1">
      <alignment vertical="center" wrapText="1"/>
    </xf>
    <xf numFmtId="0" fontId="30" fillId="0" borderId="2" xfId="0" applyFont="1" applyBorder="1" applyAlignment="1">
      <alignment vertical="center" wrapText="1"/>
    </xf>
    <xf numFmtId="0" fontId="30" fillId="0" borderId="0" xfId="0" applyFont="1" applyAlignment="1">
      <alignment vertical="center" wrapText="1"/>
    </xf>
    <xf numFmtId="1" fontId="98" fillId="0" borderId="2" xfId="1" applyNumberFormat="1" applyFont="1" applyFill="1" applyBorder="1" applyAlignment="1">
      <alignment horizontal="center" vertical="center"/>
    </xf>
    <xf numFmtId="1" fontId="98" fillId="0" borderId="2" xfId="1" applyNumberFormat="1" applyFont="1" applyFill="1" applyBorder="1" applyAlignment="1">
      <alignment horizontal="center" vertical="center" wrapText="1"/>
    </xf>
    <xf numFmtId="0" fontId="99" fillId="0" borderId="0" xfId="0" applyFont="1"/>
    <xf numFmtId="1" fontId="98" fillId="0" borderId="2" xfId="1" applyNumberFormat="1" applyFont="1" applyFill="1" applyBorder="1" applyAlignment="1">
      <alignment vertical="center" wrapText="1"/>
    </xf>
    <xf numFmtId="49" fontId="98" fillId="0" borderId="2" xfId="1" applyNumberFormat="1" applyFont="1" applyFill="1" applyBorder="1" applyAlignment="1">
      <alignment horizontal="center" vertical="center"/>
    </xf>
    <xf numFmtId="1" fontId="98" fillId="0" borderId="2" xfId="1" applyNumberFormat="1" applyFont="1" applyFill="1" applyBorder="1" applyAlignment="1">
      <alignment horizontal="left" vertical="center" wrapText="1"/>
    </xf>
    <xf numFmtId="1" fontId="17" fillId="0" borderId="2" xfId="1" applyNumberFormat="1" applyFont="1" applyFill="1" applyBorder="1" applyAlignment="1">
      <alignment horizontal="left" vertical="center" wrapText="1"/>
    </xf>
    <xf numFmtId="49" fontId="76" fillId="0" borderId="2" xfId="1" applyNumberFormat="1" applyFont="1" applyFill="1" applyBorder="1" applyAlignment="1">
      <alignment horizontal="center" vertical="center"/>
    </xf>
    <xf numFmtId="1" fontId="76" fillId="0" borderId="2" xfId="1" quotePrefix="1" applyNumberFormat="1" applyFont="1" applyFill="1" applyBorder="1" applyAlignment="1">
      <alignment vertical="center" wrapText="1"/>
    </xf>
    <xf numFmtId="0" fontId="94" fillId="0" borderId="0" xfId="0" applyFont="1"/>
    <xf numFmtId="0" fontId="6" fillId="0" borderId="0" xfId="0" applyFont="1" applyAlignment="1">
      <alignment horizontal="left" vertical="center" wrapText="1" readingOrder="1"/>
    </xf>
    <xf numFmtId="0" fontId="94" fillId="0" borderId="0" xfId="0" quotePrefix="1" applyFont="1" applyAlignment="1">
      <alignment vertical="center"/>
    </xf>
    <xf numFmtId="0" fontId="139" fillId="0" borderId="2" xfId="0" quotePrefix="1" applyFont="1" applyFill="1" applyBorder="1" applyAlignment="1">
      <alignment horizontal="center" vertical="center" wrapText="1"/>
    </xf>
    <xf numFmtId="1" fontId="138" fillId="0" borderId="2" xfId="1" applyNumberFormat="1" applyFont="1" applyFill="1" applyBorder="1" applyAlignment="1">
      <alignment horizontal="left" vertical="center" wrapText="1"/>
    </xf>
    <xf numFmtId="49" fontId="133" fillId="0" borderId="2" xfId="1" applyNumberFormat="1" applyFont="1" applyFill="1" applyBorder="1" applyAlignment="1">
      <alignment horizontal="center" vertical="center"/>
    </xf>
    <xf numFmtId="168" fontId="133" fillId="0" borderId="2" xfId="98" quotePrefix="1" applyNumberFormat="1" applyFont="1" applyFill="1" applyBorder="1" applyAlignment="1">
      <alignment horizontal="right" vertical="center" wrapText="1"/>
    </xf>
    <xf numFmtId="199" fontId="133" fillId="0" borderId="2" xfId="98" applyNumberFormat="1" applyFont="1" applyFill="1" applyBorder="1" applyAlignment="1">
      <alignment horizontal="center" vertical="center" wrapText="1"/>
    </xf>
    <xf numFmtId="168" fontId="133" fillId="0" borderId="2" xfId="98" applyNumberFormat="1" applyFont="1" applyFill="1" applyBorder="1" applyAlignment="1">
      <alignment vertical="center"/>
    </xf>
    <xf numFmtId="3" fontId="133" fillId="0" borderId="2" xfId="0" applyNumberFormat="1" applyFont="1" applyFill="1" applyBorder="1" applyAlignment="1">
      <alignment horizontal="right" vertical="center" wrapText="1"/>
    </xf>
    <xf numFmtId="168" fontId="133" fillId="0" borderId="2" xfId="98" applyNumberFormat="1" applyFont="1" applyFill="1" applyBorder="1" applyAlignment="1">
      <alignment horizontal="right" vertical="center"/>
    </xf>
    <xf numFmtId="168" fontId="137" fillId="0" borderId="2" xfId="98" quotePrefix="1" applyNumberFormat="1" applyFont="1" applyFill="1" applyBorder="1" applyAlignment="1">
      <alignment horizontal="right" vertical="center" wrapText="1"/>
    </xf>
    <xf numFmtId="168" fontId="137" fillId="0" borderId="2" xfId="98" applyNumberFormat="1" applyFont="1" applyFill="1" applyBorder="1" applyAlignment="1">
      <alignment vertical="center"/>
    </xf>
    <xf numFmtId="168" fontId="137" fillId="0" borderId="2" xfId="98" applyNumberFormat="1" applyFont="1" applyFill="1" applyBorder="1" applyAlignment="1">
      <alignment horizontal="right" vertical="center"/>
    </xf>
    <xf numFmtId="3" fontId="138" fillId="0" borderId="2" xfId="0" applyNumberFormat="1" applyFont="1" applyFill="1" applyBorder="1" applyAlignment="1">
      <alignment vertical="center" wrapText="1"/>
    </xf>
    <xf numFmtId="3" fontId="139" fillId="0" borderId="2" xfId="0" applyNumberFormat="1" applyFont="1" applyFill="1" applyBorder="1" applyAlignment="1">
      <alignment vertical="center" wrapText="1"/>
    </xf>
    <xf numFmtId="1" fontId="133" fillId="0" borderId="2" xfId="1" applyNumberFormat="1" applyFont="1" applyFill="1" applyBorder="1" applyAlignment="1">
      <alignment horizontal="right" vertical="center" wrapText="1"/>
    </xf>
    <xf numFmtId="0" fontId="138" fillId="0" borderId="2" xfId="0" applyFont="1" applyFill="1" applyBorder="1" applyAlignment="1">
      <alignment horizontal="center" vertical="center" wrapText="1"/>
    </xf>
    <xf numFmtId="1" fontId="133" fillId="0" borderId="2" xfId="1" quotePrefix="1" applyNumberFormat="1" applyFont="1" applyFill="1" applyBorder="1" applyAlignment="1">
      <alignment vertical="center" wrapText="1"/>
    </xf>
    <xf numFmtId="168" fontId="133" fillId="0" borderId="2" xfId="98" quotePrefix="1" applyNumberFormat="1" applyFont="1" applyFill="1" applyBorder="1" applyAlignment="1">
      <alignment horizontal="center" vertical="center" wrapText="1"/>
    </xf>
    <xf numFmtId="0" fontId="138" fillId="0" borderId="2" xfId="0" applyFont="1" applyFill="1" applyBorder="1" applyAlignment="1">
      <alignment horizontal="center" vertical="center"/>
    </xf>
    <xf numFmtId="1" fontId="139" fillId="0" borderId="2" xfId="1" applyNumberFormat="1" applyFont="1" applyFill="1" applyBorder="1" applyAlignment="1">
      <alignment horizontal="left" vertical="center" wrapText="1"/>
    </xf>
    <xf numFmtId="1" fontId="133" fillId="0" borderId="2" xfId="1" applyNumberFormat="1" applyFont="1" applyFill="1" applyBorder="1" applyAlignment="1">
      <alignment horizontal="left" vertical="center" wrapText="1"/>
    </xf>
    <xf numFmtId="1" fontId="132" fillId="0" borderId="2" xfId="1" quotePrefix="1" applyNumberFormat="1" applyFont="1" applyFill="1" applyBorder="1" applyAlignment="1">
      <alignment vertical="center" wrapText="1"/>
    </xf>
    <xf numFmtId="3" fontId="133" fillId="0" borderId="2" xfId="96" applyNumberFormat="1" applyFont="1" applyFill="1" applyBorder="1" applyAlignment="1">
      <alignment horizontal="right" vertical="center" shrinkToFit="1"/>
    </xf>
    <xf numFmtId="3" fontId="132" fillId="0" borderId="2" xfId="96" applyNumberFormat="1" applyFont="1" applyFill="1" applyBorder="1" applyAlignment="1">
      <alignment horizontal="right" vertical="center" shrinkToFit="1"/>
    </xf>
    <xf numFmtId="0" fontId="76" fillId="0" borderId="2" xfId="0" applyFont="1" applyFill="1" applyBorder="1" applyAlignment="1">
      <alignment horizontal="center" vertical="center" wrapText="1"/>
    </xf>
    <xf numFmtId="1" fontId="98" fillId="0" borderId="2" xfId="1" quotePrefix="1" applyNumberFormat="1" applyFont="1" applyFill="1" applyBorder="1" applyAlignment="1">
      <alignment vertical="center" wrapText="1"/>
    </xf>
    <xf numFmtId="49" fontId="133" fillId="0" borderId="2" xfId="1" quotePrefix="1" applyNumberFormat="1" applyFont="1" applyFill="1" applyBorder="1" applyAlignment="1">
      <alignment horizontal="center" vertical="center"/>
    </xf>
    <xf numFmtId="3" fontId="61" fillId="0" borderId="2" xfId="1" quotePrefix="1" applyNumberFormat="1" applyFont="1" applyFill="1" applyBorder="1" applyAlignment="1">
      <alignment horizontal="center" vertical="center" wrapText="1"/>
    </xf>
    <xf numFmtId="1" fontId="61" fillId="0" borderId="2" xfId="1" applyNumberFormat="1" applyFont="1" applyFill="1" applyBorder="1" applyAlignment="1">
      <alignment horizontal="center" vertical="center"/>
    </xf>
    <xf numFmtId="1" fontId="142" fillId="0" borderId="2" xfId="1" applyNumberFormat="1" applyFont="1" applyFill="1" applyBorder="1" applyAlignment="1">
      <alignment vertical="center" wrapText="1"/>
    </xf>
    <xf numFmtId="1" fontId="61" fillId="0" borderId="2" xfId="1" applyNumberFormat="1" applyFont="1" applyFill="1" applyBorder="1" applyAlignment="1">
      <alignment vertical="center" wrapText="1"/>
    </xf>
    <xf numFmtId="1" fontId="142" fillId="0" borderId="2" xfId="1" applyNumberFormat="1" applyFont="1" applyFill="1" applyBorder="1" applyAlignment="1">
      <alignment horizontal="center" vertical="center"/>
    </xf>
    <xf numFmtId="49" fontId="142" fillId="0" borderId="2" xfId="1" applyNumberFormat="1" applyFont="1" applyFill="1" applyBorder="1" applyAlignment="1">
      <alignment horizontal="center" vertical="center"/>
    </xf>
    <xf numFmtId="199" fontId="61" fillId="0" borderId="2" xfId="177" applyNumberFormat="1" applyFont="1" applyFill="1" applyBorder="1" applyAlignment="1">
      <alignment vertical="center" wrapText="1"/>
    </xf>
    <xf numFmtId="1" fontId="61" fillId="0" borderId="2" xfId="1" quotePrefix="1" applyNumberFormat="1" applyFont="1" applyFill="1" applyBorder="1" applyAlignment="1">
      <alignment vertical="center" wrapText="1"/>
    </xf>
    <xf numFmtId="49" fontId="76" fillId="0" borderId="2" xfId="1" quotePrefix="1" applyNumberFormat="1" applyFont="1" applyFill="1" applyBorder="1" applyAlignment="1">
      <alignment horizontal="center" vertical="center"/>
    </xf>
    <xf numFmtId="166" fontId="141" fillId="0" borderId="2" xfId="177" quotePrefix="1" applyNumberFormat="1" applyFont="1" applyFill="1" applyBorder="1" applyAlignment="1">
      <alignment horizontal="right" vertical="center" wrapText="1"/>
    </xf>
    <xf numFmtId="166" fontId="142" fillId="0" borderId="2" xfId="177" quotePrefix="1" applyNumberFormat="1" applyFont="1" applyFill="1" applyBorder="1" applyAlignment="1">
      <alignment horizontal="right" vertical="center" wrapText="1"/>
    </xf>
    <xf numFmtId="166" fontId="61" fillId="0" borderId="2" xfId="177" quotePrefix="1" applyNumberFormat="1" applyFont="1" applyFill="1" applyBorder="1" applyAlignment="1">
      <alignment horizontal="right" vertical="center" wrapText="1"/>
    </xf>
    <xf numFmtId="168" fontId="76" fillId="0" borderId="2" xfId="1208" applyNumberFormat="1" applyFont="1" applyFill="1" applyBorder="1" applyAlignment="1">
      <alignment horizontal="right" vertical="center"/>
    </xf>
    <xf numFmtId="200" fontId="132" fillId="0" borderId="2" xfId="0" applyNumberFormat="1" applyFont="1" applyFill="1" applyBorder="1" applyAlignment="1">
      <alignment horizontal="justify" vertical="center" wrapText="1"/>
    </xf>
    <xf numFmtId="168" fontId="76" fillId="0" borderId="2" xfId="1208" quotePrefix="1" applyNumberFormat="1" applyFont="1" applyFill="1" applyBorder="1" applyAlignment="1">
      <alignment horizontal="right" vertical="center" wrapText="1"/>
    </xf>
    <xf numFmtId="3" fontId="269" fillId="0" borderId="2" xfId="0" applyNumberFormat="1" applyFont="1" applyFill="1" applyBorder="1" applyAlignment="1">
      <alignment horizontal="right" vertical="center" wrapText="1"/>
    </xf>
    <xf numFmtId="168" fontId="76" fillId="0" borderId="2" xfId="98" applyNumberFormat="1" applyFont="1" applyFill="1" applyBorder="1" applyAlignment="1">
      <alignment vertical="center"/>
    </xf>
    <xf numFmtId="168" fontId="82" fillId="0" borderId="2" xfId="98" applyNumberFormat="1" applyFont="1" applyFill="1" applyBorder="1" applyAlignment="1">
      <alignment vertical="center"/>
    </xf>
    <xf numFmtId="200" fontId="270" fillId="0" borderId="2" xfId="0" applyNumberFormat="1" applyFont="1" applyFill="1" applyBorder="1" applyAlignment="1">
      <alignment horizontal="justify" vertical="center" wrapText="1"/>
    </xf>
    <xf numFmtId="168" fontId="76" fillId="0" borderId="2" xfId="0" applyNumberFormat="1" applyFont="1" applyFill="1" applyBorder="1" applyAlignment="1">
      <alignment horizontal="right" vertical="center" wrapText="1"/>
    </xf>
    <xf numFmtId="1" fontId="137" fillId="0" borderId="2" xfId="1" applyNumberFormat="1" applyFont="1" applyFill="1" applyBorder="1" applyAlignment="1">
      <alignment horizontal="left" vertical="center" wrapText="1"/>
    </xf>
    <xf numFmtId="1" fontId="148" fillId="0" borderId="2" xfId="1" applyNumberFormat="1" applyFont="1" applyFill="1" applyBorder="1" applyAlignment="1">
      <alignment horizontal="left" vertical="center" wrapText="1"/>
    </xf>
    <xf numFmtId="168" fontId="146" fillId="0" borderId="2" xfId="98" applyNumberFormat="1" applyFont="1" applyFill="1" applyBorder="1" applyAlignment="1">
      <alignment vertical="center"/>
    </xf>
    <xf numFmtId="1" fontId="146" fillId="0" borderId="2" xfId="1" applyNumberFormat="1" applyFont="1" applyFill="1" applyBorder="1" applyAlignment="1">
      <alignment horizontal="left" vertical="center" wrapText="1"/>
    </xf>
    <xf numFmtId="49" fontId="61" fillId="0" borderId="2" xfId="1" applyNumberFormat="1" applyFont="1" applyFill="1" applyBorder="1" applyAlignment="1">
      <alignment horizontal="center" vertical="center"/>
    </xf>
    <xf numFmtId="168" fontId="146" fillId="0" borderId="2" xfId="98" quotePrefix="1" applyNumberFormat="1" applyFont="1" applyFill="1" applyBorder="1" applyAlignment="1">
      <alignment horizontal="right" vertical="center" wrapText="1"/>
    </xf>
    <xf numFmtId="168" fontId="146" fillId="0" borderId="3" xfId="98" quotePrefix="1" applyNumberFormat="1" applyFont="1" applyFill="1" applyBorder="1" applyAlignment="1">
      <alignment horizontal="right" vertical="center" wrapText="1"/>
    </xf>
    <xf numFmtId="1" fontId="82" fillId="0" borderId="2" xfId="1" applyNumberFormat="1" applyFont="1" applyFill="1" applyBorder="1" applyAlignment="1">
      <alignment horizontal="right" vertical="center"/>
    </xf>
    <xf numFmtId="199" fontId="142" fillId="0" borderId="2" xfId="177" applyNumberFormat="1" applyFont="1" applyFill="1" applyBorder="1" applyAlignment="1">
      <alignment vertical="center" wrapText="1"/>
    </xf>
    <xf numFmtId="1" fontId="76" fillId="0" borderId="2" xfId="1" applyNumberFormat="1" applyFont="1" applyFill="1" applyBorder="1" applyAlignment="1">
      <alignment horizontal="center" vertical="center"/>
    </xf>
    <xf numFmtId="1" fontId="144" fillId="0" borderId="2" xfId="1" applyNumberFormat="1" applyFont="1" applyFill="1" applyBorder="1" applyAlignment="1">
      <alignment vertical="center" wrapText="1"/>
    </xf>
    <xf numFmtId="0" fontId="142" fillId="0" borderId="2" xfId="0" applyFont="1" applyFill="1" applyBorder="1" applyAlignment="1">
      <alignment horizontal="center" vertical="center"/>
    </xf>
    <xf numFmtId="0" fontId="142" fillId="0" borderId="2" xfId="0" applyFont="1" applyFill="1" applyBorder="1" applyAlignment="1">
      <alignment vertical="center" wrapText="1"/>
    </xf>
    <xf numFmtId="0" fontId="144" fillId="0" borderId="2" xfId="0" quotePrefix="1" applyFont="1" applyFill="1" applyBorder="1" applyAlignment="1">
      <alignment vertical="center" wrapText="1"/>
    </xf>
    <xf numFmtId="0" fontId="144" fillId="0" borderId="2" xfId="0" applyFont="1" applyFill="1" applyBorder="1" applyAlignment="1">
      <alignment vertical="center" wrapText="1"/>
    </xf>
    <xf numFmtId="199" fontId="143" fillId="0" borderId="2" xfId="177" applyNumberFormat="1" applyFont="1" applyFill="1" applyBorder="1" applyAlignment="1">
      <alignment vertical="center" wrapText="1"/>
    </xf>
    <xf numFmtId="199" fontId="144" fillId="0" borderId="2" xfId="177" applyNumberFormat="1" applyFont="1" applyFill="1" applyBorder="1" applyAlignment="1">
      <alignment vertical="center" wrapText="1"/>
    </xf>
    <xf numFmtId="0" fontId="144" fillId="0" borderId="0" xfId="0" applyFont="1" applyFill="1" applyAlignment="1">
      <alignment vertical="center" wrapText="1"/>
    </xf>
    <xf numFmtId="0" fontId="144" fillId="0" borderId="0" xfId="0" applyFont="1" applyFill="1"/>
    <xf numFmtId="0" fontId="61" fillId="0" borderId="2" xfId="0" applyFont="1" applyFill="1" applyBorder="1" applyAlignment="1">
      <alignment vertical="center" wrapText="1"/>
    </xf>
    <xf numFmtId="0" fontId="142" fillId="0" borderId="2" xfId="0" applyFont="1" applyFill="1" applyBorder="1"/>
    <xf numFmtId="0" fontId="143" fillId="0" borderId="2" xfId="0" applyFont="1" applyFill="1" applyBorder="1" applyAlignment="1">
      <alignment vertical="center" wrapText="1"/>
    </xf>
    <xf numFmtId="0" fontId="142" fillId="0" borderId="0" xfId="0" applyFont="1" applyFill="1" applyAlignment="1">
      <alignment vertical="center" wrapText="1"/>
    </xf>
    <xf numFmtId="0" fontId="142" fillId="0" borderId="0" xfId="0" applyFont="1" applyFill="1"/>
    <xf numFmtId="0" fontId="61" fillId="0" borderId="3" xfId="0" applyFont="1" applyFill="1" applyBorder="1" applyAlignment="1">
      <alignment vertical="center" wrapText="1"/>
    </xf>
    <xf numFmtId="0" fontId="143" fillId="0" borderId="2" xfId="0" quotePrefix="1" applyFont="1" applyFill="1" applyBorder="1" applyAlignment="1">
      <alignment vertical="center" wrapText="1"/>
    </xf>
    <xf numFmtId="168" fontId="142" fillId="0" borderId="2" xfId="0" applyNumberFormat="1" applyFont="1" applyFill="1" applyBorder="1" applyAlignment="1">
      <alignment vertical="center" wrapText="1"/>
    </xf>
    <xf numFmtId="168" fontId="148" fillId="0" borderId="2" xfId="98" quotePrefix="1" applyNumberFormat="1" applyFont="1" applyFill="1" applyBorder="1" applyAlignment="1">
      <alignment horizontal="right" vertical="center" wrapText="1"/>
    </xf>
    <xf numFmtId="0" fontId="143" fillId="0" borderId="4" xfId="179" applyFont="1" applyFill="1" applyBorder="1" applyAlignment="1">
      <alignment vertical="center" wrapText="1"/>
    </xf>
    <xf numFmtId="166" fontId="154" fillId="0" borderId="2" xfId="177" applyNumberFormat="1" applyFont="1" applyFill="1" applyBorder="1" applyAlignment="1">
      <alignment horizontal="right" vertical="center" wrapText="1"/>
    </xf>
    <xf numFmtId="166" fontId="141" fillId="0" borderId="2" xfId="177" applyNumberFormat="1" applyFont="1" applyFill="1" applyBorder="1" applyAlignment="1">
      <alignment horizontal="right" vertical="center" wrapText="1"/>
    </xf>
    <xf numFmtId="2" fontId="143" fillId="0" borderId="2" xfId="1" applyNumberFormat="1" applyFont="1" applyFill="1" applyBorder="1" applyAlignment="1">
      <alignment horizontal="center" vertical="center"/>
    </xf>
    <xf numFmtId="0" fontId="61" fillId="0" borderId="2" xfId="179" applyFont="1" applyFill="1" applyBorder="1" applyAlignment="1">
      <alignment horizontal="left" vertical="center" wrapText="1"/>
    </xf>
    <xf numFmtId="166" fontId="61" fillId="0" borderId="2" xfId="177" applyNumberFormat="1" applyFont="1" applyFill="1" applyBorder="1" applyAlignment="1">
      <alignment horizontal="right" vertical="center" wrapText="1"/>
    </xf>
    <xf numFmtId="2" fontId="61" fillId="0" borderId="2" xfId="1" applyNumberFormat="1" applyFont="1" applyFill="1" applyBorder="1" applyAlignment="1">
      <alignment horizontal="center" vertical="center" wrapText="1"/>
    </xf>
    <xf numFmtId="0" fontId="61" fillId="0" borderId="2" xfId="8" applyFont="1" applyFill="1" applyBorder="1" applyAlignment="1">
      <alignment horizontal="left" vertical="center" wrapText="1"/>
    </xf>
    <xf numFmtId="0" fontId="61" fillId="0" borderId="2" xfId="4" applyNumberFormat="1" applyFont="1" applyFill="1" applyBorder="1" applyAlignment="1" applyProtection="1">
      <alignment horizontal="left" vertical="center" wrapText="1"/>
    </xf>
    <xf numFmtId="0" fontId="61" fillId="0" borderId="2" xfId="180" applyFont="1" applyFill="1" applyBorder="1" applyAlignment="1">
      <alignment horizontal="left" vertical="center" wrapText="1"/>
    </xf>
    <xf numFmtId="2" fontId="61" fillId="0" borderId="2" xfId="1" applyNumberFormat="1" applyFont="1" applyFill="1" applyBorder="1" applyAlignment="1">
      <alignment horizontal="center" vertical="center"/>
    </xf>
    <xf numFmtId="0" fontId="61" fillId="0" borderId="2" xfId="0" applyFont="1" applyFill="1" applyBorder="1" applyAlignment="1">
      <alignment horizontal="left" vertical="center" wrapText="1"/>
    </xf>
    <xf numFmtId="2" fontId="150" fillId="0" borderId="2" xfId="1" applyNumberFormat="1" applyFont="1" applyFill="1" applyBorder="1" applyAlignment="1">
      <alignment horizontal="center" vertical="center" wrapText="1"/>
    </xf>
    <xf numFmtId="1" fontId="142" fillId="0" borderId="2" xfId="1" applyNumberFormat="1" applyFont="1" applyFill="1" applyBorder="1" applyAlignment="1">
      <alignment horizontal="left" vertical="center" wrapText="1"/>
    </xf>
    <xf numFmtId="2" fontId="151" fillId="0" borderId="2" xfId="1" applyNumberFormat="1" applyFont="1" applyFill="1" applyBorder="1" applyAlignment="1">
      <alignment horizontal="center" vertical="center" wrapText="1"/>
    </xf>
    <xf numFmtId="1" fontId="61" fillId="0" borderId="2" xfId="1" applyNumberFormat="1" applyFont="1" applyFill="1" applyBorder="1" applyAlignment="1">
      <alignment horizontal="left" vertical="center" wrapText="1"/>
    </xf>
    <xf numFmtId="2" fontId="153" fillId="0" borderId="2" xfId="1" applyNumberFormat="1" applyFont="1" applyFill="1" applyBorder="1" applyAlignment="1">
      <alignment horizontal="center" vertical="center"/>
    </xf>
    <xf numFmtId="1" fontId="61" fillId="0" borderId="3" xfId="1" applyNumberFormat="1" applyFont="1" applyFill="1" applyBorder="1" applyAlignment="1">
      <alignment horizontal="left" vertical="center" wrapText="1"/>
    </xf>
    <xf numFmtId="166" fontId="61" fillId="0" borderId="3" xfId="177" applyNumberFormat="1" applyFont="1" applyFill="1" applyBorder="1" applyAlignment="1">
      <alignment horizontal="right" vertical="center" wrapText="1"/>
    </xf>
    <xf numFmtId="0" fontId="61" fillId="0" borderId="0" xfId="0" applyFont="1" applyFill="1" applyAlignment="1">
      <alignment vertical="center" wrapText="1"/>
    </xf>
    <xf numFmtId="0" fontId="61" fillId="0" borderId="0" xfId="0" applyFont="1" applyFill="1"/>
    <xf numFmtId="3" fontId="61" fillId="0" borderId="2" xfId="0" applyNumberFormat="1" applyFont="1" applyFill="1" applyBorder="1" applyAlignment="1">
      <alignment horizontal="center" vertical="center" wrapText="1"/>
    </xf>
    <xf numFmtId="199" fontId="61" fillId="0" borderId="0" xfId="0" applyNumberFormat="1" applyFont="1" applyFill="1" applyAlignment="1">
      <alignment vertical="center" wrapText="1"/>
    </xf>
    <xf numFmtId="199" fontId="61" fillId="0" borderId="2" xfId="177" applyNumberFormat="1" applyFont="1" applyFill="1" applyBorder="1" applyAlignment="1">
      <alignment horizontal="right" vertical="center" wrapText="1"/>
    </xf>
    <xf numFmtId="199" fontId="142" fillId="0" borderId="2" xfId="0" applyNumberFormat="1" applyFont="1" applyFill="1" applyBorder="1" applyAlignment="1">
      <alignment vertical="center" wrapText="1"/>
    </xf>
    <xf numFmtId="0" fontId="61" fillId="0" borderId="2" xfId="0" applyFont="1" applyFill="1" applyBorder="1" applyAlignment="1">
      <alignment horizontal="center" vertical="center"/>
    </xf>
    <xf numFmtId="0" fontId="61" fillId="0" borderId="2" xfId="0" applyFont="1" applyFill="1" applyBorder="1" applyAlignment="1">
      <alignment horizontal="center" vertical="center" wrapText="1"/>
    </xf>
    <xf numFmtId="0" fontId="61" fillId="0" borderId="2" xfId="0" quotePrefix="1" applyFont="1" applyFill="1" applyBorder="1" applyAlignment="1">
      <alignment horizontal="center" vertical="center"/>
    </xf>
    <xf numFmtId="2" fontId="61" fillId="0" borderId="2" xfId="0" applyNumberFormat="1" applyFont="1" applyFill="1" applyBorder="1" applyAlignment="1">
      <alignment vertical="center" wrapText="1"/>
    </xf>
    <xf numFmtId="166" fontId="61" fillId="0" borderId="2" xfId="177" applyNumberFormat="1" applyFont="1" applyFill="1" applyBorder="1" applyAlignment="1">
      <alignment vertical="center" wrapText="1"/>
    </xf>
    <xf numFmtId="0" fontId="142" fillId="0" borderId="2" xfId="0" quotePrefix="1" applyFont="1" applyFill="1" applyBorder="1" applyAlignment="1">
      <alignment horizontal="center"/>
    </xf>
    <xf numFmtId="2" fontId="142" fillId="0" borderId="2" xfId="0" applyNumberFormat="1" applyFont="1" applyFill="1" applyBorder="1" applyAlignment="1">
      <alignment vertical="center" wrapText="1"/>
    </xf>
    <xf numFmtId="166" fontId="142" fillId="0" borderId="2" xfId="177" applyNumberFormat="1" applyFont="1" applyFill="1" applyBorder="1" applyAlignment="1">
      <alignment vertical="center" wrapText="1"/>
    </xf>
    <xf numFmtId="2" fontId="61" fillId="0" borderId="3" xfId="0" applyNumberFormat="1" applyFont="1" applyFill="1" applyBorder="1" applyAlignment="1">
      <alignment vertical="center" wrapText="1"/>
    </xf>
    <xf numFmtId="166" fontId="61" fillId="0" borderId="3" xfId="177" applyNumberFormat="1" applyFont="1" applyFill="1" applyBorder="1" applyAlignment="1">
      <alignment vertical="center" wrapText="1"/>
    </xf>
    <xf numFmtId="168" fontId="141" fillId="0" borderId="2" xfId="0" applyNumberFormat="1" applyFont="1" applyFill="1" applyBorder="1" applyAlignment="1">
      <alignment vertical="center" wrapText="1"/>
    </xf>
    <xf numFmtId="3" fontId="61" fillId="0" borderId="2" xfId="0" applyNumberFormat="1" applyFont="1" applyFill="1" applyBorder="1" applyAlignment="1">
      <alignment vertical="center" wrapText="1"/>
    </xf>
    <xf numFmtId="1" fontId="61" fillId="0" borderId="2" xfId="1" applyNumberFormat="1" applyFont="1" applyFill="1" applyBorder="1" applyAlignment="1">
      <alignment horizontal="center" vertical="center" wrapText="1"/>
    </xf>
    <xf numFmtId="1" fontId="142" fillId="0" borderId="2" xfId="1" applyNumberFormat="1" applyFont="1" applyFill="1" applyBorder="1" applyAlignment="1">
      <alignment horizontal="center" vertical="center" wrapText="1"/>
    </xf>
    <xf numFmtId="0" fontId="142" fillId="0" borderId="2" xfId="0" applyFont="1" applyFill="1" applyBorder="1" applyAlignment="1">
      <alignment horizontal="center" vertical="center" wrapText="1"/>
    </xf>
    <xf numFmtId="0" fontId="144" fillId="0" borderId="2" xfId="0" applyFont="1" applyFill="1" applyBorder="1" applyAlignment="1">
      <alignment horizontal="center" vertical="center" wrapText="1"/>
    </xf>
    <xf numFmtId="2" fontId="142" fillId="0" borderId="2" xfId="1" applyNumberFormat="1" applyFont="1" applyFill="1" applyBorder="1" applyAlignment="1">
      <alignment horizontal="center" vertical="center"/>
    </xf>
    <xf numFmtId="0" fontId="61" fillId="0" borderId="0" xfId="0" applyFont="1" applyFill="1" applyAlignment="1">
      <alignment horizontal="center" vertical="center" wrapText="1"/>
    </xf>
    <xf numFmtId="0" fontId="0" fillId="0" borderId="0" xfId="0" applyFill="1"/>
    <xf numFmtId="168" fontId="98" fillId="0" borderId="2" xfId="98" quotePrefix="1" applyNumberFormat="1" applyFont="1" applyFill="1" applyBorder="1" applyAlignment="1">
      <alignment vertical="center" wrapText="1"/>
    </xf>
    <xf numFmtId="0" fontId="0" fillId="0" borderId="2" xfId="0" applyFill="1" applyBorder="1"/>
    <xf numFmtId="3" fontId="133" fillId="0" borderId="2" xfId="108" applyNumberFormat="1" applyFont="1" applyFill="1" applyBorder="1" applyAlignment="1">
      <alignment horizontal="right" vertical="center" shrinkToFit="1"/>
    </xf>
    <xf numFmtId="49" fontId="82" fillId="0" borderId="2" xfId="1" applyNumberFormat="1" applyFont="1" applyFill="1" applyBorder="1" applyAlignment="1">
      <alignment horizontal="center" vertical="center"/>
    </xf>
    <xf numFmtId="1" fontId="82" fillId="0" borderId="2" xfId="1" quotePrefix="1" applyNumberFormat="1" applyFont="1" applyFill="1" applyBorder="1" applyAlignment="1">
      <alignment vertical="center" wrapText="1"/>
    </xf>
    <xf numFmtId="0" fontId="99" fillId="0" borderId="2" xfId="0" applyFont="1" applyFill="1" applyBorder="1"/>
    <xf numFmtId="0" fontId="140" fillId="0" borderId="2" xfId="0" applyFont="1" applyFill="1" applyBorder="1"/>
    <xf numFmtId="0" fontId="99" fillId="0" borderId="0" xfId="0" applyFont="1" applyFill="1"/>
    <xf numFmtId="0" fontId="134" fillId="0" borderId="2" xfId="0" quotePrefix="1" applyFont="1" applyFill="1" applyBorder="1" applyAlignment="1">
      <alignment horizontal="center" vertical="center" wrapText="1"/>
    </xf>
    <xf numFmtId="0" fontId="134" fillId="0" borderId="2" xfId="0" applyFont="1" applyFill="1" applyBorder="1" applyAlignment="1">
      <alignment horizontal="left" vertical="center" wrapText="1"/>
    </xf>
    <xf numFmtId="168" fontId="98" fillId="0" borderId="2" xfId="98" quotePrefix="1" applyNumberFormat="1" applyFont="1" applyFill="1" applyBorder="1" applyAlignment="1">
      <alignment horizontal="right" vertical="center" wrapText="1"/>
    </xf>
    <xf numFmtId="0" fontId="136" fillId="0" borderId="2" xfId="0" applyFont="1" applyFill="1" applyBorder="1"/>
    <xf numFmtId="0" fontId="134" fillId="0" borderId="2" xfId="0" applyFont="1" applyFill="1" applyBorder="1" applyAlignment="1">
      <alignment vertical="center" wrapText="1"/>
    </xf>
    <xf numFmtId="3" fontId="135" fillId="0" borderId="2" xfId="0" applyNumberFormat="1" applyFont="1" applyFill="1" applyBorder="1" applyAlignment="1">
      <alignment vertical="center" wrapText="1"/>
    </xf>
    <xf numFmtId="0" fontId="136" fillId="0" borderId="0" xfId="0" applyFont="1" applyFill="1"/>
    <xf numFmtId="168" fontId="82" fillId="0" borderId="2" xfId="0" applyNumberFormat="1" applyFont="1" applyFill="1" applyBorder="1" applyAlignment="1">
      <alignment horizontal="center" vertical="center" wrapText="1"/>
    </xf>
    <xf numFmtId="0" fontId="133" fillId="0" borderId="2" xfId="0" applyFont="1" applyFill="1" applyBorder="1" applyAlignment="1">
      <alignment horizontal="center" vertical="center" wrapText="1"/>
    </xf>
    <xf numFmtId="168" fontId="76" fillId="0" borderId="2" xfId="98" applyNumberFormat="1" applyFont="1" applyFill="1" applyBorder="1" applyAlignment="1">
      <alignment horizontal="right" vertical="center" wrapText="1"/>
    </xf>
    <xf numFmtId="1" fontId="141" fillId="0" borderId="2" xfId="1" applyNumberFormat="1" applyFont="1" applyFill="1" applyBorder="1" applyAlignment="1">
      <alignment horizontal="center" vertical="center" wrapText="1"/>
    </xf>
    <xf numFmtId="168" fontId="98" fillId="0" borderId="2" xfId="98" applyNumberFormat="1" applyFont="1" applyFill="1" applyBorder="1" applyAlignment="1">
      <alignment horizontal="right" vertical="center" wrapText="1"/>
    </xf>
    <xf numFmtId="43" fontId="98" fillId="0" borderId="2" xfId="98" applyNumberFormat="1" applyFont="1" applyFill="1" applyBorder="1" applyAlignment="1">
      <alignment horizontal="right" vertical="center" wrapText="1"/>
    </xf>
    <xf numFmtId="0" fontId="133" fillId="0" borderId="2" xfId="178" applyFont="1" applyFill="1" applyBorder="1" applyAlignment="1">
      <alignment horizontal="left" vertical="center" wrapText="1"/>
    </xf>
    <xf numFmtId="168" fontId="133" fillId="0" borderId="2" xfId="98" applyNumberFormat="1" applyFont="1" applyFill="1" applyBorder="1" applyAlignment="1">
      <alignment horizontal="right" vertical="center" wrapText="1"/>
    </xf>
    <xf numFmtId="43" fontId="133" fillId="0" borderId="2" xfId="98" applyFont="1" applyFill="1" applyBorder="1" applyAlignment="1">
      <alignment horizontal="right" vertical="center" wrapText="1"/>
    </xf>
    <xf numFmtId="43" fontId="136" fillId="0" borderId="2" xfId="0" applyNumberFormat="1" applyFont="1" applyFill="1" applyBorder="1"/>
    <xf numFmtId="43" fontId="133" fillId="0" borderId="2" xfId="98" applyFont="1" applyFill="1" applyBorder="1" applyAlignment="1">
      <alignment horizontal="center" vertical="center" wrapText="1"/>
    </xf>
    <xf numFmtId="277" fontId="154" fillId="0" borderId="2" xfId="177" applyNumberFormat="1" applyFont="1" applyFill="1" applyBorder="1" applyAlignment="1">
      <alignment horizontal="right" vertical="center" wrapText="1"/>
    </xf>
    <xf numFmtId="3" fontId="134" fillId="0" borderId="2" xfId="1" quotePrefix="1" applyNumberFormat="1" applyFont="1" applyFill="1" applyBorder="1" applyAlignment="1">
      <alignment horizontal="center" vertical="center" wrapText="1"/>
    </xf>
    <xf numFmtId="3" fontId="134" fillId="0" borderId="2" xfId="1" quotePrefix="1" applyNumberFormat="1" applyFont="1" applyFill="1" applyBorder="1" applyAlignment="1">
      <alignment horizontal="left" vertical="center" wrapText="1"/>
    </xf>
    <xf numFmtId="3" fontId="272" fillId="0" borderId="2" xfId="1" quotePrefix="1" applyNumberFormat="1" applyFont="1" applyFill="1" applyBorder="1" applyAlignment="1">
      <alignment horizontal="center" vertical="center" wrapText="1"/>
    </xf>
    <xf numFmtId="3" fontId="124" fillId="0" borderId="2" xfId="1" quotePrefix="1" applyNumberFormat="1" applyFont="1" applyFill="1" applyBorder="1" applyAlignment="1">
      <alignment horizontal="center" vertical="center" wrapText="1"/>
    </xf>
    <xf numFmtId="1" fontId="146" fillId="0" borderId="2" xfId="2980" applyNumberFormat="1" applyFont="1" applyFill="1" applyBorder="1" applyAlignment="1">
      <alignment vertical="center" wrapText="1"/>
    </xf>
    <xf numFmtId="1" fontId="146" fillId="0" borderId="2" xfId="2980" applyNumberFormat="1" applyFont="1" applyFill="1" applyBorder="1" applyAlignment="1">
      <alignment horizontal="center" vertical="center" wrapText="1"/>
    </xf>
    <xf numFmtId="168" fontId="146" fillId="0" borderId="2" xfId="1201" quotePrefix="1" applyNumberFormat="1" applyFont="1" applyFill="1" applyBorder="1" applyAlignment="1">
      <alignment vertical="center" wrapText="1"/>
    </xf>
    <xf numFmtId="3" fontId="276" fillId="0" borderId="2" xfId="1" quotePrefix="1" applyNumberFormat="1" applyFont="1" applyFill="1" applyBorder="1" applyAlignment="1">
      <alignment horizontal="center" vertical="center" wrapText="1"/>
    </xf>
    <xf numFmtId="3" fontId="277" fillId="0" borderId="2" xfId="1" quotePrefix="1" applyNumberFormat="1" applyFont="1" applyFill="1" applyBorder="1" applyAlignment="1">
      <alignment horizontal="center" vertical="center" wrapText="1"/>
    </xf>
    <xf numFmtId="0" fontId="76" fillId="0" borderId="2" xfId="2980" applyNumberFormat="1" applyFont="1" applyFill="1" applyBorder="1" applyAlignment="1">
      <alignment horizontal="center" vertical="center" wrapText="1"/>
    </xf>
    <xf numFmtId="200" fontId="76" fillId="0" borderId="2" xfId="0" applyNumberFormat="1" applyFont="1" applyFill="1" applyBorder="1" applyAlignment="1">
      <alignment vertical="center" wrapText="1"/>
    </xf>
    <xf numFmtId="200" fontId="141" fillId="0" borderId="2" xfId="0" applyNumberFormat="1" applyFont="1" applyFill="1" applyBorder="1" applyAlignment="1">
      <alignment horizontal="center" vertical="center" wrapText="1"/>
    </xf>
    <xf numFmtId="3" fontId="76" fillId="0" borderId="2" xfId="2980" applyNumberFormat="1" applyFont="1" applyFill="1" applyBorder="1" applyAlignment="1">
      <alignment horizontal="right" vertical="center" wrapText="1"/>
    </xf>
    <xf numFmtId="3" fontId="76" fillId="0" borderId="2" xfId="2980" quotePrefix="1" applyNumberFormat="1" applyFont="1" applyFill="1" applyBorder="1" applyAlignment="1">
      <alignment horizontal="right" vertical="center" wrapText="1"/>
    </xf>
    <xf numFmtId="0" fontId="76" fillId="0" borderId="2" xfId="0" applyFont="1" applyFill="1" applyBorder="1" applyAlignment="1">
      <alignment horizontal="center" vertical="center"/>
    </xf>
    <xf numFmtId="200" fontId="76" fillId="0" borderId="2" xfId="0" applyNumberFormat="1" applyFont="1" applyFill="1" applyBorder="1" applyAlignment="1">
      <alignment horizontal="justify" vertical="center" wrapText="1"/>
    </xf>
    <xf numFmtId="200" fontId="141" fillId="0" borderId="2" xfId="2980" quotePrefix="1" applyNumberFormat="1" applyFont="1" applyFill="1" applyBorder="1" applyAlignment="1">
      <alignment horizontal="center" vertical="center" wrapText="1"/>
    </xf>
    <xf numFmtId="3" fontId="76" fillId="0" borderId="2" xfId="0" applyNumberFormat="1" applyFont="1" applyFill="1" applyBorder="1" applyAlignment="1">
      <alignment horizontal="right" vertical="center" wrapText="1"/>
    </xf>
    <xf numFmtId="0" fontId="275" fillId="0" borderId="2" xfId="0" applyFont="1" applyFill="1" applyBorder="1" applyAlignment="1">
      <alignment horizontal="center" vertical="center"/>
    </xf>
    <xf numFmtId="200" fontId="275" fillId="0" borderId="2" xfId="0" applyNumberFormat="1" applyFont="1" applyFill="1" applyBorder="1" applyAlignment="1">
      <alignment horizontal="justify" vertical="center" wrapText="1"/>
    </xf>
    <xf numFmtId="200" fontId="279" fillId="0" borderId="2" xfId="2980" quotePrefix="1" applyNumberFormat="1" applyFont="1" applyFill="1" applyBorder="1" applyAlignment="1">
      <alignment horizontal="center" vertical="center" wrapText="1"/>
    </xf>
    <xf numFmtId="3" fontId="275" fillId="0" borderId="2" xfId="0" applyNumberFormat="1" applyFont="1" applyFill="1" applyBorder="1" applyAlignment="1">
      <alignment horizontal="right" vertical="center" wrapText="1"/>
    </xf>
    <xf numFmtId="1" fontId="278" fillId="0" borderId="2" xfId="1" applyNumberFormat="1" applyFont="1" applyFill="1" applyBorder="1" applyAlignment="1">
      <alignment horizontal="center" vertical="center" wrapText="1"/>
    </xf>
    <xf numFmtId="49" fontId="278" fillId="0" borderId="2" xfId="1" applyNumberFormat="1" applyFont="1" applyFill="1" applyBorder="1" applyAlignment="1">
      <alignment horizontal="center" vertical="center"/>
    </xf>
    <xf numFmtId="1" fontId="76" fillId="0" borderId="2" xfId="1" applyNumberFormat="1" applyFont="1" applyFill="1" applyBorder="1" applyAlignment="1">
      <alignment horizontal="center" vertical="center"/>
    </xf>
    <xf numFmtId="2" fontId="152" fillId="0" borderId="2" xfId="1" applyNumberFormat="1" applyFont="1" applyFill="1" applyBorder="1" applyAlignment="1">
      <alignment horizontal="center" vertical="center" wrapText="1"/>
    </xf>
    <xf numFmtId="3" fontId="61" fillId="0" borderId="3" xfId="1" applyNumberFormat="1" applyFont="1" applyFill="1" applyBorder="1" applyAlignment="1">
      <alignment horizontal="center" vertical="center" wrapText="1"/>
    </xf>
    <xf numFmtId="3" fontId="61" fillId="0" borderId="2" xfId="1" applyNumberFormat="1" applyFont="1" applyFill="1" applyBorder="1" applyAlignment="1">
      <alignment horizontal="center" vertical="center" wrapText="1"/>
    </xf>
    <xf numFmtId="1" fontId="30" fillId="0" borderId="0" xfId="1" applyNumberFormat="1" applyFont="1" applyFill="1" applyAlignment="1">
      <alignment horizontal="center" vertical="center" wrapText="1"/>
    </xf>
    <xf numFmtId="1" fontId="29" fillId="0" borderId="0" xfId="1" applyNumberFormat="1" applyFont="1" applyFill="1" applyAlignment="1">
      <alignment horizontal="center" vertical="center" wrapText="1"/>
    </xf>
    <xf numFmtId="3" fontId="82" fillId="0" borderId="2" xfId="1" quotePrefix="1" applyNumberFormat="1" applyFont="1" applyFill="1" applyBorder="1" applyAlignment="1">
      <alignment horizontal="center" vertical="center" wrapText="1"/>
    </xf>
    <xf numFmtId="0" fontId="275" fillId="0" borderId="2" xfId="2980" applyNumberFormat="1" applyFont="1" applyFill="1" applyBorder="1" applyAlignment="1">
      <alignment horizontal="center" vertical="center" wrapText="1"/>
    </xf>
    <xf numFmtId="200" fontId="275" fillId="0" borderId="2" xfId="2980" quotePrefix="1" applyNumberFormat="1" applyFont="1" applyFill="1" applyBorder="1" applyAlignment="1">
      <alignment horizontal="left" vertical="center" wrapText="1"/>
    </xf>
    <xf numFmtId="3" fontId="275" fillId="0" borderId="2" xfId="2980" applyNumberFormat="1" applyFont="1" applyFill="1" applyBorder="1" applyAlignment="1">
      <alignment horizontal="right" vertical="center" wrapText="1"/>
    </xf>
    <xf numFmtId="0" fontId="273" fillId="0" borderId="2" xfId="0" applyFont="1" applyFill="1" applyBorder="1" applyAlignment="1">
      <alignment horizontal="left" vertical="center" wrapText="1"/>
    </xf>
    <xf numFmtId="0" fontId="274" fillId="0" borderId="2" xfId="0" applyFont="1" applyFill="1" applyBorder="1" applyAlignment="1">
      <alignment horizontal="left" vertical="center" wrapText="1"/>
    </xf>
    <xf numFmtId="200" fontId="76" fillId="0" borderId="2" xfId="181" applyNumberFormat="1" applyFont="1" applyFill="1" applyBorder="1" applyAlignment="1">
      <alignment horizontal="justify" vertical="center" wrapText="1"/>
    </xf>
    <xf numFmtId="3" fontId="82" fillId="0" borderId="2" xfId="1" quotePrefix="1" applyNumberFormat="1" applyFont="1" applyFill="1" applyBorder="1" applyAlignment="1">
      <alignment horizontal="right" vertical="center" wrapText="1"/>
    </xf>
    <xf numFmtId="200" fontId="82" fillId="0" borderId="2" xfId="1" quotePrefix="1" applyNumberFormat="1" applyFont="1" applyFill="1" applyBorder="1" applyAlignment="1">
      <alignment horizontal="right" vertical="center" wrapText="1"/>
    </xf>
    <xf numFmtId="4" fontId="76" fillId="0" borderId="2" xfId="1" quotePrefix="1" applyNumberFormat="1" applyFont="1" applyFill="1" applyBorder="1" applyAlignment="1">
      <alignment horizontal="right" vertical="center" wrapText="1"/>
    </xf>
    <xf numFmtId="278" fontId="146" fillId="0" borderId="2" xfId="1201" quotePrefix="1" applyNumberFormat="1" applyFont="1" applyFill="1" applyBorder="1" applyAlignment="1">
      <alignment vertical="center" wrapText="1"/>
    </xf>
    <xf numFmtId="4" fontId="82" fillId="0" borderId="2" xfId="1" quotePrefix="1" applyNumberFormat="1" applyFont="1" applyFill="1" applyBorder="1" applyAlignment="1">
      <alignment horizontal="right" vertical="center" wrapText="1"/>
    </xf>
    <xf numFmtId="3" fontId="76" fillId="0" borderId="2" xfId="1" quotePrefix="1" applyNumberFormat="1" applyFont="1" applyFill="1" applyBorder="1" applyAlignment="1">
      <alignment horizontal="right" vertical="center" wrapText="1"/>
    </xf>
    <xf numFmtId="200" fontId="76" fillId="0" borderId="2" xfId="1" quotePrefix="1" applyNumberFormat="1" applyFont="1" applyFill="1" applyBorder="1" applyAlignment="1">
      <alignment horizontal="right" vertical="center" wrapText="1"/>
    </xf>
    <xf numFmtId="168" fontId="82" fillId="0" borderId="2" xfId="1202" quotePrefix="1" applyNumberFormat="1" applyFont="1" applyFill="1" applyBorder="1" applyAlignment="1">
      <alignment horizontal="center" vertical="center" wrapText="1"/>
    </xf>
    <xf numFmtId="3" fontId="76" fillId="0" borderId="2" xfId="0" applyNumberFormat="1" applyFont="1" applyFill="1" applyBorder="1" applyAlignment="1">
      <alignment horizontal="right" vertical="center"/>
    </xf>
    <xf numFmtId="200" fontId="76" fillId="0" borderId="2" xfId="2980" applyNumberFormat="1" applyFont="1" applyFill="1" applyBorder="1" applyAlignment="1">
      <alignment horizontal="right" vertical="center" wrapText="1"/>
    </xf>
    <xf numFmtId="3" fontId="154" fillId="0" borderId="2" xfId="1" quotePrefix="1" applyNumberFormat="1" applyFont="1" applyFill="1" applyBorder="1" applyAlignment="1">
      <alignment horizontal="right" vertical="center" wrapText="1"/>
    </xf>
    <xf numFmtId="3" fontId="271" fillId="0" borderId="2" xfId="1" quotePrefix="1" applyNumberFormat="1" applyFont="1" applyFill="1" applyBorder="1" applyAlignment="1">
      <alignment horizontal="right" vertical="center" wrapText="1"/>
    </xf>
    <xf numFmtId="200" fontId="275" fillId="0" borderId="2" xfId="2980" applyNumberFormat="1" applyFont="1" applyFill="1" applyBorder="1" applyAlignment="1">
      <alignment horizontal="left" vertical="center" wrapText="1"/>
    </xf>
    <xf numFmtId="168" fontId="76" fillId="0" borderId="2" xfId="1" quotePrefix="1" applyNumberFormat="1" applyFont="1" applyFill="1" applyBorder="1" applyAlignment="1">
      <alignment horizontal="right" vertical="center" wrapText="1"/>
    </xf>
    <xf numFmtId="1" fontId="280" fillId="0" borderId="0" xfId="1" applyNumberFormat="1" applyFont="1" applyFill="1" applyAlignment="1">
      <alignment horizontal="right" vertical="center"/>
    </xf>
    <xf numFmtId="1" fontId="134" fillId="0" borderId="0" xfId="1" applyNumberFormat="1" applyFont="1" applyFill="1" applyAlignment="1">
      <alignment horizontal="center" vertical="center"/>
    </xf>
    <xf numFmtId="1" fontId="281" fillId="0" borderId="0" xfId="1" applyNumberFormat="1" applyFont="1" applyFill="1" applyBorder="1" applyAlignment="1">
      <alignment horizontal="right" vertical="center"/>
    </xf>
    <xf numFmtId="1" fontId="146" fillId="0" borderId="10" xfId="1" applyNumberFormat="1" applyFont="1" applyFill="1" applyBorder="1" applyAlignment="1">
      <alignment vertical="center"/>
    </xf>
    <xf numFmtId="1" fontId="146" fillId="0" borderId="7" xfId="1" applyNumberFormat="1" applyFont="1" applyFill="1" applyBorder="1" applyAlignment="1">
      <alignment vertical="center"/>
    </xf>
    <xf numFmtId="1" fontId="146" fillId="0" borderId="12" xfId="1" applyNumberFormat="1" applyFont="1" applyFill="1" applyBorder="1" applyAlignment="1">
      <alignment vertical="center"/>
    </xf>
    <xf numFmtId="3" fontId="146" fillId="0" borderId="0" xfId="1" applyNumberFormat="1" applyFont="1" applyFill="1" applyBorder="1" applyAlignment="1">
      <alignment horizontal="center" vertical="center" wrapText="1"/>
    </xf>
    <xf numFmtId="1" fontId="146" fillId="0" borderId="0" xfId="1" applyNumberFormat="1" applyFont="1" applyFill="1" applyBorder="1" applyAlignment="1">
      <alignment vertical="center" wrapText="1"/>
    </xf>
    <xf numFmtId="1" fontId="284" fillId="0" borderId="0" xfId="1" applyNumberFormat="1" applyFont="1" applyFill="1" applyBorder="1" applyAlignment="1">
      <alignment horizontal="center" vertical="center" wrapText="1"/>
    </xf>
    <xf numFmtId="1" fontId="146" fillId="0" borderId="0" xfId="1" applyNumberFormat="1" applyFont="1" applyFill="1" applyAlignment="1">
      <alignment vertical="center" wrapText="1"/>
    </xf>
    <xf numFmtId="3" fontId="285" fillId="0" borderId="0" xfId="1" applyNumberFormat="1" applyFont="1" applyFill="1" applyBorder="1" applyAlignment="1">
      <alignment horizontal="center" vertical="center" wrapText="1"/>
    </xf>
    <xf numFmtId="3" fontId="61" fillId="32" borderId="2" xfId="1" quotePrefix="1" applyNumberFormat="1" applyFont="1" applyFill="1" applyBorder="1" applyAlignment="1">
      <alignment horizontal="center" vertical="center" wrapText="1"/>
    </xf>
    <xf numFmtId="3" fontId="147" fillId="0" borderId="2" xfId="1" quotePrefix="1" applyNumberFormat="1" applyFont="1" applyFill="1" applyBorder="1" applyAlignment="1">
      <alignment horizontal="center" vertical="center" wrapText="1"/>
    </xf>
    <xf numFmtId="3" fontId="61" fillId="0" borderId="0" xfId="1" quotePrefix="1" applyNumberFormat="1" applyFont="1" applyFill="1" applyBorder="1" applyAlignment="1">
      <alignment horizontal="center" vertical="center" wrapText="1"/>
    </xf>
    <xf numFmtId="3" fontId="61" fillId="0" borderId="0" xfId="1" applyNumberFormat="1" applyFont="1" applyFill="1" applyBorder="1" applyAlignment="1">
      <alignment vertical="center" wrapText="1"/>
    </xf>
    <xf numFmtId="3" fontId="287" fillId="0" borderId="2" xfId="1" quotePrefix="1" applyNumberFormat="1" applyFont="1" applyFill="1" applyBorder="1" applyAlignment="1">
      <alignment horizontal="center" vertical="center" wrapText="1"/>
    </xf>
    <xf numFmtId="3" fontId="82" fillId="0" borderId="2" xfId="1" applyNumberFormat="1" applyFont="1" applyFill="1" applyBorder="1" applyAlignment="1">
      <alignment horizontal="center" vertical="center" wrapText="1"/>
    </xf>
    <xf numFmtId="3" fontId="146" fillId="0" borderId="2" xfId="1" quotePrefix="1" applyNumberFormat="1" applyFont="1" applyFill="1" applyBorder="1" applyAlignment="1">
      <alignment horizontal="center" vertical="center" wrapText="1"/>
    </xf>
    <xf numFmtId="3" fontId="288" fillId="0" borderId="2" xfId="1" quotePrefix="1" applyNumberFormat="1" applyFont="1" applyFill="1" applyBorder="1" applyAlignment="1">
      <alignment horizontal="center" vertical="center" wrapText="1"/>
    </xf>
    <xf numFmtId="3" fontId="289" fillId="0" borderId="0" xfId="1" quotePrefix="1" applyNumberFormat="1" applyFont="1" applyFill="1" applyBorder="1" applyAlignment="1">
      <alignment horizontal="center" vertical="center" wrapText="1"/>
    </xf>
    <xf numFmtId="3" fontId="289" fillId="0" borderId="0" xfId="1" applyNumberFormat="1" applyFont="1" applyFill="1" applyBorder="1" applyAlignment="1">
      <alignment vertical="center" wrapText="1"/>
    </xf>
    <xf numFmtId="49" fontId="148" fillId="0" borderId="2" xfId="1" applyNumberFormat="1" applyFont="1" applyFill="1" applyBorder="1" applyAlignment="1">
      <alignment horizontal="center" vertical="center"/>
    </xf>
    <xf numFmtId="1" fontId="148" fillId="0" borderId="2" xfId="1" applyNumberFormat="1" applyFont="1" applyFill="1" applyBorder="1" applyAlignment="1">
      <alignment horizontal="center" vertical="center" wrapText="1"/>
    </xf>
    <xf numFmtId="1" fontId="290" fillId="0" borderId="2" xfId="1" applyNumberFormat="1" applyFont="1" applyFill="1" applyBorder="1" applyAlignment="1">
      <alignment horizontal="center" vertical="center"/>
    </xf>
    <xf numFmtId="1" fontId="148" fillId="0" borderId="0" xfId="1" applyNumberFormat="1" applyFont="1" applyFill="1" applyAlignment="1">
      <alignment vertical="center"/>
    </xf>
    <xf numFmtId="1" fontId="147" fillId="0" borderId="2" xfId="1" applyNumberFormat="1" applyFont="1" applyFill="1" applyBorder="1" applyAlignment="1">
      <alignment horizontal="center" vertical="center" wrapText="1"/>
    </xf>
    <xf numFmtId="168" fontId="148" fillId="0" borderId="2" xfId="177" applyNumberFormat="1" applyFont="1" applyFill="1" applyBorder="1" applyAlignment="1">
      <alignment horizontal="right" vertical="center"/>
    </xf>
    <xf numFmtId="278" fontId="148" fillId="2" borderId="2" xfId="98" quotePrefix="1" applyNumberFormat="1" applyFont="1" applyFill="1" applyBorder="1" applyAlignment="1">
      <alignment horizontal="right" vertical="center" wrapText="1"/>
    </xf>
    <xf numFmtId="1" fontId="148" fillId="2" borderId="2" xfId="1" applyNumberFormat="1" applyFont="1" applyFill="1" applyBorder="1" applyAlignment="1">
      <alignment horizontal="center" vertical="center" wrapText="1"/>
    </xf>
    <xf numFmtId="3" fontId="148" fillId="2" borderId="2" xfId="129" applyNumberFormat="1" applyFont="1" applyFill="1" applyBorder="1" applyAlignment="1">
      <alignment horizontal="center" vertical="center" wrapText="1"/>
    </xf>
    <xf numFmtId="278" fontId="148" fillId="2" borderId="2" xfId="177" applyNumberFormat="1" applyFont="1" applyFill="1" applyBorder="1" applyAlignment="1">
      <alignment horizontal="right" vertical="center"/>
    </xf>
    <xf numFmtId="168" fontId="146" fillId="2" borderId="2" xfId="177" quotePrefix="1" applyNumberFormat="1" applyFont="1" applyFill="1" applyBorder="1" applyAlignment="1">
      <alignment horizontal="right" vertical="center" wrapText="1"/>
    </xf>
    <xf numFmtId="200" fontId="147" fillId="2" borderId="2" xfId="129" applyNumberFormat="1" applyFont="1" applyFill="1" applyBorder="1" applyAlignment="1">
      <alignment horizontal="center" vertical="center" wrapText="1"/>
    </xf>
    <xf numFmtId="3" fontId="146" fillId="2" borderId="0" xfId="1" quotePrefix="1" applyNumberFormat="1" applyFont="1" applyFill="1" applyBorder="1" applyAlignment="1">
      <alignment vertical="center" wrapText="1"/>
    </xf>
    <xf numFmtId="3" fontId="289" fillId="2" borderId="0" xfId="1" quotePrefix="1" applyNumberFormat="1" applyFont="1" applyFill="1" applyBorder="1" applyAlignment="1">
      <alignment horizontal="center" vertical="center" wrapText="1"/>
    </xf>
    <xf numFmtId="1" fontId="148" fillId="2" borderId="0" xfId="1" applyNumberFormat="1" applyFont="1" applyFill="1" applyAlignment="1">
      <alignment vertical="center"/>
    </xf>
    <xf numFmtId="0" fontId="148" fillId="2" borderId="2" xfId="2981" quotePrefix="1" applyFont="1" applyFill="1" applyBorder="1" applyAlignment="1">
      <alignment horizontal="center" vertical="center" wrapText="1"/>
    </xf>
    <xf numFmtId="168" fontId="148" fillId="2" borderId="2" xfId="177" applyNumberFormat="1" applyFont="1" applyFill="1" applyBorder="1" applyAlignment="1">
      <alignment horizontal="right" vertical="center"/>
    </xf>
    <xf numFmtId="3" fontId="291" fillId="2" borderId="2" xfId="129" applyNumberFormat="1" applyFont="1" applyFill="1" applyBorder="1" applyAlignment="1">
      <alignment horizontal="center" vertical="center" wrapText="1"/>
    </xf>
    <xf numFmtId="1" fontId="291" fillId="2" borderId="2" xfId="1" applyNumberFormat="1" applyFont="1" applyFill="1" applyBorder="1" applyAlignment="1">
      <alignment horizontal="center" vertical="center" wrapText="1"/>
    </xf>
    <xf numFmtId="1" fontId="291" fillId="2" borderId="0" xfId="1" applyNumberFormat="1" applyFont="1" applyFill="1" applyAlignment="1">
      <alignment vertical="center"/>
    </xf>
    <xf numFmtId="1" fontId="148" fillId="0" borderId="2" xfId="2981" quotePrefix="1" applyNumberFormat="1" applyFont="1" applyFill="1" applyBorder="1" applyAlignment="1">
      <alignment horizontal="center" vertical="center" wrapText="1"/>
    </xf>
    <xf numFmtId="0" fontId="148" fillId="0" borderId="2" xfId="2982" applyFont="1" applyFill="1" applyBorder="1" applyAlignment="1">
      <alignment horizontal="center" vertical="center"/>
    </xf>
    <xf numFmtId="0" fontId="148" fillId="0" borderId="2" xfId="76" quotePrefix="1" applyFont="1" applyFill="1" applyBorder="1" applyAlignment="1">
      <alignment horizontal="center" vertical="center"/>
    </xf>
    <xf numFmtId="278" fontId="285" fillId="0" borderId="2" xfId="98" quotePrefix="1" applyNumberFormat="1" applyFont="1" applyFill="1" applyBorder="1" applyAlignment="1">
      <alignment horizontal="right" vertical="center" wrapText="1"/>
    </xf>
    <xf numFmtId="278" fontId="285" fillId="2" borderId="2" xfId="98" quotePrefix="1" applyNumberFormat="1" applyFont="1" applyFill="1" applyBorder="1" applyAlignment="1">
      <alignment horizontal="right" vertical="center" wrapText="1"/>
    </xf>
    <xf numFmtId="168" fontId="148" fillId="0" borderId="2" xfId="177" quotePrefix="1" applyNumberFormat="1" applyFont="1" applyFill="1" applyBorder="1" applyAlignment="1">
      <alignment vertical="center" wrapText="1"/>
    </xf>
    <xf numFmtId="1" fontId="148" fillId="2" borderId="2" xfId="2981" quotePrefix="1" applyNumberFormat="1" applyFont="1" applyFill="1" applyBorder="1" applyAlignment="1">
      <alignment horizontal="center" vertical="center" wrapText="1"/>
    </xf>
    <xf numFmtId="3" fontId="146" fillId="2" borderId="2" xfId="129" applyNumberFormat="1" applyFont="1" applyFill="1" applyBorder="1" applyAlignment="1">
      <alignment horizontal="center" vertical="center" wrapText="1"/>
    </xf>
    <xf numFmtId="168" fontId="146" fillId="2" borderId="2" xfId="177" quotePrefix="1" applyNumberFormat="1" applyFont="1" applyFill="1" applyBorder="1" applyAlignment="1">
      <alignment horizontal="center" vertical="center" wrapText="1"/>
    </xf>
    <xf numFmtId="1" fontId="146" fillId="2" borderId="0" xfId="1" applyNumberFormat="1" applyFont="1" applyFill="1" applyBorder="1" applyAlignment="1">
      <alignment vertical="center" wrapText="1"/>
    </xf>
    <xf numFmtId="168" fontId="291" fillId="2" borderId="2" xfId="177" quotePrefix="1" applyNumberFormat="1" applyFont="1" applyFill="1" applyBorder="1" applyAlignment="1">
      <alignment vertical="center" wrapText="1"/>
    </xf>
    <xf numFmtId="1" fontId="146" fillId="2" borderId="0" xfId="1" applyNumberFormat="1" applyFont="1" applyFill="1" applyBorder="1" applyAlignment="1">
      <alignment horizontal="center" vertical="center" wrapText="1"/>
    </xf>
    <xf numFmtId="168" fontId="148" fillId="2" borderId="2" xfId="177" quotePrefix="1" applyNumberFormat="1" applyFont="1" applyFill="1" applyBorder="1" applyAlignment="1">
      <alignment horizontal="right" vertical="center" wrapText="1"/>
    </xf>
    <xf numFmtId="3" fontId="146" fillId="2" borderId="2" xfId="10" applyNumberFormat="1" applyFont="1" applyFill="1" applyBorder="1" applyAlignment="1">
      <alignment horizontal="center" vertical="center" wrapText="1"/>
    </xf>
    <xf numFmtId="168" fontId="146" fillId="2" borderId="2" xfId="177" applyNumberFormat="1" applyFont="1" applyFill="1" applyBorder="1" applyAlignment="1">
      <alignment vertical="center"/>
    </xf>
    <xf numFmtId="168" fontId="146" fillId="2" borderId="2" xfId="177" applyNumberFormat="1" applyFont="1" applyFill="1" applyBorder="1" applyAlignment="1">
      <alignment horizontal="right" vertical="center" wrapText="1"/>
    </xf>
    <xf numFmtId="168" fontId="146" fillId="2" borderId="2" xfId="177" quotePrefix="1" applyNumberFormat="1" applyFont="1" applyFill="1" applyBorder="1" applyAlignment="1">
      <alignment vertical="center" wrapText="1"/>
    </xf>
    <xf numFmtId="278" fontId="146" fillId="2" borderId="2" xfId="177" quotePrefix="1" applyNumberFormat="1" applyFont="1" applyFill="1" applyBorder="1" applyAlignment="1">
      <alignment horizontal="right" vertical="center" wrapText="1"/>
    </xf>
    <xf numFmtId="1" fontId="146" fillId="2" borderId="2" xfId="2981" applyNumberFormat="1" applyFont="1" applyFill="1" applyBorder="1" applyAlignment="1">
      <alignment horizontal="center" vertical="center" wrapText="1"/>
    </xf>
    <xf numFmtId="168" fontId="146" fillId="2" borderId="3" xfId="177" quotePrefix="1" applyNumberFormat="1" applyFont="1" applyFill="1" applyBorder="1" applyAlignment="1">
      <alignment horizontal="center" vertical="center" wrapText="1"/>
    </xf>
    <xf numFmtId="3" fontId="146" fillId="2" borderId="0" xfId="129" applyNumberFormat="1" applyFont="1" applyFill="1" applyBorder="1" applyAlignment="1">
      <alignment horizontal="center" vertical="center" wrapText="1"/>
    </xf>
    <xf numFmtId="0" fontId="146" fillId="2" borderId="2" xfId="129" applyFont="1" applyFill="1" applyBorder="1" applyAlignment="1">
      <alignment horizontal="center" vertical="center"/>
    </xf>
    <xf numFmtId="168" fontId="146" fillId="2" borderId="2" xfId="98" applyNumberFormat="1" applyFont="1" applyFill="1" applyBorder="1" applyAlignment="1">
      <alignment horizontal="right" vertical="center"/>
    </xf>
    <xf numFmtId="168" fontId="148" fillId="2" borderId="2" xfId="98" applyNumberFormat="1" applyFont="1" applyFill="1" applyBorder="1" applyAlignment="1">
      <alignment horizontal="right" vertical="center"/>
    </xf>
    <xf numFmtId="168" fontId="146" fillId="2" borderId="2" xfId="98" quotePrefix="1" applyNumberFormat="1" applyFont="1" applyFill="1" applyBorder="1" applyAlignment="1">
      <alignment horizontal="right" vertical="center" wrapText="1"/>
    </xf>
    <xf numFmtId="168" fontId="146" fillId="2" borderId="2" xfId="98" quotePrefix="1" applyNumberFormat="1" applyFont="1" applyFill="1" applyBorder="1" applyAlignment="1">
      <alignment vertical="center" wrapText="1"/>
    </xf>
    <xf numFmtId="43" fontId="146" fillId="2" borderId="2" xfId="98" applyNumberFormat="1" applyFont="1" applyFill="1" applyBorder="1" applyAlignment="1">
      <alignment horizontal="right" vertical="center"/>
    </xf>
    <xf numFmtId="280" fontId="148" fillId="2" borderId="2" xfId="98" quotePrefix="1" applyNumberFormat="1" applyFont="1" applyFill="1" applyBorder="1" applyAlignment="1">
      <alignment horizontal="right" vertical="center" wrapText="1"/>
    </xf>
    <xf numFmtId="0" fontId="146" fillId="2" borderId="2" xfId="153" applyFont="1" applyFill="1" applyBorder="1" applyAlignment="1">
      <alignment horizontal="justify" vertical="center" wrapText="1"/>
    </xf>
    <xf numFmtId="280" fontId="146" fillId="2" borderId="2" xfId="177" applyNumberFormat="1" applyFont="1" applyFill="1" applyBorder="1" applyAlignment="1">
      <alignment horizontal="right" vertical="center"/>
    </xf>
    <xf numFmtId="200" fontId="292" fillId="2" borderId="2" xfId="0" applyNumberFormat="1" applyFont="1" applyFill="1" applyBorder="1" applyAlignment="1">
      <alignment horizontal="right" vertical="center"/>
    </xf>
    <xf numFmtId="279" fontId="292" fillId="2" borderId="2" xfId="0" applyNumberFormat="1" applyFont="1" applyFill="1" applyBorder="1" applyAlignment="1">
      <alignment horizontal="right" vertical="center"/>
    </xf>
    <xf numFmtId="1" fontId="293" fillId="2" borderId="0" xfId="1" applyNumberFormat="1" applyFont="1" applyFill="1" applyAlignment="1">
      <alignment horizontal="right" vertical="center"/>
    </xf>
    <xf numFmtId="1" fontId="147" fillId="0" borderId="0" xfId="1" applyNumberFormat="1" applyFont="1" applyFill="1" applyAlignment="1">
      <alignment horizontal="center" vertical="center"/>
    </xf>
    <xf numFmtId="3" fontId="148" fillId="2" borderId="4" xfId="129" applyNumberFormat="1" applyFont="1" applyFill="1" applyBorder="1" applyAlignment="1">
      <alignment horizontal="center" vertical="center" wrapText="1"/>
    </xf>
    <xf numFmtId="1" fontId="146" fillId="2" borderId="4" xfId="2981" applyNumberFormat="1" applyFont="1" applyFill="1" applyBorder="1" applyAlignment="1">
      <alignment horizontal="center" vertical="center" wrapText="1"/>
    </xf>
    <xf numFmtId="3" fontId="146" fillId="2" borderId="0" xfId="1" applyNumberFormat="1" applyFont="1" applyFill="1" applyBorder="1" applyAlignment="1">
      <alignment vertical="center" wrapText="1"/>
    </xf>
    <xf numFmtId="1" fontId="146" fillId="2" borderId="0" xfId="1" applyNumberFormat="1" applyFont="1" applyFill="1" applyAlignment="1">
      <alignment vertical="center"/>
    </xf>
    <xf numFmtId="278" fontId="291" fillId="2" borderId="2" xfId="98" quotePrefix="1" applyNumberFormat="1" applyFont="1" applyFill="1" applyBorder="1" applyAlignment="1">
      <alignment horizontal="right" vertical="center" wrapText="1"/>
    </xf>
    <xf numFmtId="278" fontId="146" fillId="2" borderId="2" xfId="177" quotePrefix="1" applyNumberFormat="1" applyFont="1" applyFill="1" applyBorder="1" applyAlignment="1">
      <alignment horizontal="center" vertical="center" wrapText="1"/>
    </xf>
    <xf numFmtId="1" fontId="61" fillId="2" borderId="2" xfId="1" applyNumberFormat="1" applyFont="1" applyFill="1" applyBorder="1" applyAlignment="1">
      <alignment horizontal="center" vertical="center" wrapText="1"/>
    </xf>
    <xf numFmtId="3" fontId="61" fillId="2" borderId="3" xfId="129" applyNumberFormat="1" applyFont="1" applyFill="1" applyBorder="1" applyAlignment="1">
      <alignment horizontal="center" vertical="center" wrapText="1"/>
    </xf>
    <xf numFmtId="3" fontId="61" fillId="2" borderId="2" xfId="129" applyNumberFormat="1" applyFont="1" applyFill="1" applyBorder="1" applyAlignment="1">
      <alignment horizontal="center" vertical="center" wrapText="1"/>
    </xf>
    <xf numFmtId="3" fontId="146" fillId="2" borderId="0" xfId="1" applyNumberFormat="1" applyFont="1" applyFill="1" applyAlignment="1">
      <alignment vertical="center"/>
    </xf>
    <xf numFmtId="1" fontId="76" fillId="2" borderId="0" xfId="1" applyNumberFormat="1" applyFont="1" applyFill="1" applyAlignment="1">
      <alignment horizontal="right" vertical="center"/>
    </xf>
    <xf numFmtId="0" fontId="291" fillId="2" borderId="2" xfId="2982" applyFont="1" applyFill="1" applyBorder="1" applyAlignment="1">
      <alignment horizontal="center" vertical="center"/>
    </xf>
    <xf numFmtId="0" fontId="291" fillId="2" borderId="2" xfId="76" quotePrefix="1" applyFont="1" applyFill="1" applyBorder="1" applyAlignment="1">
      <alignment horizontal="center" vertical="center"/>
    </xf>
    <xf numFmtId="3" fontId="143" fillId="2" borderId="2" xfId="1" applyNumberFormat="1" applyFont="1" applyFill="1" applyBorder="1" applyAlignment="1">
      <alignment horizontal="center" vertical="center"/>
    </xf>
    <xf numFmtId="200" fontId="61" fillId="2" borderId="2" xfId="129" applyNumberFormat="1" applyFont="1" applyFill="1" applyBorder="1" applyAlignment="1">
      <alignment horizontal="center" vertical="center" wrapText="1"/>
    </xf>
    <xf numFmtId="200" fontId="148" fillId="2" borderId="0" xfId="1" applyNumberFormat="1" applyFont="1" applyFill="1" applyAlignment="1">
      <alignment vertical="center"/>
    </xf>
    <xf numFmtId="1" fontId="142" fillId="2" borderId="2" xfId="1" applyNumberFormat="1" applyFont="1" applyFill="1" applyBorder="1" applyAlignment="1">
      <alignment horizontal="center" vertical="center"/>
    </xf>
    <xf numFmtId="1" fontId="148" fillId="2" borderId="0" xfId="1" applyNumberFormat="1" applyFont="1" applyFill="1" applyBorder="1" applyAlignment="1">
      <alignment horizontal="right" vertical="center"/>
    </xf>
    <xf numFmtId="1" fontId="143" fillId="2" borderId="2" xfId="1" applyNumberFormat="1" applyFont="1" applyFill="1" applyBorder="1" applyAlignment="1">
      <alignment horizontal="center" vertical="center"/>
    </xf>
    <xf numFmtId="1" fontId="291" fillId="2" borderId="0" xfId="1" applyNumberFormat="1" applyFont="1" applyFill="1" applyBorder="1" applyAlignment="1">
      <alignment horizontal="right" vertical="center"/>
    </xf>
    <xf numFmtId="279" fontId="148" fillId="2" borderId="0" xfId="1" applyNumberFormat="1" applyFont="1" applyFill="1" applyAlignment="1">
      <alignment vertical="center"/>
    </xf>
    <xf numFmtId="168" fontId="146" fillId="2" borderId="2" xfId="177" applyNumberFormat="1" applyFont="1" applyFill="1" applyBorder="1" applyAlignment="1">
      <alignment horizontal="right" vertical="center"/>
    </xf>
    <xf numFmtId="278" fontId="148" fillId="2" borderId="2" xfId="177" quotePrefix="1" applyNumberFormat="1" applyFont="1" applyFill="1" applyBorder="1" applyAlignment="1">
      <alignment horizontal="right" vertical="center" wrapText="1"/>
    </xf>
    <xf numFmtId="278" fontId="291" fillId="2" borderId="2" xfId="177" quotePrefix="1" applyNumberFormat="1" applyFont="1" applyFill="1" applyBorder="1" applyAlignment="1">
      <alignment horizontal="right" vertical="center" wrapText="1"/>
    </xf>
    <xf numFmtId="3" fontId="146" fillId="2" borderId="0" xfId="1" applyNumberFormat="1" applyFont="1" applyFill="1" applyBorder="1" applyAlignment="1">
      <alignment horizontal="center" vertical="center" wrapText="1"/>
    </xf>
    <xf numFmtId="0" fontId="148" fillId="2" borderId="2" xfId="129" quotePrefix="1" applyFont="1" applyFill="1" applyBorder="1" applyAlignment="1">
      <alignment horizontal="center" vertical="center"/>
    </xf>
    <xf numFmtId="168" fontId="148" fillId="2" borderId="2" xfId="177" quotePrefix="1" applyNumberFormat="1" applyFont="1" applyFill="1" applyBorder="1" applyAlignment="1">
      <alignment vertical="center" wrapText="1"/>
    </xf>
    <xf numFmtId="0" fontId="148" fillId="2" borderId="2" xfId="168" quotePrefix="1" applyFont="1" applyFill="1" applyBorder="1" applyAlignment="1">
      <alignment horizontal="center" vertical="center"/>
    </xf>
    <xf numFmtId="3" fontId="148" fillId="2" borderId="0" xfId="1" applyNumberFormat="1" applyFont="1" applyFill="1" applyBorder="1" applyAlignment="1">
      <alignment horizontal="right" vertical="center"/>
    </xf>
    <xf numFmtId="1" fontId="148" fillId="2" borderId="0" xfId="1" applyNumberFormat="1" applyFont="1" applyFill="1" applyBorder="1" applyAlignment="1">
      <alignment vertical="center"/>
    </xf>
    <xf numFmtId="3" fontId="148" fillId="2" borderId="0" xfId="1" applyNumberFormat="1" applyFont="1" applyFill="1" applyAlignment="1">
      <alignment vertical="center"/>
    </xf>
    <xf numFmtId="279" fontId="146" fillId="2" borderId="2" xfId="1384" applyNumberFormat="1" applyFont="1" applyFill="1" applyBorder="1" applyAlignment="1">
      <alignment horizontal="right" vertical="center" shrinkToFit="1"/>
    </xf>
    <xf numFmtId="280" fontId="291" fillId="2" borderId="2" xfId="98" quotePrefix="1" applyNumberFormat="1" applyFont="1" applyFill="1" applyBorder="1" applyAlignment="1">
      <alignment horizontal="right" vertical="center" wrapText="1"/>
    </xf>
    <xf numFmtId="3" fontId="61" fillId="2" borderId="2" xfId="129" applyNumberFormat="1" applyFont="1" applyFill="1" applyBorder="1" applyAlignment="1">
      <alignment vertical="center" wrapText="1"/>
    </xf>
    <xf numFmtId="278" fontId="146" fillId="2" borderId="2" xfId="98" quotePrefix="1" applyNumberFormat="1" applyFont="1" applyFill="1" applyBorder="1" applyAlignment="1">
      <alignment horizontal="right" vertical="center" wrapText="1"/>
    </xf>
    <xf numFmtId="200" fontId="148" fillId="2" borderId="2" xfId="1" applyNumberFormat="1" applyFont="1" applyFill="1" applyBorder="1" applyAlignment="1">
      <alignment vertical="center"/>
    </xf>
    <xf numFmtId="280" fontId="146" fillId="2" borderId="2" xfId="177" quotePrefix="1" applyNumberFormat="1" applyFont="1" applyFill="1" applyBorder="1" applyAlignment="1">
      <alignment horizontal="right" vertical="center" wrapText="1"/>
    </xf>
    <xf numFmtId="1" fontId="76" fillId="2" borderId="0" xfId="1" applyNumberFormat="1" applyFont="1" applyFill="1" applyAlignment="1">
      <alignment vertical="center"/>
    </xf>
    <xf numFmtId="1" fontId="76" fillId="2" borderId="0" xfId="1" applyNumberFormat="1" applyFont="1" applyFill="1" applyAlignment="1">
      <alignment horizontal="center" vertical="center"/>
    </xf>
    <xf numFmtId="1" fontId="76" fillId="2" borderId="0" xfId="1" applyNumberFormat="1" applyFont="1" applyFill="1" applyAlignment="1">
      <alignment vertical="center" wrapText="1"/>
    </xf>
    <xf numFmtId="1" fontId="76" fillId="2" borderId="0" xfId="1" applyNumberFormat="1" applyFont="1" applyFill="1" applyAlignment="1">
      <alignment horizontal="center" vertical="center" wrapText="1"/>
    </xf>
    <xf numFmtId="1" fontId="61" fillId="2" borderId="0" xfId="1" applyNumberFormat="1" applyFont="1" applyFill="1" applyAlignment="1">
      <alignment horizontal="center" vertical="center"/>
    </xf>
    <xf numFmtId="3" fontId="147" fillId="2" borderId="2" xfId="1" quotePrefix="1" applyNumberFormat="1" applyFont="1" applyFill="1" applyBorder="1" applyAlignment="1">
      <alignment horizontal="center" vertical="center" wrapText="1"/>
    </xf>
    <xf numFmtId="201" fontId="284" fillId="2" borderId="0" xfId="1" applyNumberFormat="1" applyFont="1" applyFill="1" applyAlignment="1">
      <alignment horizontal="center" vertical="center"/>
    </xf>
    <xf numFmtId="201" fontId="284" fillId="2" borderId="0" xfId="1" applyNumberFormat="1" applyFont="1" applyFill="1" applyAlignment="1">
      <alignment vertical="center"/>
    </xf>
    <xf numFmtId="1" fontId="148" fillId="2" borderId="0" xfId="1" applyNumberFormat="1" applyFont="1" applyFill="1" applyBorder="1" applyAlignment="1">
      <alignment horizontal="left" vertical="center"/>
    </xf>
    <xf numFmtId="1" fontId="146" fillId="0" borderId="2" xfId="2981" applyNumberFormat="1" applyFont="1" applyFill="1" applyBorder="1" applyAlignment="1">
      <alignment horizontal="center" vertical="center"/>
    </xf>
    <xf numFmtId="168" fontId="284" fillId="0" borderId="2" xfId="177" quotePrefix="1" applyNumberFormat="1" applyFont="1" applyFill="1" applyBorder="1" applyAlignment="1">
      <alignment horizontal="right" vertical="center" wrapText="1"/>
    </xf>
    <xf numFmtId="168" fontId="146" fillId="0" borderId="2" xfId="177" quotePrefix="1" applyNumberFormat="1" applyFont="1" applyFill="1" applyBorder="1" applyAlignment="1">
      <alignment horizontal="right" vertical="center" wrapText="1"/>
    </xf>
    <xf numFmtId="168" fontId="146" fillId="0" borderId="2" xfId="177" quotePrefix="1" applyNumberFormat="1" applyFont="1" applyFill="1" applyBorder="1" applyAlignment="1">
      <alignment vertical="center" wrapText="1"/>
    </xf>
    <xf numFmtId="168" fontId="146" fillId="0" borderId="2" xfId="177" quotePrefix="1" applyNumberFormat="1" applyFont="1" applyFill="1" applyBorder="1" applyAlignment="1">
      <alignment horizontal="center" vertical="center" wrapText="1"/>
    </xf>
    <xf numFmtId="278" fontId="146" fillId="0" borderId="2" xfId="177" quotePrefix="1" applyNumberFormat="1" applyFont="1" applyFill="1" applyBorder="1" applyAlignment="1">
      <alignment horizontal="center" vertical="center" wrapText="1"/>
    </xf>
    <xf numFmtId="1" fontId="146" fillId="0" borderId="0" xfId="1" applyNumberFormat="1" applyFont="1" applyFill="1" applyAlignment="1">
      <alignment vertical="center"/>
    </xf>
    <xf numFmtId="1" fontId="291" fillId="0" borderId="0" xfId="1" applyNumberFormat="1" applyFont="1" applyFill="1" applyAlignment="1">
      <alignment vertical="center"/>
    </xf>
    <xf numFmtId="1" fontId="148" fillId="0" borderId="0" xfId="1" applyNumberFormat="1" applyFont="1" applyFill="1" applyBorder="1" applyAlignment="1">
      <alignment vertical="center" wrapText="1"/>
    </xf>
    <xf numFmtId="3" fontId="285" fillId="2" borderId="0" xfId="1" applyNumberFormat="1" applyFont="1" applyFill="1" applyBorder="1" applyAlignment="1">
      <alignment horizontal="right" vertical="center"/>
    </xf>
    <xf numFmtId="3" fontId="283" fillId="2" borderId="0" xfId="1" quotePrefix="1" applyNumberFormat="1" applyFont="1" applyFill="1" applyBorder="1" applyAlignment="1">
      <alignment vertical="center" wrapText="1"/>
    </xf>
    <xf numFmtId="3" fontId="146" fillId="0" borderId="0" xfId="129" applyNumberFormat="1" applyFont="1" applyFill="1" applyBorder="1" applyAlignment="1">
      <alignment vertical="center" wrapText="1"/>
    </xf>
    <xf numFmtId="3" fontId="148" fillId="0" borderId="2" xfId="129" quotePrefix="1" applyNumberFormat="1" applyFont="1" applyFill="1" applyBorder="1" applyAlignment="1">
      <alignment horizontal="center" vertical="center" wrapText="1"/>
    </xf>
    <xf numFmtId="168" fontId="148" fillId="0" borderId="2" xfId="177" quotePrefix="1" applyNumberFormat="1" applyFont="1" applyFill="1" applyBorder="1" applyAlignment="1">
      <alignment horizontal="right" vertical="center" wrapText="1"/>
    </xf>
    <xf numFmtId="200" fontId="147" fillId="0" borderId="2" xfId="1" applyNumberFormat="1" applyFont="1" applyFill="1" applyBorder="1" applyAlignment="1">
      <alignment horizontal="center" vertical="center" wrapText="1"/>
    </xf>
    <xf numFmtId="1" fontId="148" fillId="0" borderId="0" xfId="1" applyNumberFormat="1" applyFont="1" applyFill="1" applyBorder="1" applyAlignment="1">
      <alignment horizontal="right" vertical="center"/>
    </xf>
    <xf numFmtId="278" fontId="297" fillId="0" borderId="2" xfId="98" quotePrefix="1" applyNumberFormat="1" applyFont="1" applyFill="1" applyBorder="1" applyAlignment="1">
      <alignment horizontal="right" vertical="center" wrapText="1"/>
    </xf>
    <xf numFmtId="278" fontId="297" fillId="2" borderId="2" xfId="98" quotePrefix="1" applyNumberFormat="1" applyFont="1" applyFill="1" applyBorder="1" applyAlignment="1">
      <alignment horizontal="right" vertical="center" wrapText="1"/>
    </xf>
    <xf numFmtId="0" fontId="146" fillId="0" borderId="2" xfId="129" applyFont="1" applyFill="1" applyBorder="1" applyAlignment="1">
      <alignment horizontal="center" vertical="center"/>
    </xf>
    <xf numFmtId="278" fontId="146" fillId="0" borderId="2" xfId="177" quotePrefix="1" applyNumberFormat="1" applyFont="1" applyFill="1" applyBorder="1" applyAlignment="1">
      <alignment horizontal="right" vertical="center" wrapText="1"/>
    </xf>
    <xf numFmtId="278" fontId="282" fillId="2" borderId="2" xfId="177" quotePrefix="1" applyNumberFormat="1" applyFont="1" applyFill="1" applyBorder="1" applyAlignment="1">
      <alignment horizontal="right" vertical="center" wrapText="1"/>
    </xf>
    <xf numFmtId="278" fontId="148" fillId="0" borderId="2" xfId="177" quotePrefix="1" applyNumberFormat="1" applyFont="1" applyFill="1" applyBorder="1" applyAlignment="1">
      <alignment horizontal="right" vertical="center" wrapText="1"/>
    </xf>
    <xf numFmtId="200" fontId="292" fillId="0" borderId="2" xfId="0" applyNumberFormat="1" applyFont="1" applyFill="1" applyBorder="1" applyAlignment="1">
      <alignment horizontal="right" vertical="center"/>
    </xf>
    <xf numFmtId="0" fontId="82" fillId="0" borderId="2" xfId="8" applyFont="1" applyFill="1" applyBorder="1" applyAlignment="1">
      <alignment horizontal="center" vertical="center" wrapText="1"/>
    </xf>
    <xf numFmtId="3" fontId="82" fillId="2" borderId="4" xfId="129" applyNumberFormat="1" applyFont="1" applyFill="1" applyBorder="1" applyAlignment="1">
      <alignment vertical="center" wrapText="1"/>
    </xf>
    <xf numFmtId="0" fontId="82" fillId="0" borderId="2" xfId="2981" applyFont="1" applyFill="1" applyBorder="1" applyAlignment="1">
      <alignment horizontal="justify" vertical="center" wrapText="1"/>
    </xf>
    <xf numFmtId="0" fontId="275" fillId="2" borderId="2" xfId="2981" applyFont="1" applyFill="1" applyBorder="1" applyAlignment="1">
      <alignment horizontal="justify" vertical="center" wrapText="1"/>
    </xf>
    <xf numFmtId="0" fontId="76" fillId="2" borderId="2" xfId="2981" applyFont="1" applyFill="1" applyBorder="1" applyAlignment="1">
      <alignment horizontal="justify" vertical="center" wrapText="1"/>
    </xf>
    <xf numFmtId="0" fontId="76" fillId="0" borderId="2" xfId="2981" applyFont="1" applyFill="1" applyBorder="1" applyAlignment="1">
      <alignment horizontal="justify" vertical="center" wrapText="1"/>
    </xf>
    <xf numFmtId="0" fontId="76" fillId="0" borderId="2" xfId="0" applyFont="1" applyFill="1" applyBorder="1" applyAlignment="1">
      <alignment horizontal="left" vertical="center" wrapText="1"/>
    </xf>
    <xf numFmtId="0" fontId="76" fillId="2" borderId="4" xfId="2981" applyFont="1" applyFill="1" applyBorder="1" applyAlignment="1">
      <alignment horizontal="justify" vertical="center" wrapText="1"/>
    </xf>
    <xf numFmtId="0" fontId="82" fillId="2" borderId="2" xfId="129" applyFont="1" applyFill="1" applyBorder="1" applyAlignment="1">
      <alignment vertical="center" wrapText="1"/>
    </xf>
    <xf numFmtId="3" fontId="275" fillId="2" borderId="2" xfId="10" applyNumberFormat="1" applyFont="1" applyFill="1" applyBorder="1" applyAlignment="1">
      <alignment vertical="center" wrapText="1"/>
    </xf>
    <xf numFmtId="0" fontId="76" fillId="2" borderId="2" xfId="185" applyFont="1" applyFill="1" applyBorder="1" applyAlignment="1">
      <alignment horizontal="left" vertical="center" wrapText="1"/>
    </xf>
    <xf numFmtId="0" fontId="82" fillId="2" borderId="2" xfId="2981" applyFont="1" applyFill="1" applyBorder="1" applyAlignment="1">
      <alignment horizontal="left" vertical="center" wrapText="1"/>
    </xf>
    <xf numFmtId="0" fontId="76" fillId="2" borderId="2" xfId="10" applyFont="1" applyFill="1" applyBorder="1" applyAlignment="1">
      <alignment horizontal="left" vertical="center" wrapText="1"/>
    </xf>
    <xf numFmtId="0" fontId="82" fillId="2" borderId="2" xfId="2981" applyFont="1" applyFill="1" applyBorder="1" applyAlignment="1">
      <alignment horizontal="justify" vertical="center" wrapText="1"/>
    </xf>
    <xf numFmtId="0" fontId="76" fillId="2" borderId="2" xfId="129" quotePrefix="1" applyFont="1" applyFill="1" applyBorder="1" applyAlignment="1">
      <alignment vertical="center" wrapText="1" shrinkToFit="1"/>
    </xf>
    <xf numFmtId="1" fontId="82" fillId="2" borderId="2" xfId="2985" applyNumberFormat="1" applyFont="1" applyFill="1" applyBorder="1" applyAlignment="1">
      <alignment horizontal="left" vertical="center" wrapText="1"/>
    </xf>
    <xf numFmtId="3" fontId="82" fillId="2" borderId="2" xfId="129" applyNumberFormat="1" applyFont="1" applyFill="1" applyBorder="1" applyAlignment="1">
      <alignment horizontal="left" vertical="center" wrapText="1"/>
    </xf>
    <xf numFmtId="0" fontId="76" fillId="2" borderId="2" xfId="153" applyFont="1" applyFill="1" applyBorder="1" applyAlignment="1">
      <alignment horizontal="justify" vertical="center" wrapText="1"/>
    </xf>
    <xf numFmtId="3" fontId="82" fillId="0" borderId="2" xfId="2984" applyNumberFormat="1" applyFont="1" applyFill="1" applyBorder="1" applyAlignment="1">
      <alignment vertical="center" wrapText="1"/>
    </xf>
    <xf numFmtId="0" fontId="82" fillId="0" borderId="2" xfId="2981" applyFont="1" applyFill="1" applyBorder="1" applyAlignment="1">
      <alignment horizontal="left" vertical="center" wrapText="1"/>
    </xf>
    <xf numFmtId="0" fontId="275" fillId="0" borderId="2" xfId="2981" applyFont="1" applyFill="1" applyBorder="1" applyAlignment="1">
      <alignment horizontal="left" vertical="center" wrapText="1"/>
    </xf>
    <xf numFmtId="0" fontId="76" fillId="0" borderId="2" xfId="129" applyFont="1" applyFill="1" applyBorder="1" applyAlignment="1">
      <alignment vertical="center" wrapText="1"/>
    </xf>
    <xf numFmtId="1" fontId="284" fillId="0" borderId="0" xfId="1" applyNumberFormat="1" applyFont="1" applyFill="1" applyAlignment="1">
      <alignment horizontal="center" vertical="center"/>
    </xf>
    <xf numFmtId="3" fontId="147" fillId="0" borderId="2" xfId="129" applyNumberFormat="1" applyFont="1" applyFill="1" applyBorder="1" applyAlignment="1">
      <alignment horizontal="center" vertical="center" wrapText="1"/>
    </xf>
    <xf numFmtId="3" fontId="285" fillId="0" borderId="15" xfId="1" applyNumberFormat="1" applyFont="1" applyFill="1" applyBorder="1" applyAlignment="1">
      <alignment horizontal="right" vertical="center"/>
    </xf>
    <xf numFmtId="279" fontId="284" fillId="2" borderId="0" xfId="1" applyNumberFormat="1" applyFont="1" applyFill="1" applyBorder="1" applyAlignment="1">
      <alignment horizontal="center" vertical="center"/>
    </xf>
    <xf numFmtId="281" fontId="284" fillId="2" borderId="0" xfId="1" applyNumberFormat="1" applyFont="1" applyFill="1" applyAlignment="1">
      <alignment horizontal="center" vertical="center"/>
    </xf>
    <xf numFmtId="43" fontId="148" fillId="2" borderId="2" xfId="98" quotePrefix="1" applyNumberFormat="1" applyFont="1" applyFill="1" applyBorder="1" applyAlignment="1">
      <alignment horizontal="right" vertical="center" wrapText="1"/>
    </xf>
    <xf numFmtId="1" fontId="142" fillId="2" borderId="2" xfId="1" applyNumberFormat="1" applyFont="1" applyFill="1" applyBorder="1" applyAlignment="1">
      <alignment horizontal="center" vertical="center" wrapText="1"/>
    </xf>
    <xf numFmtId="1" fontId="61" fillId="2" borderId="2" xfId="1" quotePrefix="1" applyNumberFormat="1" applyFont="1" applyFill="1" applyBorder="1" applyAlignment="1">
      <alignment horizontal="center" vertical="center" wrapText="1"/>
    </xf>
    <xf numFmtId="0" fontId="141" fillId="2" borderId="2" xfId="0" applyFont="1" applyFill="1" applyBorder="1" applyAlignment="1">
      <alignment horizontal="center" vertical="center" wrapText="1"/>
    </xf>
    <xf numFmtId="0" fontId="141" fillId="2" borderId="2" xfId="2983" applyFont="1" applyFill="1" applyBorder="1" applyAlignment="1">
      <alignment horizontal="center" vertical="center" wrapText="1"/>
    </xf>
    <xf numFmtId="1" fontId="141" fillId="2" borderId="2" xfId="1" applyNumberFormat="1" applyFont="1" applyFill="1" applyBorder="1" applyAlignment="1">
      <alignment horizontal="center" vertical="center" wrapText="1"/>
    </xf>
    <xf numFmtId="0" fontId="141" fillId="0" borderId="2" xfId="0" applyFont="1" applyFill="1" applyBorder="1" applyAlignment="1">
      <alignment horizontal="center" vertical="center" wrapText="1"/>
    </xf>
    <xf numFmtId="0" fontId="141" fillId="0" borderId="2" xfId="2983" applyFont="1" applyFill="1" applyBorder="1" applyAlignment="1">
      <alignment horizontal="center" vertical="center" wrapText="1"/>
    </xf>
    <xf numFmtId="3" fontId="141" fillId="0" borderId="2" xfId="129" applyNumberFormat="1" applyFont="1" applyFill="1" applyBorder="1" applyAlignment="1">
      <alignment horizontal="center" vertical="center" wrapText="1"/>
    </xf>
    <xf numFmtId="0" fontId="141" fillId="0" borderId="2" xfId="2983" quotePrefix="1" applyFont="1" applyFill="1" applyBorder="1" applyAlignment="1">
      <alignment horizontal="center" vertical="center" wrapText="1"/>
    </xf>
    <xf numFmtId="1" fontId="154" fillId="0" borderId="2" xfId="1" applyNumberFormat="1" applyFont="1" applyFill="1" applyBorder="1" applyAlignment="1">
      <alignment horizontal="center" vertical="center" wrapText="1"/>
    </xf>
    <xf numFmtId="1" fontId="154" fillId="2" borderId="2" xfId="1" applyNumberFormat="1" applyFont="1" applyFill="1" applyBorder="1" applyAlignment="1">
      <alignment horizontal="center" vertical="center" wrapText="1"/>
    </xf>
    <xf numFmtId="3" fontId="154" fillId="2" borderId="2" xfId="129" applyNumberFormat="1" applyFont="1" applyFill="1" applyBorder="1" applyAlignment="1">
      <alignment horizontal="center" vertical="center" wrapText="1"/>
    </xf>
    <xf numFmtId="0" fontId="154" fillId="2" borderId="2" xfId="168" applyFont="1" applyFill="1" applyBorder="1" applyAlignment="1">
      <alignment horizontal="center" vertical="center" wrapText="1"/>
    </xf>
    <xf numFmtId="1" fontId="279" fillId="2" borderId="2" xfId="1" applyNumberFormat="1" applyFont="1" applyFill="1" applyBorder="1" applyAlignment="1">
      <alignment horizontal="center" vertical="center" wrapText="1"/>
    </xf>
    <xf numFmtId="3" fontId="279" fillId="2" borderId="2" xfId="10" applyNumberFormat="1" applyFont="1" applyFill="1" applyBorder="1" applyAlignment="1">
      <alignment horizontal="center" vertical="center" wrapText="1"/>
    </xf>
    <xf numFmtId="3" fontId="141" fillId="2" borderId="2" xfId="1" applyNumberFormat="1" applyFont="1" applyFill="1" applyBorder="1" applyAlignment="1">
      <alignment horizontal="center" vertical="center" wrapText="1"/>
    </xf>
    <xf numFmtId="3" fontId="154" fillId="2" borderId="2" xfId="10" applyNumberFormat="1" applyFont="1" applyFill="1" applyBorder="1" applyAlignment="1">
      <alignment horizontal="center" vertical="center" wrapText="1"/>
    </xf>
    <xf numFmtId="0" fontId="141" fillId="2" borderId="2" xfId="10" applyFont="1" applyFill="1" applyBorder="1" applyAlignment="1">
      <alignment horizontal="center" vertical="center" wrapText="1"/>
    </xf>
    <xf numFmtId="3" fontId="141" fillId="2" borderId="2" xfId="10" quotePrefix="1" applyNumberFormat="1" applyFont="1" applyFill="1" applyBorder="1" applyAlignment="1">
      <alignment horizontal="center" vertical="center" wrapText="1"/>
    </xf>
    <xf numFmtId="3" fontId="141" fillId="2" borderId="2" xfId="0" applyNumberFormat="1" applyFont="1" applyFill="1" applyBorder="1" applyAlignment="1">
      <alignment horizontal="center" vertical="center" wrapText="1"/>
    </xf>
    <xf numFmtId="0" fontId="154" fillId="2" borderId="2" xfId="129" applyFont="1" applyFill="1" applyBorder="1" applyAlignment="1">
      <alignment horizontal="center" vertical="center" wrapText="1"/>
    </xf>
    <xf numFmtId="3" fontId="154" fillId="2" borderId="2" xfId="129" applyNumberFormat="1" applyFont="1" applyFill="1" applyBorder="1" applyAlignment="1">
      <alignment horizontal="center" vertical="center"/>
    </xf>
    <xf numFmtId="0" fontId="141" fillId="2" borderId="2" xfId="129" applyFont="1" applyFill="1" applyBorder="1" applyAlignment="1">
      <alignment horizontal="center" vertical="center" wrapText="1"/>
    </xf>
    <xf numFmtId="3" fontId="141" fillId="2" borderId="2" xfId="2984" applyNumberFormat="1" applyFont="1" applyFill="1" applyBorder="1" applyAlignment="1">
      <alignment horizontal="center" vertical="center" wrapText="1"/>
    </xf>
    <xf numFmtId="41" fontId="154" fillId="2" borderId="2" xfId="129" applyNumberFormat="1" applyFont="1" applyFill="1" applyBorder="1" applyAlignment="1">
      <alignment horizontal="center" vertical="center" wrapText="1"/>
    </xf>
    <xf numFmtId="1" fontId="141" fillId="2" borderId="2" xfId="1" quotePrefix="1" applyNumberFormat="1" applyFont="1" applyFill="1" applyBorder="1" applyAlignment="1">
      <alignment horizontal="center" vertical="center" wrapText="1"/>
    </xf>
    <xf numFmtId="1" fontId="141" fillId="2" borderId="8" xfId="1" applyNumberFormat="1" applyFont="1" applyFill="1" applyBorder="1" applyAlignment="1">
      <alignment horizontal="center" vertical="center" wrapText="1"/>
    </xf>
    <xf numFmtId="3" fontId="154" fillId="0" borderId="2" xfId="129" applyNumberFormat="1" applyFont="1" applyFill="1" applyBorder="1" applyAlignment="1">
      <alignment horizontal="center" vertical="center" wrapText="1"/>
    </xf>
    <xf numFmtId="0" fontId="154" fillId="0" borderId="2" xfId="129" applyFont="1" applyFill="1" applyBorder="1" applyAlignment="1">
      <alignment horizontal="center" vertical="center" wrapText="1"/>
    </xf>
    <xf numFmtId="3" fontId="154" fillId="0" borderId="2" xfId="129" applyNumberFormat="1" applyFont="1" applyFill="1" applyBorder="1" applyAlignment="1">
      <alignment horizontal="center" vertical="center"/>
    </xf>
    <xf numFmtId="3" fontId="82" fillId="0" borderId="4" xfId="129" applyNumberFormat="1" applyFont="1" applyFill="1" applyBorder="1" applyAlignment="1">
      <alignment vertical="center" wrapText="1"/>
    </xf>
    <xf numFmtId="43" fontId="82" fillId="0" borderId="2" xfId="177" quotePrefix="1" applyNumberFormat="1" applyFont="1" applyFill="1" applyBorder="1" applyAlignment="1">
      <alignment horizontal="right" vertical="center" wrapText="1"/>
    </xf>
    <xf numFmtId="43" fontId="299" fillId="0" borderId="2" xfId="177" quotePrefix="1" applyNumberFormat="1" applyFont="1" applyFill="1" applyBorder="1" applyAlignment="1">
      <alignment horizontal="right" vertical="center" wrapText="1"/>
    </xf>
    <xf numFmtId="43" fontId="148" fillId="0" borderId="2" xfId="98" quotePrefix="1" applyNumberFormat="1" applyFont="1" applyFill="1" applyBorder="1" applyAlignment="1">
      <alignment horizontal="right" vertical="center" wrapText="1"/>
    </xf>
    <xf numFmtId="43" fontId="298" fillId="0" borderId="2" xfId="98" quotePrefix="1" applyNumberFormat="1" applyFont="1" applyFill="1" applyBorder="1" applyAlignment="1">
      <alignment horizontal="right" vertical="center" wrapText="1"/>
    </xf>
    <xf numFmtId="49" fontId="61" fillId="3" borderId="2" xfId="1" applyNumberFormat="1" applyFont="1" applyFill="1" applyBorder="1" applyAlignment="1">
      <alignment horizontal="center" vertical="center"/>
    </xf>
    <xf numFmtId="0" fontId="61" fillId="3" borderId="2" xfId="0" applyFont="1" applyFill="1" applyBorder="1" applyAlignment="1">
      <alignment vertical="center" wrapText="1"/>
    </xf>
    <xf numFmtId="199" fontId="61" fillId="3" borderId="2" xfId="177" applyNumberFormat="1" applyFont="1" applyFill="1" applyBorder="1" applyAlignment="1">
      <alignment vertical="center" wrapText="1"/>
    </xf>
    <xf numFmtId="0" fontId="61" fillId="3" borderId="2" xfId="0" applyFont="1" applyFill="1" applyBorder="1" applyAlignment="1">
      <alignment horizontal="center" vertical="center" wrapText="1"/>
    </xf>
    <xf numFmtId="0" fontId="61" fillId="3" borderId="2" xfId="0" applyFont="1" applyFill="1" applyBorder="1" applyAlignment="1">
      <alignment horizontal="center" vertical="center"/>
    </xf>
    <xf numFmtId="0" fontId="61" fillId="3" borderId="2" xfId="180" applyFont="1" applyFill="1" applyBorder="1" applyAlignment="1">
      <alignment horizontal="left" vertical="center" wrapText="1"/>
    </xf>
    <xf numFmtId="2" fontId="61" fillId="3" borderId="2" xfId="0" applyNumberFormat="1" applyFont="1" applyFill="1" applyBorder="1" applyAlignment="1">
      <alignment vertical="center" wrapText="1"/>
    </xf>
    <xf numFmtId="166" fontId="61" fillId="3" borderId="2" xfId="177" applyNumberFormat="1" applyFont="1" applyFill="1" applyBorder="1" applyAlignment="1">
      <alignment vertical="center" wrapText="1"/>
    </xf>
    <xf numFmtId="166" fontId="61" fillId="3" borderId="2" xfId="177" applyNumberFormat="1" applyFont="1" applyFill="1" applyBorder="1" applyAlignment="1">
      <alignment horizontal="right" vertical="center" wrapText="1"/>
    </xf>
    <xf numFmtId="2" fontId="61" fillId="3" borderId="2" xfId="1" applyNumberFormat="1" applyFont="1" applyFill="1" applyBorder="1" applyAlignment="1">
      <alignment horizontal="center" vertical="center"/>
    </xf>
    <xf numFmtId="0" fontId="61" fillId="3" borderId="0" xfId="0" applyFont="1" applyFill="1" applyAlignment="1">
      <alignment vertical="center" wrapText="1"/>
    </xf>
    <xf numFmtId="1" fontId="61" fillId="3" borderId="2" xfId="1" applyNumberFormat="1" applyFont="1" applyFill="1" applyBorder="1" applyAlignment="1">
      <alignment vertical="center" wrapText="1"/>
    </xf>
    <xf numFmtId="1" fontId="61" fillId="3" borderId="3" xfId="1" applyNumberFormat="1" applyFont="1" applyFill="1" applyBorder="1" applyAlignment="1">
      <alignment horizontal="left" vertical="center" wrapText="1"/>
    </xf>
    <xf numFmtId="2" fontId="61" fillId="3" borderId="3" xfId="0" applyNumberFormat="1" applyFont="1" applyFill="1" applyBorder="1" applyAlignment="1">
      <alignment vertical="center" wrapText="1"/>
    </xf>
    <xf numFmtId="166" fontId="61" fillId="3" borderId="3" xfId="177" applyNumberFormat="1" applyFont="1" applyFill="1" applyBorder="1" applyAlignment="1">
      <alignment vertical="center" wrapText="1"/>
    </xf>
    <xf numFmtId="166" fontId="61" fillId="3" borderId="3" xfId="177" applyNumberFormat="1" applyFont="1" applyFill="1" applyBorder="1" applyAlignment="1">
      <alignment horizontal="right" vertical="center" wrapText="1"/>
    </xf>
    <xf numFmtId="0" fontId="17" fillId="0" borderId="0" xfId="0" applyFont="1" applyFill="1" applyAlignment="1">
      <alignment vertical="center" wrapText="1"/>
    </xf>
    <xf numFmtId="0" fontId="15" fillId="0" borderId="0" xfId="0" applyFont="1" applyBorder="1" applyAlignment="1">
      <alignment horizontal="center" vertical="center" wrapText="1"/>
    </xf>
    <xf numFmtId="1" fontId="4" fillId="0" borderId="0" xfId="1" applyNumberFormat="1" applyFont="1" applyFill="1" applyAlignment="1">
      <alignment horizontal="center" vertical="center" wrapText="1"/>
    </xf>
    <xf numFmtId="0" fontId="6" fillId="0" borderId="0" xfId="0" applyFont="1" applyAlignment="1">
      <alignment horizontal="left" vertical="center" wrapText="1" readingOrder="1"/>
    </xf>
    <xf numFmtId="0" fontId="7" fillId="0" borderId="0" xfId="0" applyFont="1" applyAlignment="1">
      <alignment horizontal="center" vertical="center" wrapText="1" readingOrder="1"/>
    </xf>
    <xf numFmtId="0" fontId="7" fillId="0" borderId="0" xfId="0" applyFont="1" applyAlignment="1">
      <alignment horizontal="left" vertical="center" wrapText="1" readingOrder="1"/>
    </xf>
    <xf numFmtId="0" fontId="14" fillId="0" borderId="0" xfId="0" applyFont="1" applyBorder="1" applyAlignment="1">
      <alignment horizontal="right" vertical="center" wrapText="1"/>
    </xf>
    <xf numFmtId="0" fontId="16" fillId="0" borderId="1" xfId="0" applyFont="1" applyBorder="1" applyAlignment="1">
      <alignment horizontal="right" vertical="center" wrapText="1"/>
    </xf>
    <xf numFmtId="0" fontId="10" fillId="0" borderId="2" xfId="0" applyFont="1" applyBorder="1" applyAlignment="1">
      <alignment horizontal="center" vertical="center" wrapText="1"/>
    </xf>
    <xf numFmtId="0" fontId="20" fillId="0" borderId="7" xfId="0" applyFont="1" applyBorder="1" applyAlignment="1">
      <alignment horizontal="left" vertical="center" wrapText="1"/>
    </xf>
    <xf numFmtId="1" fontId="32" fillId="0" borderId="0" xfId="1" applyNumberFormat="1" applyFont="1" applyFill="1" applyAlignment="1">
      <alignment horizontal="right" vertical="center"/>
    </xf>
    <xf numFmtId="1" fontId="38" fillId="0" borderId="1" xfId="1" applyNumberFormat="1" applyFont="1" applyFill="1" applyBorder="1" applyAlignment="1">
      <alignment horizontal="right" vertical="center"/>
    </xf>
    <xf numFmtId="3" fontId="17" fillId="0" borderId="2" xfId="1" applyNumberFormat="1" applyFont="1" applyBorder="1" applyAlignment="1">
      <alignment horizontal="center" vertical="center" wrapText="1"/>
    </xf>
    <xf numFmtId="3"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center" vertical="center"/>
    </xf>
    <xf numFmtId="3" fontId="17" fillId="0" borderId="3" xfId="1" applyNumberFormat="1" applyFont="1" applyBorder="1" applyAlignment="1">
      <alignment horizontal="center" vertical="center" wrapText="1"/>
    </xf>
    <xf numFmtId="3" fontId="17" fillId="0" borderId="8" xfId="1" applyNumberFormat="1" applyFont="1" applyBorder="1" applyAlignment="1">
      <alignment horizontal="center" vertical="center" wrapText="1"/>
    </xf>
    <xf numFmtId="3" fontId="17" fillId="0" borderId="6" xfId="1" applyNumberFormat="1" applyFont="1" applyBorder="1" applyAlignment="1">
      <alignment horizontal="center" vertical="center" wrapText="1"/>
    </xf>
    <xf numFmtId="1" fontId="17" fillId="0" borderId="0" xfId="1" applyNumberFormat="1" applyFont="1" applyFill="1" applyBorder="1" applyAlignment="1">
      <alignment horizontal="center" vertical="center" wrapText="1"/>
    </xf>
    <xf numFmtId="0" fontId="17" fillId="0" borderId="2" xfId="1" applyNumberFormat="1" applyFont="1" applyFill="1" applyBorder="1" applyAlignment="1">
      <alignment horizontal="center" vertical="center" wrapText="1"/>
    </xf>
    <xf numFmtId="1" fontId="38" fillId="0" borderId="7" xfId="1" applyNumberFormat="1" applyFont="1" applyFill="1" applyBorder="1" applyAlignment="1">
      <alignment horizontal="left" vertical="center" wrapText="1"/>
    </xf>
    <xf numFmtId="1" fontId="38" fillId="0" borderId="0" xfId="1" quotePrefix="1" applyNumberFormat="1" applyFont="1" applyFill="1" applyBorder="1" applyAlignment="1">
      <alignment horizontal="left" vertical="center" wrapText="1"/>
    </xf>
    <xf numFmtId="1" fontId="38" fillId="0" borderId="0" xfId="1" applyNumberFormat="1" applyFont="1" applyFill="1" applyBorder="1" applyAlignment="1">
      <alignment horizontal="left" vertical="center" wrapText="1"/>
    </xf>
    <xf numFmtId="1" fontId="17" fillId="0" borderId="0" xfId="1" applyNumberFormat="1" applyFont="1" applyFill="1" applyAlignment="1">
      <alignment horizontal="left" vertical="center" wrapText="1"/>
    </xf>
    <xf numFmtId="0" fontId="36" fillId="0" borderId="0" xfId="0" applyFont="1" applyAlignment="1">
      <alignment horizontal="center" vertical="center" wrapText="1" readingOrder="1"/>
    </xf>
    <xf numFmtId="1" fontId="25" fillId="0" borderId="0" xfId="1" applyNumberFormat="1" applyFont="1" applyFill="1" applyAlignment="1">
      <alignment horizontal="center" vertical="center" wrapText="1"/>
    </xf>
    <xf numFmtId="1" fontId="24" fillId="0" borderId="0" xfId="1" applyNumberFormat="1" applyFont="1" applyFill="1" applyAlignment="1">
      <alignment horizontal="right" vertical="center"/>
    </xf>
    <xf numFmtId="1" fontId="23" fillId="0" borderId="1" xfId="1" applyNumberFormat="1" applyFont="1" applyFill="1" applyBorder="1" applyAlignment="1">
      <alignment horizontal="right" vertical="center"/>
    </xf>
    <xf numFmtId="49" fontId="17" fillId="0" borderId="2" xfId="1" applyNumberFormat="1" applyFont="1" applyBorder="1" applyAlignment="1">
      <alignment horizontal="center" vertical="center" wrapText="1"/>
    </xf>
    <xf numFmtId="0" fontId="45" fillId="0" borderId="2" xfId="2" applyFont="1" applyBorder="1" applyAlignment="1">
      <alignment horizontal="center" vertical="center" wrapText="1"/>
    </xf>
    <xf numFmtId="1" fontId="29" fillId="0" borderId="7" xfId="1" applyNumberFormat="1" applyFont="1" applyFill="1" applyBorder="1" applyAlignment="1">
      <alignment horizontal="left" vertical="center" wrapText="1"/>
    </xf>
    <xf numFmtId="1" fontId="23" fillId="0" borderId="0" xfId="1" applyNumberFormat="1" applyFont="1" applyFill="1" applyBorder="1" applyAlignment="1">
      <alignment horizontal="right" vertical="center"/>
    </xf>
    <xf numFmtId="1" fontId="17" fillId="0" borderId="2" xfId="1" applyNumberFormat="1" applyFont="1" applyFill="1" applyBorder="1" applyAlignment="1">
      <alignment horizontal="center" vertical="center" wrapText="1"/>
    </xf>
    <xf numFmtId="0" fontId="10" fillId="0" borderId="2" xfId="2" applyFont="1" applyBorder="1" applyAlignment="1">
      <alignment horizontal="center" vertical="center" wrapText="1"/>
    </xf>
    <xf numFmtId="1" fontId="29" fillId="0" borderId="0" xfId="1" applyNumberFormat="1" applyFont="1" applyFill="1" applyBorder="1" applyAlignment="1">
      <alignment horizontal="left" vertical="center" wrapText="1"/>
    </xf>
    <xf numFmtId="1" fontId="49" fillId="0" borderId="0" xfId="1" applyNumberFormat="1" applyFont="1" applyFill="1" applyAlignment="1">
      <alignment horizontal="center" vertical="center" wrapText="1"/>
    </xf>
    <xf numFmtId="1" fontId="48" fillId="0" borderId="0" xfId="1" applyNumberFormat="1" applyFont="1" applyFill="1" applyAlignment="1">
      <alignment horizontal="right" vertical="center"/>
    </xf>
    <xf numFmtId="1" fontId="51" fillId="0" borderId="1" xfId="1" applyNumberFormat="1" applyFont="1" applyFill="1" applyBorder="1" applyAlignment="1">
      <alignment horizontal="right" vertical="center"/>
    </xf>
    <xf numFmtId="49" fontId="17" fillId="0" borderId="3" xfId="1" applyNumberFormat="1" applyFont="1" applyBorder="1" applyAlignment="1">
      <alignment horizontal="center" vertical="center" wrapText="1"/>
    </xf>
    <xf numFmtId="49" fontId="17" fillId="0" borderId="8" xfId="1" applyNumberFormat="1" applyFont="1" applyBorder="1" applyAlignment="1">
      <alignment horizontal="center" vertical="center" wrapText="1"/>
    </xf>
    <xf numFmtId="49" fontId="17" fillId="0" borderId="6" xfId="1" applyNumberFormat="1" applyFont="1" applyBorder="1" applyAlignment="1">
      <alignment horizontal="center" vertical="center" wrapText="1"/>
    </xf>
    <xf numFmtId="1" fontId="40" fillId="0" borderId="4" xfId="1" applyNumberFormat="1" applyFont="1" applyFill="1" applyBorder="1" applyAlignment="1">
      <alignment horizontal="center" vertical="center"/>
    </xf>
    <xf numFmtId="1" fontId="40" fillId="0" borderId="9" xfId="1" applyNumberFormat="1" applyFont="1" applyFill="1" applyBorder="1" applyAlignment="1">
      <alignment horizontal="center" vertical="center"/>
    </xf>
    <xf numFmtId="1" fontId="40" fillId="0" borderId="5" xfId="1" applyNumberFormat="1" applyFont="1" applyFill="1" applyBorder="1" applyAlignment="1">
      <alignment horizontal="center" vertical="center"/>
    </xf>
    <xf numFmtId="3" fontId="17" fillId="2" borderId="2" xfId="1" applyNumberFormat="1" applyFont="1" applyFill="1" applyBorder="1" applyAlignment="1">
      <alignment horizontal="center" vertical="center" wrapText="1"/>
    </xf>
    <xf numFmtId="3" fontId="17" fillId="0" borderId="5" xfId="1" applyNumberFormat="1" applyFont="1" applyFill="1" applyBorder="1" applyAlignment="1">
      <alignment horizontal="center" vertical="center" wrapText="1"/>
    </xf>
    <xf numFmtId="3" fontId="17" fillId="0" borderId="4" xfId="1" applyNumberFormat="1" applyFont="1" applyFill="1" applyBorder="1" applyAlignment="1">
      <alignment horizontal="center" vertical="center" wrapText="1"/>
    </xf>
    <xf numFmtId="3" fontId="17" fillId="0" borderId="9" xfId="1" applyNumberFormat="1" applyFont="1" applyFill="1" applyBorder="1" applyAlignment="1">
      <alignment horizontal="center" vertical="center" wrapText="1"/>
    </xf>
    <xf numFmtId="3" fontId="17" fillId="0" borderId="10" xfId="1" applyNumberFormat="1" applyFont="1" applyFill="1" applyBorder="1" applyAlignment="1">
      <alignment horizontal="center" vertical="center" wrapText="1"/>
    </xf>
    <xf numFmtId="3" fontId="17" fillId="0" borderId="11" xfId="1" applyNumberFormat="1" applyFont="1" applyFill="1" applyBorder="1" applyAlignment="1">
      <alignment horizontal="center" vertical="center" wrapText="1"/>
    </xf>
    <xf numFmtId="0" fontId="38" fillId="0" borderId="7" xfId="1" applyNumberFormat="1" applyFont="1" applyFill="1" applyBorder="1" applyAlignment="1">
      <alignment horizontal="left" vertical="center"/>
    </xf>
    <xf numFmtId="0" fontId="38" fillId="0" borderId="0" xfId="1" quotePrefix="1" applyNumberFormat="1" applyFont="1" applyFill="1" applyBorder="1" applyAlignment="1">
      <alignment horizontal="left" vertical="center" wrapText="1"/>
    </xf>
    <xf numFmtId="49" fontId="38" fillId="0" borderId="0" xfId="1" applyNumberFormat="1" applyFont="1" applyFill="1" applyBorder="1" applyAlignment="1">
      <alignment horizontal="left" vertical="center"/>
    </xf>
    <xf numFmtId="1" fontId="38" fillId="0" borderId="0" xfId="1" quotePrefix="1" applyNumberFormat="1" applyFont="1" applyFill="1" applyAlignment="1">
      <alignment horizontal="left" vertical="center" wrapText="1"/>
    </xf>
    <xf numFmtId="3" fontId="17" fillId="0" borderId="3" xfId="1" applyNumberFormat="1" applyFont="1" applyFill="1" applyBorder="1" applyAlignment="1">
      <alignment horizontal="center" vertical="center" wrapText="1"/>
    </xf>
    <xf numFmtId="3" fontId="17" fillId="0" borderId="8" xfId="1" applyNumberFormat="1" applyFont="1" applyFill="1" applyBorder="1" applyAlignment="1">
      <alignment horizontal="center" vertical="center" wrapText="1"/>
    </xf>
    <xf numFmtId="3" fontId="17" fillId="0" borderId="6" xfId="1" applyNumberFormat="1" applyFont="1" applyFill="1" applyBorder="1" applyAlignment="1">
      <alignment horizontal="center" vertical="center" wrapText="1"/>
    </xf>
    <xf numFmtId="3" fontId="17" fillId="0" borderId="4" xfId="1" applyNumberFormat="1" applyFont="1" applyBorder="1" applyAlignment="1">
      <alignment horizontal="center" vertical="center" wrapText="1"/>
    </xf>
    <xf numFmtId="3" fontId="17" fillId="0" borderId="9" xfId="1" applyNumberFormat="1" applyFont="1" applyBorder="1" applyAlignment="1">
      <alignment horizontal="center" vertical="center" wrapText="1"/>
    </xf>
    <xf numFmtId="3" fontId="17" fillId="0" borderId="5" xfId="1" applyNumberFormat="1" applyFont="1" applyBorder="1" applyAlignment="1">
      <alignment horizontal="center" vertical="center" wrapText="1"/>
    </xf>
    <xf numFmtId="3" fontId="17" fillId="0" borderId="7" xfId="1" applyNumberFormat="1" applyFont="1" applyFill="1" applyBorder="1" applyAlignment="1">
      <alignment horizontal="center" vertical="center" wrapText="1"/>
    </xf>
    <xf numFmtId="3" fontId="17" fillId="0" borderId="12" xfId="1" applyNumberFormat="1" applyFont="1" applyFill="1" applyBorder="1" applyAlignment="1">
      <alignment horizontal="center" vertical="center" wrapText="1"/>
    </xf>
    <xf numFmtId="0" fontId="33" fillId="0" borderId="0" xfId="0" applyFont="1" applyAlignment="1">
      <alignment horizontal="left" vertical="center" wrapText="1" readingOrder="1"/>
    </xf>
    <xf numFmtId="0" fontId="36" fillId="0" borderId="0" xfId="0" applyFont="1" applyAlignment="1">
      <alignment horizontal="left" vertical="center" wrapText="1" readingOrder="1"/>
    </xf>
    <xf numFmtId="3" fontId="76" fillId="0" borderId="2" xfId="1" applyNumberFormat="1" applyFont="1" applyBorder="1" applyAlignment="1">
      <alignment horizontal="center" vertical="center" wrapText="1"/>
    </xf>
    <xf numFmtId="3" fontId="76" fillId="0" borderId="2" xfId="1" applyNumberFormat="1" applyFont="1" applyFill="1" applyBorder="1" applyAlignment="1">
      <alignment horizontal="center" vertical="center" wrapText="1"/>
    </xf>
    <xf numFmtId="0" fontId="76" fillId="0" borderId="2" xfId="0" applyFont="1" applyBorder="1" applyAlignment="1">
      <alignment horizontal="center" vertical="center" wrapText="1"/>
    </xf>
    <xf numFmtId="3" fontId="76" fillId="0" borderId="3" xfId="1" applyNumberFormat="1" applyFont="1" applyFill="1" applyBorder="1" applyAlignment="1">
      <alignment horizontal="center" vertical="center" wrapText="1"/>
    </xf>
    <xf numFmtId="3" fontId="76" fillId="0" borderId="8" xfId="1" applyNumberFormat="1" applyFont="1" applyFill="1" applyBorder="1" applyAlignment="1">
      <alignment horizontal="center" vertical="center" wrapText="1"/>
    </xf>
    <xf numFmtId="3" fontId="76" fillId="0" borderId="6" xfId="1" applyNumberFormat="1" applyFont="1" applyFill="1" applyBorder="1" applyAlignment="1">
      <alignment horizontal="center" vertical="center" wrapText="1"/>
    </xf>
    <xf numFmtId="1" fontId="76" fillId="0" borderId="2" xfId="1" applyNumberFormat="1" applyFont="1" applyFill="1" applyBorder="1" applyAlignment="1">
      <alignment horizontal="center" vertical="center"/>
    </xf>
    <xf numFmtId="1" fontId="29" fillId="0" borderId="1" xfId="1" applyNumberFormat="1" applyFont="1" applyFill="1" applyBorder="1" applyAlignment="1">
      <alignment horizontal="right" vertical="center"/>
    </xf>
    <xf numFmtId="1" fontId="30" fillId="0" borderId="0" xfId="1" applyNumberFormat="1" applyFont="1" applyFill="1" applyAlignment="1">
      <alignment horizontal="center" vertical="center" wrapText="1"/>
    </xf>
    <xf numFmtId="1" fontId="31" fillId="0" borderId="0" xfId="1" applyNumberFormat="1" applyFont="1" applyFill="1" applyAlignment="1">
      <alignment horizontal="right" vertical="center"/>
    </xf>
    <xf numFmtId="0" fontId="86" fillId="0" borderId="3" xfId="67" applyFont="1" applyBorder="1" applyAlignment="1">
      <alignment horizontal="center" vertical="center" wrapText="1" readingOrder="1"/>
    </xf>
    <xf numFmtId="0" fontId="86" fillId="0" borderId="6" xfId="67" applyFont="1" applyBorder="1" applyAlignment="1">
      <alignment horizontal="center" vertical="center" wrapText="1" readingOrder="1"/>
    </xf>
    <xf numFmtId="0" fontId="86" fillId="0" borderId="2" xfId="67" applyFont="1" applyBorder="1" applyAlignment="1">
      <alignment horizontal="center" vertical="center" wrapText="1" readingOrder="1"/>
    </xf>
    <xf numFmtId="0" fontId="83" fillId="0" borderId="0" xfId="67" applyFont="1" applyAlignment="1">
      <alignment horizontal="center" vertical="center" wrapText="1" readingOrder="1"/>
    </xf>
    <xf numFmtId="0" fontId="7" fillId="0" borderId="0" xfId="67" applyFont="1" applyAlignment="1">
      <alignment horizontal="center" vertical="center" wrapText="1" readingOrder="1"/>
    </xf>
    <xf numFmtId="0" fontId="85" fillId="0" borderId="0" xfId="67" applyFont="1" applyAlignment="1">
      <alignment horizontal="right" vertical="center" wrapText="1" readingOrder="1"/>
    </xf>
    <xf numFmtId="0" fontId="7" fillId="0" borderId="1" xfId="67" applyFont="1" applyBorder="1" applyAlignment="1">
      <alignment horizontal="right" vertical="center" wrapText="1" readingOrder="1"/>
    </xf>
    <xf numFmtId="0" fontId="86" fillId="0" borderId="4" xfId="67" applyFont="1" applyBorder="1" applyAlignment="1">
      <alignment horizontal="center" vertical="center" wrapText="1" readingOrder="1"/>
    </xf>
    <xf numFmtId="0" fontId="86" fillId="0" borderId="9" xfId="67" applyFont="1" applyBorder="1" applyAlignment="1">
      <alignment horizontal="center" vertical="center" wrapText="1" readingOrder="1"/>
    </xf>
    <xf numFmtId="0" fontId="86" fillId="0" borderId="5" xfId="67" applyFont="1" applyBorder="1" applyAlignment="1">
      <alignment horizontal="center" vertical="center" wrapText="1" readingOrder="1"/>
    </xf>
    <xf numFmtId="0" fontId="86" fillId="0" borderId="8" xfId="67" applyFont="1" applyBorder="1" applyAlignment="1">
      <alignment horizontal="center" vertical="center" wrapText="1" readingOrder="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96" fillId="0" borderId="1" xfId="0" applyFont="1" applyBorder="1" applyAlignment="1">
      <alignment horizontal="right"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0" xfId="0" applyFont="1" applyBorder="1" applyAlignment="1">
      <alignment horizontal="center" vertical="center" wrapText="1"/>
    </xf>
    <xf numFmtId="0" fontId="56" fillId="0" borderId="0" xfId="0" applyFont="1" applyAlignment="1">
      <alignment horizontal="left" vertical="center" wrapText="1" readingOrder="1"/>
    </xf>
    <xf numFmtId="0" fontId="57" fillId="0" borderId="0" xfId="0" applyFont="1" applyAlignment="1">
      <alignment horizontal="center" vertical="center" wrapText="1" readingOrder="1"/>
    </xf>
    <xf numFmtId="0" fontId="57" fillId="0" borderId="0" xfId="0" applyFont="1" applyAlignment="1">
      <alignment horizontal="left" vertical="center" wrapText="1" readingOrder="1"/>
    </xf>
    <xf numFmtId="0" fontId="95" fillId="0" borderId="0" xfId="0" applyFont="1" applyBorder="1" applyAlignment="1">
      <alignment horizontal="right" vertical="center" wrapText="1"/>
    </xf>
    <xf numFmtId="3" fontId="76" fillId="0" borderId="3" xfId="1" applyNumberFormat="1" applyFont="1" applyBorder="1" applyAlignment="1">
      <alignment horizontal="center" vertical="center" wrapText="1"/>
    </xf>
    <xf numFmtId="3" fontId="76" fillId="0" borderId="8" xfId="1" applyNumberFormat="1" applyFont="1" applyBorder="1" applyAlignment="1">
      <alignment horizontal="center" vertical="center" wrapText="1"/>
    </xf>
    <xf numFmtId="3" fontId="76" fillId="0" borderId="6" xfId="1" applyNumberFormat="1" applyFont="1" applyBorder="1" applyAlignment="1">
      <alignment horizontal="center" vertical="center" wrapText="1"/>
    </xf>
    <xf numFmtId="2" fontId="61" fillId="3" borderId="3" xfId="1" applyNumberFormat="1" applyFont="1" applyFill="1" applyBorder="1" applyAlignment="1">
      <alignment horizontal="center" vertical="center" wrapText="1"/>
    </xf>
    <xf numFmtId="2" fontId="61" fillId="3" borderId="6" xfId="1" applyNumberFormat="1" applyFont="1" applyFill="1" applyBorder="1" applyAlignment="1">
      <alignment horizontal="center" vertical="center" wrapText="1"/>
    </xf>
    <xf numFmtId="1" fontId="144" fillId="0" borderId="1" xfId="1" applyNumberFormat="1" applyFont="1" applyFill="1" applyBorder="1" applyAlignment="1">
      <alignment horizontal="right" vertical="center"/>
    </xf>
    <xf numFmtId="1" fontId="29" fillId="0" borderId="0" xfId="1" applyNumberFormat="1" applyFont="1" applyFill="1" applyAlignment="1">
      <alignment horizontal="center" vertical="center" wrapText="1"/>
    </xf>
    <xf numFmtId="3" fontId="61" fillId="0" borderId="2" xfId="1" applyNumberFormat="1" applyFont="1" applyFill="1" applyBorder="1" applyAlignment="1">
      <alignment horizontal="center" vertical="center" wrapText="1"/>
    </xf>
    <xf numFmtId="3" fontId="61" fillId="0" borderId="3" xfId="1" applyNumberFormat="1" applyFont="1" applyFill="1" applyBorder="1" applyAlignment="1">
      <alignment horizontal="center" vertical="center" wrapText="1"/>
    </xf>
    <xf numFmtId="3" fontId="61" fillId="0" borderId="8" xfId="1" applyNumberFormat="1" applyFont="1" applyFill="1" applyBorder="1" applyAlignment="1">
      <alignment horizontal="center" vertical="center" wrapText="1"/>
    </xf>
    <xf numFmtId="3" fontId="61" fillId="0" borderId="6" xfId="1" applyNumberFormat="1" applyFont="1" applyFill="1" applyBorder="1" applyAlignment="1">
      <alignment horizontal="center" vertical="center" wrapText="1"/>
    </xf>
    <xf numFmtId="3" fontId="61" fillId="0" borderId="10" xfId="1" applyNumberFormat="1" applyFont="1" applyFill="1" applyBorder="1" applyAlignment="1">
      <alignment horizontal="center" vertical="center" wrapText="1"/>
    </xf>
    <xf numFmtId="3" fontId="61" fillId="0" borderId="7" xfId="1" applyNumberFormat="1" applyFont="1" applyFill="1" applyBorder="1" applyAlignment="1">
      <alignment horizontal="center" vertical="center" wrapText="1"/>
    </xf>
    <xf numFmtId="3" fontId="61" fillId="0" borderId="12" xfId="1" applyNumberFormat="1" applyFont="1" applyFill="1" applyBorder="1" applyAlignment="1">
      <alignment horizontal="center" vertical="center" wrapText="1"/>
    </xf>
    <xf numFmtId="3" fontId="61" fillId="0" borderId="15" xfId="1" applyNumberFormat="1" applyFont="1" applyFill="1" applyBorder="1" applyAlignment="1">
      <alignment horizontal="center" vertical="center" wrapText="1"/>
    </xf>
    <xf numFmtId="3" fontId="61" fillId="0" borderId="0" xfId="1" applyNumberFormat="1" applyFont="1" applyFill="1" applyBorder="1" applyAlignment="1">
      <alignment horizontal="center" vertical="center" wrapText="1"/>
    </xf>
    <xf numFmtId="3" fontId="61" fillId="0" borderId="16" xfId="1" applyNumberFormat="1" applyFont="1" applyFill="1" applyBorder="1" applyAlignment="1">
      <alignment horizontal="center" vertical="center" wrapText="1"/>
    </xf>
    <xf numFmtId="3" fontId="61" fillId="0" borderId="11" xfId="1" applyNumberFormat="1" applyFont="1" applyFill="1" applyBorder="1" applyAlignment="1">
      <alignment horizontal="center" vertical="center" wrapText="1"/>
    </xf>
    <xf numFmtId="3" fontId="61" fillId="0" borderId="1" xfId="1" applyNumberFormat="1" applyFont="1" applyFill="1" applyBorder="1" applyAlignment="1">
      <alignment horizontal="center" vertical="center" wrapText="1"/>
    </xf>
    <xf numFmtId="3" fontId="61" fillId="0" borderId="17" xfId="1" applyNumberFormat="1" applyFont="1" applyFill="1" applyBorder="1" applyAlignment="1">
      <alignment horizontal="center" vertical="center" wrapText="1"/>
    </xf>
    <xf numFmtId="1" fontId="30" fillId="0" borderId="0" xfId="1" applyNumberFormat="1" applyFont="1" applyFill="1" applyAlignment="1">
      <alignment horizontal="center" vertical="center"/>
    </xf>
    <xf numFmtId="2" fontId="61" fillId="0" borderId="2" xfId="1" applyNumberFormat="1" applyFont="1" applyFill="1" applyBorder="1" applyAlignment="1">
      <alignment horizontal="center" vertical="center" wrapText="1"/>
    </xf>
    <xf numFmtId="2" fontId="61" fillId="0" borderId="3" xfId="1" applyNumberFormat="1" applyFont="1" applyFill="1" applyBorder="1" applyAlignment="1">
      <alignment horizontal="center" vertical="center" wrapText="1"/>
    </xf>
    <xf numFmtId="1" fontId="146" fillId="0" borderId="3" xfId="1" applyNumberFormat="1" applyFont="1" applyFill="1" applyBorder="1" applyAlignment="1">
      <alignment horizontal="center" vertical="center"/>
    </xf>
    <xf numFmtId="1" fontId="146" fillId="0" borderId="8" xfId="1" applyNumberFormat="1" applyFont="1" applyFill="1" applyBorder="1" applyAlignment="1">
      <alignment horizontal="center" vertical="center"/>
    </xf>
    <xf numFmtId="1" fontId="146" fillId="0" borderId="6" xfId="1" applyNumberFormat="1" applyFont="1" applyFill="1" applyBorder="1" applyAlignment="1">
      <alignment horizontal="center" vertical="center"/>
    </xf>
    <xf numFmtId="3" fontId="286" fillId="0" borderId="2" xfId="1" applyNumberFormat="1" applyFont="1" applyFill="1" applyBorder="1" applyAlignment="1">
      <alignment horizontal="center" vertical="center" wrapText="1"/>
    </xf>
    <xf numFmtId="3" fontId="146" fillId="0" borderId="2" xfId="1" applyNumberFormat="1" applyFont="1" applyFill="1" applyBorder="1" applyAlignment="1">
      <alignment horizontal="center" vertical="center" wrapText="1"/>
    </xf>
    <xf numFmtId="3" fontId="146" fillId="2" borderId="2" xfId="1" applyNumberFormat="1" applyFont="1" applyFill="1" applyBorder="1" applyAlignment="1">
      <alignment horizontal="center" vertical="center" wrapText="1"/>
    </xf>
    <xf numFmtId="3" fontId="61" fillId="2" borderId="15" xfId="129" applyNumberFormat="1" applyFont="1" applyFill="1" applyBorder="1" applyAlignment="1">
      <alignment horizontal="center" vertical="center" wrapText="1"/>
    </xf>
    <xf numFmtId="3" fontId="61" fillId="2" borderId="0" xfId="129" applyNumberFormat="1" applyFont="1" applyFill="1" applyBorder="1" applyAlignment="1">
      <alignment horizontal="center" vertical="center" wrapText="1"/>
    </xf>
    <xf numFmtId="3" fontId="303" fillId="0" borderId="2" xfId="1" applyNumberFormat="1" applyFont="1" applyFill="1" applyBorder="1" applyAlignment="1">
      <alignment horizontal="center" vertical="center" wrapText="1"/>
    </xf>
    <xf numFmtId="3" fontId="146" fillId="0" borderId="12" xfId="1" applyNumberFormat="1" applyFont="1" applyFill="1" applyBorder="1" applyAlignment="1">
      <alignment horizontal="center" vertical="center" wrapText="1"/>
    </xf>
    <xf numFmtId="3" fontId="146" fillId="0" borderId="16" xfId="1" applyNumberFormat="1" applyFont="1" applyFill="1" applyBorder="1" applyAlignment="1">
      <alignment horizontal="center" vertical="center" wrapText="1"/>
    </xf>
    <xf numFmtId="3" fontId="146" fillId="0" borderId="17" xfId="1" applyNumberFormat="1" applyFont="1" applyFill="1" applyBorder="1" applyAlignment="1">
      <alignment horizontal="center" vertical="center" wrapText="1"/>
    </xf>
    <xf numFmtId="3" fontId="283" fillId="2" borderId="0" xfId="1" quotePrefix="1" applyNumberFormat="1" applyFont="1" applyFill="1" applyBorder="1" applyAlignment="1">
      <alignment horizontal="center" vertical="center" wrapText="1"/>
    </xf>
    <xf numFmtId="3" fontId="283" fillId="0" borderId="0" xfId="1" applyNumberFormat="1" applyFont="1" applyFill="1" applyBorder="1" applyAlignment="1">
      <alignment horizontal="left" vertical="center" wrapText="1"/>
    </xf>
    <xf numFmtId="1" fontId="146" fillId="0" borderId="2" xfId="1" applyNumberFormat="1" applyFont="1" applyFill="1" applyBorder="1" applyAlignment="1">
      <alignment horizontal="center" vertical="center" wrapText="1"/>
    </xf>
    <xf numFmtId="3" fontId="146" fillId="0" borderId="4" xfId="1" applyNumberFormat="1" applyFont="1" applyFill="1" applyBorder="1" applyAlignment="1">
      <alignment horizontal="center" vertical="center" wrapText="1"/>
    </xf>
    <xf numFmtId="3" fontId="146" fillId="0" borderId="5" xfId="1" applyNumberFormat="1" applyFont="1" applyFill="1" applyBorder="1" applyAlignment="1">
      <alignment horizontal="center" vertical="center" wrapText="1"/>
    </xf>
    <xf numFmtId="3" fontId="286" fillId="0" borderId="3" xfId="1" applyNumberFormat="1" applyFont="1" applyFill="1" applyBorder="1" applyAlignment="1">
      <alignment horizontal="center" vertical="center" wrapText="1"/>
    </xf>
    <xf numFmtId="3" fontId="286" fillId="0" borderId="8" xfId="1" applyNumberFormat="1" applyFont="1" applyFill="1" applyBorder="1" applyAlignment="1">
      <alignment horizontal="center" vertical="center" wrapText="1"/>
    </xf>
    <xf numFmtId="3" fontId="286" fillId="0" borderId="6" xfId="1" applyNumberFormat="1" applyFont="1" applyFill="1" applyBorder="1" applyAlignment="1">
      <alignment horizontal="center" vertical="center" wrapText="1"/>
    </xf>
    <xf numFmtId="3" fontId="146" fillId="0" borderId="10" xfId="1" quotePrefix="1" applyNumberFormat="1" applyFont="1" applyFill="1" applyBorder="1" applyAlignment="1">
      <alignment horizontal="center" vertical="center" wrapText="1"/>
    </xf>
    <xf numFmtId="3" fontId="146" fillId="0" borderId="12" xfId="1" quotePrefix="1" applyNumberFormat="1" applyFont="1" applyFill="1" applyBorder="1" applyAlignment="1">
      <alignment horizontal="center" vertical="center" wrapText="1"/>
    </xf>
    <xf numFmtId="3" fontId="146" fillId="0" borderId="11" xfId="1" quotePrefix="1" applyNumberFormat="1" applyFont="1" applyFill="1" applyBorder="1" applyAlignment="1">
      <alignment horizontal="center" vertical="center" wrapText="1"/>
    </xf>
    <xf numFmtId="3" fontId="146" fillId="0" borderId="17" xfId="1" quotePrefix="1" applyNumberFormat="1" applyFont="1" applyFill="1" applyBorder="1" applyAlignment="1">
      <alignment horizontal="center" vertical="center" wrapText="1"/>
    </xf>
    <xf numFmtId="3" fontId="146" fillId="0" borderId="3" xfId="1" quotePrefix="1" applyNumberFormat="1" applyFont="1" applyFill="1" applyBorder="1" applyAlignment="1">
      <alignment horizontal="center" vertical="center" wrapText="1"/>
    </xf>
    <xf numFmtId="3" fontId="146" fillId="0" borderId="8" xfId="1" quotePrefix="1" applyNumberFormat="1" applyFont="1" applyFill="1" applyBorder="1" applyAlignment="1">
      <alignment horizontal="center" vertical="center" wrapText="1"/>
    </xf>
    <xf numFmtId="1" fontId="280" fillId="0" borderId="0" xfId="1" applyNumberFormat="1" applyFont="1" applyFill="1" applyAlignment="1">
      <alignment horizontal="right" vertical="center"/>
    </xf>
    <xf numFmtId="1" fontId="134" fillId="0" borderId="0" xfId="1" applyNumberFormat="1" applyFont="1" applyFill="1" applyAlignment="1">
      <alignment horizontal="center" vertical="center"/>
    </xf>
    <xf numFmtId="1" fontId="281" fillId="0" borderId="1" xfId="1" applyNumberFormat="1" applyFont="1" applyFill="1" applyBorder="1" applyAlignment="1">
      <alignment horizontal="right" vertical="center"/>
    </xf>
    <xf numFmtId="3" fontId="283" fillId="0" borderId="15" xfId="129" applyNumberFormat="1" applyFont="1" applyFill="1" applyBorder="1" applyAlignment="1">
      <alignment horizontal="center" vertical="center" wrapText="1"/>
    </xf>
    <xf numFmtId="3" fontId="283" fillId="0" borderId="0" xfId="129" applyNumberFormat="1" applyFont="1" applyFill="1" applyBorder="1" applyAlignment="1">
      <alignment horizontal="center" vertical="center" wrapText="1"/>
    </xf>
    <xf numFmtId="3" fontId="146" fillId="0" borderId="7" xfId="1" applyNumberFormat="1" applyFont="1" applyFill="1" applyBorder="1" applyAlignment="1">
      <alignment horizontal="center" vertical="center" wrapText="1"/>
    </xf>
    <xf numFmtId="3" fontId="146" fillId="0" borderId="1" xfId="1" applyNumberFormat="1" applyFont="1" applyFill="1" applyBorder="1" applyAlignment="1">
      <alignment horizontal="center" vertical="center" wrapText="1"/>
    </xf>
    <xf numFmtId="3" fontId="147" fillId="0" borderId="2" xfId="1" applyNumberFormat="1" applyFont="1" applyFill="1" applyBorder="1" applyAlignment="1">
      <alignment horizontal="center" vertical="center" wrapText="1"/>
    </xf>
  </cellXfs>
  <cellStyles count="2986">
    <cellStyle name="_x0001_" xfId="182" xr:uid="{00000000-0005-0000-0000-000000000000}"/>
    <cellStyle name="          _x000d__x000a_shell=progman.exe_x000d__x000a_m" xfId="75" xr:uid="{00000000-0005-0000-0000-000001000000}"/>
    <cellStyle name="_x000d__x000a_JournalTemplate=C:\COMFO\CTALK\JOURSTD.TPL_x000d__x000a_LbStateAddress=3 3 0 251 1 89 2 311_x000d__x000a_LbStateJou" xfId="76" xr:uid="{00000000-0005-0000-0000-000002000000}"/>
    <cellStyle name="_x000d__x000a_JournalTemplate=C:\COMFO\CTALK\JOURSTD.TPL_x000d__x000a_LbStateAddress=3 3 0 251 1 89 2 311_x000d__x000a_LbStateJou 2" xfId="183" xr:uid="{00000000-0005-0000-0000-000003000000}"/>
    <cellStyle name="_x000d__x000a_JournalTemplate=C:\COMFO\CTALK\JOURSTD.TPL_x000d__x000a_LbStateAddress=3 3 0 251 1 89 2 311_x000d__x000a_LbStateJou 2 2" xfId="184" xr:uid="{00000000-0005-0000-0000-000004000000}"/>
    <cellStyle name="_x000d__x000a_JournalTemplate=C:\COMFO\CTALK\JOURSTD.TPL_x000d__x000a_LbStateAddress=3 3 0 251 1 89 2 311_x000d__x000a_LbStateJou 3" xfId="185" xr:uid="{00000000-0005-0000-0000-000005000000}"/>
    <cellStyle name="_x000d__x000a_JournalTemplate=C:\COMFO\CTALK\JOURSTD.TPL_x000d__x000a_LbStateAddress=3 3 0 251 1 89 2 311_x000d__x000a_LbStateJou 3 2" xfId="186" xr:uid="{00000000-0005-0000-0000-000006000000}"/>
    <cellStyle name="_x000d__x000a_JournalTemplate=C:\COMFO\CTALK\JOURSTD.TPL_x000d__x000a_LbStateAddress=3 3 0 251 1 89 2 311_x000d__x000a_LbStateJou 4" xfId="187" xr:uid="{00000000-0005-0000-0000-000007000000}"/>
    <cellStyle name="_x000d__x000a_JournalTemplate=C:\COMFO\CTALK\JOURSTD.TPL_x000d__x000a_LbStateAddress=3 3 0 251 1 89 2 311_x000d__x000a_LbStateJou 4 2" xfId="188" xr:uid="{00000000-0005-0000-0000-000008000000}"/>
    <cellStyle name="_x000d__x000a_JournalTemplate=C:\COMFO\CTALK\JOURSTD.TPL_x000d__x000a_LbStateAddress=3 3 0 251 1 89 2 311_x000d__x000a_LbStateJou 5" xfId="189" xr:uid="{00000000-0005-0000-0000-000009000000}"/>
    <cellStyle name="_x000d__x000a_JournalTemplate=C:\COMFO\CTALK\JOURSTD.TPL_x000d__x000a_LbStateAddress=3 3 0 251 1 89 2 311_x000d__x000a_LbStateJou_2_Mau Bieu De an 30a Nam Po (16-6-2014)" xfId="190" xr:uid="{00000000-0005-0000-0000-00000A000000}"/>
    <cellStyle name="#,##0" xfId="77" xr:uid="{00000000-0005-0000-0000-00000B000000}"/>
    <cellStyle name="#,##0 2" xfId="191" xr:uid="{00000000-0005-0000-0000-00000C000000}"/>
    <cellStyle name="." xfId="192" xr:uid="{00000000-0005-0000-0000-00000D000000}"/>
    <cellStyle name=".d©y" xfId="193" xr:uid="{00000000-0005-0000-0000-00000E000000}"/>
    <cellStyle name="??" xfId="78" xr:uid="{00000000-0005-0000-0000-00000F000000}"/>
    <cellStyle name="?? [0.00]_ Att. 1- Cover" xfId="195" xr:uid="{00000000-0005-0000-0000-000010000000}"/>
    <cellStyle name="?? [0]" xfId="79" xr:uid="{00000000-0005-0000-0000-000011000000}"/>
    <cellStyle name="?? [0] 2" xfId="197" xr:uid="{00000000-0005-0000-0000-000012000000}"/>
    <cellStyle name="?? [0] 3" xfId="196" xr:uid="{00000000-0005-0000-0000-000013000000}"/>
    <cellStyle name="?? 10" xfId="2896" xr:uid="{00000000-0005-0000-0000-000014000000}"/>
    <cellStyle name="?? 11" xfId="2905" xr:uid="{00000000-0005-0000-0000-000015000000}"/>
    <cellStyle name="?? 12" xfId="2900" xr:uid="{00000000-0005-0000-0000-000016000000}"/>
    <cellStyle name="?? 13" xfId="2907" xr:uid="{00000000-0005-0000-0000-000017000000}"/>
    <cellStyle name="?? 14" xfId="2901" xr:uid="{00000000-0005-0000-0000-000018000000}"/>
    <cellStyle name="?? 15" xfId="2906" xr:uid="{00000000-0005-0000-0000-000019000000}"/>
    <cellStyle name="?? 16" xfId="2913" xr:uid="{00000000-0005-0000-0000-00001A000000}"/>
    <cellStyle name="?? 17" xfId="2908" xr:uid="{00000000-0005-0000-0000-00001B000000}"/>
    <cellStyle name="?? 18" xfId="2915" xr:uid="{00000000-0005-0000-0000-00001C000000}"/>
    <cellStyle name="?? 19" xfId="2910" xr:uid="{00000000-0005-0000-0000-00001D000000}"/>
    <cellStyle name="?? 2" xfId="198" xr:uid="{00000000-0005-0000-0000-00001E000000}"/>
    <cellStyle name="?? 20" xfId="2898" xr:uid="{00000000-0005-0000-0000-00001F000000}"/>
    <cellStyle name="?? 21" xfId="2920" xr:uid="{00000000-0005-0000-0000-000020000000}"/>
    <cellStyle name="?? 22" xfId="2899" xr:uid="{00000000-0005-0000-0000-000021000000}"/>
    <cellStyle name="?? 23" xfId="2929" xr:uid="{00000000-0005-0000-0000-000022000000}"/>
    <cellStyle name="?? 24" xfId="2902" xr:uid="{00000000-0005-0000-0000-000023000000}"/>
    <cellStyle name="?? 25" xfId="2931" xr:uid="{00000000-0005-0000-0000-000024000000}"/>
    <cellStyle name="?? 26" xfId="2903" xr:uid="{00000000-0005-0000-0000-000025000000}"/>
    <cellStyle name="?? 27" xfId="2932" xr:uid="{00000000-0005-0000-0000-000026000000}"/>
    <cellStyle name="?? 28" xfId="2916" xr:uid="{00000000-0005-0000-0000-000027000000}"/>
    <cellStyle name="?? 29" xfId="2933" xr:uid="{00000000-0005-0000-0000-000028000000}"/>
    <cellStyle name="?? 3" xfId="194" xr:uid="{00000000-0005-0000-0000-000029000000}"/>
    <cellStyle name="?? 30" xfId="2917" xr:uid="{00000000-0005-0000-0000-00002A000000}"/>
    <cellStyle name="?? 31" xfId="2934" xr:uid="{00000000-0005-0000-0000-00002B000000}"/>
    <cellStyle name="?? 32" xfId="2918" xr:uid="{00000000-0005-0000-0000-00002C000000}"/>
    <cellStyle name="?? 33" xfId="2936" xr:uid="{00000000-0005-0000-0000-00002D000000}"/>
    <cellStyle name="?? 34" xfId="2922" xr:uid="{00000000-0005-0000-0000-00002E000000}"/>
    <cellStyle name="?? 35" xfId="2937" xr:uid="{00000000-0005-0000-0000-00002F000000}"/>
    <cellStyle name="?? 36" xfId="2940" xr:uid="{00000000-0005-0000-0000-000030000000}"/>
    <cellStyle name="?? 37" xfId="2938" xr:uid="{00000000-0005-0000-0000-000031000000}"/>
    <cellStyle name="?? 38" xfId="2946" xr:uid="{00000000-0005-0000-0000-000032000000}"/>
    <cellStyle name="?? 39" xfId="2943" xr:uid="{00000000-0005-0000-0000-000033000000}"/>
    <cellStyle name="?? 4" xfId="2801" xr:uid="{00000000-0005-0000-0000-000034000000}"/>
    <cellStyle name="?? 40" xfId="2951" xr:uid="{00000000-0005-0000-0000-000035000000}"/>
    <cellStyle name="?? 41" xfId="2949" xr:uid="{00000000-0005-0000-0000-000036000000}"/>
    <cellStyle name="?? 42" xfId="2945" xr:uid="{00000000-0005-0000-0000-000037000000}"/>
    <cellStyle name="?? 43" xfId="2935" xr:uid="{00000000-0005-0000-0000-000038000000}"/>
    <cellStyle name="?? 44" xfId="2962" xr:uid="{00000000-0005-0000-0000-000039000000}"/>
    <cellStyle name="?? 45" xfId="2942" xr:uid="{00000000-0005-0000-0000-00003A000000}"/>
    <cellStyle name="?? 46" xfId="2965" xr:uid="{00000000-0005-0000-0000-00003B000000}"/>
    <cellStyle name="?? 47" xfId="2948" xr:uid="{00000000-0005-0000-0000-00003C000000}"/>
    <cellStyle name="?? 48" xfId="2958" xr:uid="{00000000-0005-0000-0000-00003D000000}"/>
    <cellStyle name="?? 49" xfId="2960" xr:uid="{00000000-0005-0000-0000-00003E000000}"/>
    <cellStyle name="?? 5" xfId="2893" xr:uid="{00000000-0005-0000-0000-00003F000000}"/>
    <cellStyle name="?? 6" xfId="2802" xr:uid="{00000000-0005-0000-0000-000040000000}"/>
    <cellStyle name="?? 7" xfId="2892" xr:uid="{00000000-0005-0000-0000-000041000000}"/>
    <cellStyle name="?? 8" xfId="2819" xr:uid="{00000000-0005-0000-0000-000042000000}"/>
    <cellStyle name="?? 9" xfId="2909" xr:uid="{00000000-0005-0000-0000-000043000000}"/>
    <cellStyle name="?_x001d_??%U©÷u&amp;H©÷9_x0008_? s_x000a__x0007__x0001__x0001_" xfId="80" xr:uid="{00000000-0005-0000-0000-000044000000}"/>
    <cellStyle name="???? [0.00]_      " xfId="199" xr:uid="{00000000-0005-0000-0000-000045000000}"/>
    <cellStyle name="??????" xfId="200" xr:uid="{00000000-0005-0000-0000-000046000000}"/>
    <cellStyle name="????_      " xfId="201" xr:uid="{00000000-0005-0000-0000-000047000000}"/>
    <cellStyle name="???[0]_?? DI" xfId="81" xr:uid="{00000000-0005-0000-0000-000048000000}"/>
    <cellStyle name="???_?? DI" xfId="82" xr:uid="{00000000-0005-0000-0000-000049000000}"/>
    <cellStyle name="??[0]_BRE" xfId="202" xr:uid="{00000000-0005-0000-0000-00004A000000}"/>
    <cellStyle name="??_      " xfId="203" xr:uid="{00000000-0005-0000-0000-00004B000000}"/>
    <cellStyle name="??A? [0]_laroux_1_¢¬???¢â? " xfId="204" xr:uid="{00000000-0005-0000-0000-00004C000000}"/>
    <cellStyle name="??A?_laroux_1_¢¬???¢â? " xfId="205" xr:uid="{00000000-0005-0000-0000-00004D000000}"/>
    <cellStyle name="?¡±¢¥?_?¨ù??¢´¢¥_¢¬???¢â? " xfId="83" xr:uid="{00000000-0005-0000-0000-00004E000000}"/>
    <cellStyle name="?ðÇ%U?&amp;H?_x0008_?s_x000a__x0007__x0001__x0001_" xfId="84" xr:uid="{00000000-0005-0000-0000-00004F000000}"/>
    <cellStyle name="[0]_Chi phÝ kh¸c_V" xfId="206" xr:uid="{00000000-0005-0000-0000-000050000000}"/>
    <cellStyle name="_!1 1 bao cao giao KH ve HTCMT vung TNB   12-12-2011" xfId="207" xr:uid="{00000000-0005-0000-0000-000051000000}"/>
    <cellStyle name="_x0001__!1 1 bao cao giao KH ve HTCMT vung TNB   12-12-2011" xfId="208" xr:uid="{00000000-0005-0000-0000-000052000000}"/>
    <cellStyle name="_1 TONG HOP - CA NA" xfId="209" xr:uid="{00000000-0005-0000-0000-000053000000}"/>
    <cellStyle name="_123_DONG_THANH_Moi" xfId="210" xr:uid="{00000000-0005-0000-0000-000054000000}"/>
    <cellStyle name="_123_DONG_THANH_Moi_!1 1 bao cao giao KH ve HTCMT vung TNB   12-12-2011" xfId="211" xr:uid="{00000000-0005-0000-0000-000055000000}"/>
    <cellStyle name="_123_DONG_THANH_Moi_KH TPCP vung TNB (03-1-2012)" xfId="212" xr:uid="{00000000-0005-0000-0000-000056000000}"/>
    <cellStyle name="_73118_79029" xfId="213" xr:uid="{00000000-0005-0000-0000-000057000000}"/>
    <cellStyle name="_Bang Chi tieu (2)" xfId="214" xr:uid="{00000000-0005-0000-0000-000058000000}"/>
    <cellStyle name="_BAO GIA NGAY 24-10-08 (co dam)" xfId="215" xr:uid="{00000000-0005-0000-0000-000059000000}"/>
    <cellStyle name="_BC  NAM 2007" xfId="216" xr:uid="{00000000-0005-0000-0000-00005A000000}"/>
    <cellStyle name="_BC CV 6403 BKHĐT" xfId="217" xr:uid="{00000000-0005-0000-0000-00005B000000}"/>
    <cellStyle name="_BEN TRE" xfId="218" xr:uid="{00000000-0005-0000-0000-00005C000000}"/>
    <cellStyle name="_Bieu mau cong trinh khoi cong moi 3-4" xfId="219" xr:uid="{00000000-0005-0000-0000-00005D000000}"/>
    <cellStyle name="_Bieu Tay Nam Bo 25-11" xfId="220" xr:uid="{00000000-0005-0000-0000-00005E000000}"/>
    <cellStyle name="_Bieu3ODA" xfId="221" xr:uid="{00000000-0005-0000-0000-00005F000000}"/>
    <cellStyle name="_Bieu3ODA_1" xfId="222" xr:uid="{00000000-0005-0000-0000-000060000000}"/>
    <cellStyle name="_Bieu4HTMT" xfId="223" xr:uid="{00000000-0005-0000-0000-000061000000}"/>
    <cellStyle name="_Bieu4HTMT_!1 1 bao cao giao KH ve HTCMT vung TNB   12-12-2011" xfId="224" xr:uid="{00000000-0005-0000-0000-000062000000}"/>
    <cellStyle name="_Bieu4HTMT_KH TPCP vung TNB (03-1-2012)" xfId="225" xr:uid="{00000000-0005-0000-0000-000063000000}"/>
    <cellStyle name="_Book1" xfId="226" xr:uid="{00000000-0005-0000-0000-000064000000}"/>
    <cellStyle name="_Book1_!1 1 bao cao giao KH ve HTCMT vung TNB   12-12-2011" xfId="227" xr:uid="{00000000-0005-0000-0000-000065000000}"/>
    <cellStyle name="_Book1_1" xfId="228" xr:uid="{00000000-0005-0000-0000-000066000000}"/>
    <cellStyle name="_Book1_Bieu3ODA" xfId="229" xr:uid="{00000000-0005-0000-0000-000067000000}"/>
    <cellStyle name="_Book1_Bieu4HTMT" xfId="230" xr:uid="{00000000-0005-0000-0000-000068000000}"/>
    <cellStyle name="_Book1_Bieu4HTMT_!1 1 bao cao giao KH ve HTCMT vung TNB   12-12-2011" xfId="231" xr:uid="{00000000-0005-0000-0000-000069000000}"/>
    <cellStyle name="_Book1_Bieu4HTMT_KH TPCP vung TNB (03-1-2012)" xfId="232" xr:uid="{00000000-0005-0000-0000-00006A000000}"/>
    <cellStyle name="_Book1_bo sung von KCH nam 2010 va Du an tre kho khan" xfId="233" xr:uid="{00000000-0005-0000-0000-00006B000000}"/>
    <cellStyle name="_Book1_bo sung von KCH nam 2010 va Du an tre kho khan_!1 1 bao cao giao KH ve HTCMT vung TNB   12-12-2011" xfId="234" xr:uid="{00000000-0005-0000-0000-00006C000000}"/>
    <cellStyle name="_Book1_bo sung von KCH nam 2010 va Du an tre kho khan_KH TPCP vung TNB (03-1-2012)" xfId="235" xr:uid="{00000000-0005-0000-0000-00006D000000}"/>
    <cellStyle name="_Book1_cong hang rao" xfId="236" xr:uid="{00000000-0005-0000-0000-00006E000000}"/>
    <cellStyle name="_Book1_cong hang rao_!1 1 bao cao giao KH ve HTCMT vung TNB   12-12-2011" xfId="237" xr:uid="{00000000-0005-0000-0000-00006F000000}"/>
    <cellStyle name="_Book1_cong hang rao_KH TPCP vung TNB (03-1-2012)" xfId="238" xr:uid="{00000000-0005-0000-0000-000070000000}"/>
    <cellStyle name="_Book1_danh muc chuan bi dau tu 2011 ngay 07-6-2011" xfId="239" xr:uid="{00000000-0005-0000-0000-000071000000}"/>
    <cellStyle name="_Book1_danh muc chuan bi dau tu 2011 ngay 07-6-2011_!1 1 bao cao giao KH ve HTCMT vung TNB   12-12-2011" xfId="240" xr:uid="{00000000-0005-0000-0000-000072000000}"/>
    <cellStyle name="_Book1_danh muc chuan bi dau tu 2011 ngay 07-6-2011_KH TPCP vung TNB (03-1-2012)" xfId="241" xr:uid="{00000000-0005-0000-0000-000073000000}"/>
    <cellStyle name="_Book1_Danh muc pbo nguon von XSKT, XDCB nam 2009 chuyen qua nam 2010" xfId="242" xr:uid="{00000000-0005-0000-0000-000074000000}"/>
    <cellStyle name="_Book1_Danh muc pbo nguon von XSKT, XDCB nam 2009 chuyen qua nam 2010_!1 1 bao cao giao KH ve HTCMT vung TNB   12-12-2011" xfId="243" xr:uid="{00000000-0005-0000-0000-000075000000}"/>
    <cellStyle name="_Book1_Danh muc pbo nguon von XSKT, XDCB nam 2009 chuyen qua nam 2010_KH TPCP vung TNB (03-1-2012)" xfId="244" xr:uid="{00000000-0005-0000-0000-000076000000}"/>
    <cellStyle name="_Book1_dieu chinh KH 2011 ngay 26-5-2011111" xfId="245" xr:uid="{00000000-0005-0000-0000-000077000000}"/>
    <cellStyle name="_Book1_dieu chinh KH 2011 ngay 26-5-2011111_!1 1 bao cao giao KH ve HTCMT vung TNB   12-12-2011" xfId="246" xr:uid="{00000000-0005-0000-0000-000078000000}"/>
    <cellStyle name="_Book1_dieu chinh KH 2011 ngay 26-5-2011111_KH TPCP vung TNB (03-1-2012)" xfId="247" xr:uid="{00000000-0005-0000-0000-000079000000}"/>
    <cellStyle name="_Book1_DS KCH PHAN BO VON NSDP NAM 2010" xfId="248" xr:uid="{00000000-0005-0000-0000-00007A000000}"/>
    <cellStyle name="_Book1_DS KCH PHAN BO VON NSDP NAM 2010_!1 1 bao cao giao KH ve HTCMT vung TNB   12-12-2011" xfId="249" xr:uid="{00000000-0005-0000-0000-00007B000000}"/>
    <cellStyle name="_Book1_DS KCH PHAN BO VON NSDP NAM 2010_KH TPCP vung TNB (03-1-2012)" xfId="250" xr:uid="{00000000-0005-0000-0000-00007C000000}"/>
    <cellStyle name="_Book1_giao KH 2011 ngay 10-12-2010" xfId="251" xr:uid="{00000000-0005-0000-0000-00007D000000}"/>
    <cellStyle name="_Book1_giao KH 2011 ngay 10-12-2010_!1 1 bao cao giao KH ve HTCMT vung TNB   12-12-2011" xfId="252" xr:uid="{00000000-0005-0000-0000-00007E000000}"/>
    <cellStyle name="_Book1_giao KH 2011 ngay 10-12-2010_KH TPCP vung TNB (03-1-2012)" xfId="253" xr:uid="{00000000-0005-0000-0000-00007F000000}"/>
    <cellStyle name="_Book1_IN" xfId="254" xr:uid="{00000000-0005-0000-0000-000080000000}"/>
    <cellStyle name="_Book1_Kh ql62 (2010) 11-09" xfId="255" xr:uid="{00000000-0005-0000-0000-000082000000}"/>
    <cellStyle name="_Book1_KH TPCP vung TNB (03-1-2012)" xfId="256" xr:uid="{00000000-0005-0000-0000-000083000000}"/>
    <cellStyle name="_Book1_Khung 2012" xfId="257" xr:uid="{00000000-0005-0000-0000-000084000000}"/>
    <cellStyle name="_Book1_kien giang 2" xfId="258" xr:uid="{00000000-0005-0000-0000-000081000000}"/>
    <cellStyle name="_Book1_phu luc tong ket tinh hinh TH giai doan 03-10 (ngay 30)" xfId="259" xr:uid="{00000000-0005-0000-0000-000085000000}"/>
    <cellStyle name="_Book1_phu luc tong ket tinh hinh TH giai doan 03-10 (ngay 30)_!1 1 bao cao giao KH ve HTCMT vung TNB   12-12-2011" xfId="260" xr:uid="{00000000-0005-0000-0000-000086000000}"/>
    <cellStyle name="_Book1_phu luc tong ket tinh hinh TH giai doan 03-10 (ngay 30)_KH TPCP vung TNB (03-1-2012)" xfId="261" xr:uid="{00000000-0005-0000-0000-000087000000}"/>
    <cellStyle name="_C.cong+B.luong-Sanluong" xfId="262" xr:uid="{00000000-0005-0000-0000-000088000000}"/>
    <cellStyle name="_cong hang rao" xfId="263" xr:uid="{00000000-0005-0000-0000-000089000000}"/>
    <cellStyle name="_dien chieu sang" xfId="264" xr:uid="{00000000-0005-0000-0000-00008A000000}"/>
    <cellStyle name="_DO-D1500-KHONG CO TRONG DT" xfId="265" xr:uid="{00000000-0005-0000-0000-00008B000000}"/>
    <cellStyle name="_Dong Thap" xfId="266" xr:uid="{00000000-0005-0000-0000-00008C000000}"/>
    <cellStyle name="_Duyet TK thay đôi" xfId="267" xr:uid="{00000000-0005-0000-0000-00008D000000}"/>
    <cellStyle name="_Duyet TK thay đôi_!1 1 bao cao giao KH ve HTCMT vung TNB   12-12-2011" xfId="268" xr:uid="{00000000-0005-0000-0000-00008E000000}"/>
    <cellStyle name="_Duyet TK thay đôi_Bieu4HTMT" xfId="269" xr:uid="{00000000-0005-0000-0000-00008F000000}"/>
    <cellStyle name="_Duyet TK thay đôi_Bieu4HTMT_!1 1 bao cao giao KH ve HTCMT vung TNB   12-12-2011" xfId="270" xr:uid="{00000000-0005-0000-0000-000090000000}"/>
    <cellStyle name="_Duyet TK thay đôi_Bieu4HTMT_KH TPCP vung TNB (03-1-2012)" xfId="271" xr:uid="{00000000-0005-0000-0000-000091000000}"/>
    <cellStyle name="_Duyet TK thay đôi_KH TPCP vung TNB (03-1-2012)" xfId="272" xr:uid="{00000000-0005-0000-0000-000092000000}"/>
    <cellStyle name="_GOITHAUSO2" xfId="273" xr:uid="{00000000-0005-0000-0000-000093000000}"/>
    <cellStyle name="_GOITHAUSO3" xfId="274" xr:uid="{00000000-0005-0000-0000-000094000000}"/>
    <cellStyle name="_GOITHAUSO4" xfId="275" xr:uid="{00000000-0005-0000-0000-000095000000}"/>
    <cellStyle name="_GTGT 2003" xfId="276" xr:uid="{00000000-0005-0000-0000-000096000000}"/>
    <cellStyle name="_HaHoa_TDT_DienCSang" xfId="277" xr:uid="{00000000-0005-0000-0000-000097000000}"/>
    <cellStyle name="_HaHoa19-5-07" xfId="278" xr:uid="{00000000-0005-0000-0000-000098000000}"/>
    <cellStyle name="_Huong CHI tieu Nhiem vu CTMTQG 2014(1)" xfId="85" xr:uid="{00000000-0005-0000-0000-000099000000}"/>
    <cellStyle name="_IN" xfId="279" xr:uid="{00000000-0005-0000-0000-00009A000000}"/>
    <cellStyle name="_IN_!1 1 bao cao giao KH ve HTCMT vung TNB   12-12-2011" xfId="280" xr:uid="{00000000-0005-0000-0000-00009B000000}"/>
    <cellStyle name="_IN_KH TPCP vung TNB (03-1-2012)" xfId="281" xr:uid="{00000000-0005-0000-0000-00009C000000}"/>
    <cellStyle name="_KE KHAI THUE GTGT 2004" xfId="282" xr:uid="{00000000-0005-0000-0000-00009D000000}"/>
    <cellStyle name="_KE KHAI THUE GTGT 2004_BCTC2004" xfId="283" xr:uid="{00000000-0005-0000-0000-00009E000000}"/>
    <cellStyle name="_KH 2012 (TPCP) Bac Lieu (25-12-2011)" xfId="284" xr:uid="{00000000-0005-0000-0000-000041020000}"/>
    <cellStyle name="_Kh ql62 (2010) 11-09" xfId="285" xr:uid="{00000000-0005-0000-0000-000042020000}"/>
    <cellStyle name="_KH TPCP vung TNB (03-1-2012)" xfId="286" xr:uid="{00000000-0005-0000-0000-000043020000}"/>
    <cellStyle name="_KH.DTC.gd2016-2020 tinh (T2-2015)" xfId="86" xr:uid="{00000000-0005-0000-0000-000044020000}"/>
    <cellStyle name="_Khung 2012" xfId="287" xr:uid="{00000000-0005-0000-0000-000045020000}"/>
    <cellStyle name="_x0001__kien giang 2" xfId="288" xr:uid="{00000000-0005-0000-0000-00009F000000}"/>
    <cellStyle name="_KT (2)" xfId="289" xr:uid="{00000000-0005-0000-0000-0000A0000000}"/>
    <cellStyle name="_KT (2)_1" xfId="290" xr:uid="{00000000-0005-0000-0000-0000A1000000}"/>
    <cellStyle name="_KT (2)_1_Lora-tungchau" xfId="291" xr:uid="{00000000-0005-0000-0000-0000A2000000}"/>
    <cellStyle name="_KT (2)_1_Qt-HT3PQ1(CauKho)" xfId="292" xr:uid="{00000000-0005-0000-0000-0000A3000000}"/>
    <cellStyle name="_KT (2)_2" xfId="293" xr:uid="{00000000-0005-0000-0000-0000A4000000}"/>
    <cellStyle name="_KT (2)_2_TG-TH" xfId="294" xr:uid="{00000000-0005-0000-0000-0000A5000000}"/>
    <cellStyle name="_KT (2)_2_TG-TH_ApGiaVatTu_cayxanh_latgach" xfId="295" xr:uid="{00000000-0005-0000-0000-0000A6000000}"/>
    <cellStyle name="_KT (2)_2_TG-TH_BANG TONG HOP TINH HINH THANH QUYET TOAN (MOI I)" xfId="296" xr:uid="{00000000-0005-0000-0000-0000A7000000}"/>
    <cellStyle name="_KT (2)_2_TG-TH_BAO GIA NGAY 24-10-08 (co dam)" xfId="297" xr:uid="{00000000-0005-0000-0000-0000A8000000}"/>
    <cellStyle name="_KT (2)_2_TG-TH_BC  NAM 2007" xfId="298" xr:uid="{00000000-0005-0000-0000-0000A9000000}"/>
    <cellStyle name="_KT (2)_2_TG-TH_BC CV 6403 BKHĐT" xfId="299" xr:uid="{00000000-0005-0000-0000-0000AA000000}"/>
    <cellStyle name="_KT (2)_2_TG-TH_BC NQ11-CP - chinh sua lai" xfId="300" xr:uid="{00000000-0005-0000-0000-0000AB000000}"/>
    <cellStyle name="_KT (2)_2_TG-TH_BC NQ11-CP-Quynh sau bieu so3" xfId="301" xr:uid="{00000000-0005-0000-0000-0000AC000000}"/>
    <cellStyle name="_KT (2)_2_TG-TH_BC_NQ11-CP_-_Thao_sua_lai" xfId="302" xr:uid="{00000000-0005-0000-0000-0000AD000000}"/>
    <cellStyle name="_KT (2)_2_TG-TH_Bieu mau cong trinh khoi cong moi 3-4" xfId="303" xr:uid="{00000000-0005-0000-0000-0000AE000000}"/>
    <cellStyle name="_KT (2)_2_TG-TH_Bieu3ODA" xfId="304" xr:uid="{00000000-0005-0000-0000-0000AF000000}"/>
    <cellStyle name="_KT (2)_2_TG-TH_Bieu3ODA_1" xfId="305" xr:uid="{00000000-0005-0000-0000-0000B0000000}"/>
    <cellStyle name="_KT (2)_2_TG-TH_Bieu4HTMT" xfId="306" xr:uid="{00000000-0005-0000-0000-0000B1000000}"/>
    <cellStyle name="_KT (2)_2_TG-TH_bo sung von KCH nam 2010 va Du an tre kho khan" xfId="307" xr:uid="{00000000-0005-0000-0000-0000B2000000}"/>
    <cellStyle name="_KT (2)_2_TG-TH_Book1" xfId="308" xr:uid="{00000000-0005-0000-0000-0000B3000000}"/>
    <cellStyle name="_KT (2)_2_TG-TH_Book1_1" xfId="309" xr:uid="{00000000-0005-0000-0000-0000B4000000}"/>
    <cellStyle name="_KT (2)_2_TG-TH_Book1_1_BC CV 6403 BKHĐT" xfId="310" xr:uid="{00000000-0005-0000-0000-0000B5000000}"/>
    <cellStyle name="_KT (2)_2_TG-TH_Book1_1_Bieu mau cong trinh khoi cong moi 3-4" xfId="311" xr:uid="{00000000-0005-0000-0000-0000B6000000}"/>
    <cellStyle name="_KT (2)_2_TG-TH_Book1_1_Bieu3ODA" xfId="312" xr:uid="{00000000-0005-0000-0000-0000B7000000}"/>
    <cellStyle name="_KT (2)_2_TG-TH_Book1_1_Bieu4HTMT" xfId="313" xr:uid="{00000000-0005-0000-0000-0000B8000000}"/>
    <cellStyle name="_KT (2)_2_TG-TH_Book1_1_Book1" xfId="314" xr:uid="{00000000-0005-0000-0000-0000B9000000}"/>
    <cellStyle name="_KT (2)_2_TG-TH_Book1_1_Luy ke von ung nam 2011 -Thoa gui ngay 12-8-2012" xfId="315" xr:uid="{00000000-0005-0000-0000-0000BA000000}"/>
    <cellStyle name="_KT (2)_2_TG-TH_Book1_2" xfId="316" xr:uid="{00000000-0005-0000-0000-0000BB000000}"/>
    <cellStyle name="_KT (2)_2_TG-TH_Book1_2_BC CV 6403 BKHĐT" xfId="317" xr:uid="{00000000-0005-0000-0000-0000BC000000}"/>
    <cellStyle name="_KT (2)_2_TG-TH_Book1_2_Bieu3ODA" xfId="318" xr:uid="{00000000-0005-0000-0000-0000BD000000}"/>
    <cellStyle name="_KT (2)_2_TG-TH_Book1_2_Luy ke von ung nam 2011 -Thoa gui ngay 12-8-2012" xfId="319" xr:uid="{00000000-0005-0000-0000-0000BE000000}"/>
    <cellStyle name="_KT (2)_2_TG-TH_Book1_3" xfId="320" xr:uid="{00000000-0005-0000-0000-0000BF000000}"/>
    <cellStyle name="_KT (2)_2_TG-TH_Book1_BC CV 6403 BKHĐT" xfId="321" xr:uid="{00000000-0005-0000-0000-0000C0000000}"/>
    <cellStyle name="_KT (2)_2_TG-TH_Book1_Bieu mau cong trinh khoi cong moi 3-4" xfId="322" xr:uid="{00000000-0005-0000-0000-0000C1000000}"/>
    <cellStyle name="_KT (2)_2_TG-TH_Book1_Bieu3ODA" xfId="323" xr:uid="{00000000-0005-0000-0000-0000C2000000}"/>
    <cellStyle name="_KT (2)_2_TG-TH_Book1_Bieu4HTMT" xfId="324" xr:uid="{00000000-0005-0000-0000-0000C3000000}"/>
    <cellStyle name="_KT (2)_2_TG-TH_Book1_bo sung von KCH nam 2010 va Du an tre kho khan" xfId="325" xr:uid="{00000000-0005-0000-0000-0000C4000000}"/>
    <cellStyle name="_KT (2)_2_TG-TH_Book1_danh muc chuan bi dau tu 2011 ngay 07-6-2011" xfId="326" xr:uid="{00000000-0005-0000-0000-0000C5000000}"/>
    <cellStyle name="_KT (2)_2_TG-TH_Book1_Danh muc pbo nguon von XSKT, XDCB nam 2009 chuyen qua nam 2010" xfId="327" xr:uid="{00000000-0005-0000-0000-0000C6000000}"/>
    <cellStyle name="_KT (2)_2_TG-TH_Book1_dieu chinh KH 2011 ngay 26-5-2011111" xfId="328" xr:uid="{00000000-0005-0000-0000-0000C7000000}"/>
    <cellStyle name="_KT (2)_2_TG-TH_Book1_DS KCH PHAN BO VON NSDP NAM 2010" xfId="329" xr:uid="{00000000-0005-0000-0000-0000C8000000}"/>
    <cellStyle name="_KT (2)_2_TG-TH_Book1_giao KH 2011 ngay 10-12-2010" xfId="330" xr:uid="{00000000-0005-0000-0000-0000C9000000}"/>
    <cellStyle name="_KT (2)_2_TG-TH_Book1_Luy ke von ung nam 2011 -Thoa gui ngay 12-8-2012" xfId="331" xr:uid="{00000000-0005-0000-0000-0000CA000000}"/>
    <cellStyle name="_KT (2)_2_TG-TH_CAU Khanh Nam(Thi Cong)" xfId="332" xr:uid="{00000000-0005-0000-0000-0000CB000000}"/>
    <cellStyle name="_KT (2)_2_TG-TH_ChiHuong_ApGia" xfId="333" xr:uid="{00000000-0005-0000-0000-0000CD000000}"/>
    <cellStyle name="_KT (2)_2_TG-TH_CoCauPhi (version 1)" xfId="334" xr:uid="{00000000-0005-0000-0000-0000CC000000}"/>
    <cellStyle name="_KT (2)_2_TG-TH_danh muc chuan bi dau tu 2011 ngay 07-6-2011" xfId="335" xr:uid="{00000000-0005-0000-0000-0000CE000000}"/>
    <cellStyle name="_KT (2)_2_TG-TH_Danh muc pbo nguon von XSKT, XDCB nam 2009 chuyen qua nam 2010" xfId="336" xr:uid="{00000000-0005-0000-0000-0000CF000000}"/>
    <cellStyle name="_KT (2)_2_TG-TH_DAU NOI PL-CL TAI PHU LAMHC" xfId="337" xr:uid="{00000000-0005-0000-0000-0000D0000000}"/>
    <cellStyle name="_KT (2)_2_TG-TH_dieu chinh KH 2011 ngay 26-5-2011111" xfId="338" xr:uid="{00000000-0005-0000-0000-0000D1000000}"/>
    <cellStyle name="_KT (2)_2_TG-TH_DS KCH PHAN BO VON NSDP NAM 2010" xfId="339" xr:uid="{00000000-0005-0000-0000-0000D2000000}"/>
    <cellStyle name="_KT (2)_2_TG-TH_DU TRU VAT TU" xfId="340" xr:uid="{00000000-0005-0000-0000-0000D3000000}"/>
    <cellStyle name="_KT (2)_2_TG-TH_giao KH 2011 ngay 10-12-2010" xfId="341" xr:uid="{00000000-0005-0000-0000-0000D5000000}"/>
    <cellStyle name="_KT (2)_2_TG-TH_GTGT 2003" xfId="342" xr:uid="{00000000-0005-0000-0000-0000D4000000}"/>
    <cellStyle name="_KT (2)_2_TG-TH_KE KHAI THUE GTGT 2004" xfId="343" xr:uid="{00000000-0005-0000-0000-0000D6000000}"/>
    <cellStyle name="_KT (2)_2_TG-TH_KE KHAI THUE GTGT 2004_BCTC2004" xfId="344" xr:uid="{00000000-0005-0000-0000-0000D7000000}"/>
    <cellStyle name="_KT (2)_2_TG-TH_KH TPCP vung TNB (03-1-2012)" xfId="345" xr:uid="{00000000-0005-0000-0000-0000D9000000}"/>
    <cellStyle name="_KT (2)_2_TG-TH_kien giang 2" xfId="346" xr:uid="{00000000-0005-0000-0000-0000D8000000}"/>
    <cellStyle name="_KT (2)_2_TG-TH_Lora-tungchau" xfId="347" xr:uid="{00000000-0005-0000-0000-0000DA000000}"/>
    <cellStyle name="_KT (2)_2_TG-TH_Luy ke von ung nam 2011 -Thoa gui ngay 12-8-2012" xfId="348" xr:uid="{00000000-0005-0000-0000-0000DB000000}"/>
    <cellStyle name="_KT (2)_2_TG-TH_NhanCong" xfId="349" xr:uid="{00000000-0005-0000-0000-0000DD000000}"/>
    <cellStyle name="_KT (2)_2_TG-TH_N-X-T-04" xfId="350" xr:uid="{00000000-0005-0000-0000-0000DC000000}"/>
    <cellStyle name="_KT (2)_2_TG-TH_phu luc tong ket tinh hinh TH giai doan 03-10 (ngay 30)" xfId="351" xr:uid="{00000000-0005-0000-0000-0000DE000000}"/>
    <cellStyle name="_KT (2)_2_TG-TH_Qt-HT3PQ1(CauKho)" xfId="352" xr:uid="{00000000-0005-0000-0000-0000DF000000}"/>
    <cellStyle name="_KT (2)_2_TG-TH_Sheet1" xfId="353" xr:uid="{00000000-0005-0000-0000-0000E0000000}"/>
    <cellStyle name="_KT (2)_2_TG-TH_TK152-04" xfId="354" xr:uid="{00000000-0005-0000-0000-0000E1000000}"/>
    <cellStyle name="_KT (2)_2_TG-TH_ÿÿÿÿÿ" xfId="355" xr:uid="{00000000-0005-0000-0000-0000E2000000}"/>
    <cellStyle name="_KT (2)_2_TG-TH_ÿÿÿÿÿ_Bieu mau cong trinh khoi cong moi 3-4" xfId="356" xr:uid="{00000000-0005-0000-0000-0000E3000000}"/>
    <cellStyle name="_KT (2)_2_TG-TH_ÿÿÿÿÿ_Bieu3ODA" xfId="357" xr:uid="{00000000-0005-0000-0000-0000E4000000}"/>
    <cellStyle name="_KT (2)_2_TG-TH_ÿÿÿÿÿ_Bieu4HTMT" xfId="358" xr:uid="{00000000-0005-0000-0000-0000E5000000}"/>
    <cellStyle name="_KT (2)_2_TG-TH_ÿÿÿÿÿ_KH TPCP vung TNB (03-1-2012)" xfId="359" xr:uid="{00000000-0005-0000-0000-0000E7000000}"/>
    <cellStyle name="_KT (2)_2_TG-TH_ÿÿÿÿÿ_kien giang 2" xfId="360" xr:uid="{00000000-0005-0000-0000-0000E6000000}"/>
    <cellStyle name="_KT (2)_3" xfId="361" xr:uid="{00000000-0005-0000-0000-0000E8000000}"/>
    <cellStyle name="_KT (2)_3_TG-TH" xfId="362" xr:uid="{00000000-0005-0000-0000-0000E9000000}"/>
    <cellStyle name="_KT (2)_3_TG-TH_BC  NAM 2007" xfId="363" xr:uid="{00000000-0005-0000-0000-0000EA000000}"/>
    <cellStyle name="_KT (2)_3_TG-TH_Bieu mau cong trinh khoi cong moi 3-4" xfId="364" xr:uid="{00000000-0005-0000-0000-0000EB000000}"/>
    <cellStyle name="_KT (2)_3_TG-TH_Bieu3ODA" xfId="365" xr:uid="{00000000-0005-0000-0000-0000EC000000}"/>
    <cellStyle name="_KT (2)_3_TG-TH_Bieu3ODA_1" xfId="366" xr:uid="{00000000-0005-0000-0000-0000ED000000}"/>
    <cellStyle name="_KT (2)_3_TG-TH_Bieu4HTMT" xfId="367" xr:uid="{00000000-0005-0000-0000-0000EE000000}"/>
    <cellStyle name="_KT (2)_3_TG-TH_bo sung von KCH nam 2010 va Du an tre kho khan" xfId="368" xr:uid="{00000000-0005-0000-0000-0000EF000000}"/>
    <cellStyle name="_KT (2)_3_TG-TH_Book1" xfId="369" xr:uid="{00000000-0005-0000-0000-0000F0000000}"/>
    <cellStyle name="_KT (2)_3_TG-TH_Book1_KH TPCP vung TNB (03-1-2012)" xfId="370" xr:uid="{00000000-0005-0000-0000-0000F2000000}"/>
    <cellStyle name="_KT (2)_3_TG-TH_Book1_kien giang 2" xfId="371" xr:uid="{00000000-0005-0000-0000-0000F1000000}"/>
    <cellStyle name="_KT (2)_3_TG-TH_danh muc chuan bi dau tu 2011 ngay 07-6-2011" xfId="372" xr:uid="{00000000-0005-0000-0000-0000F3000000}"/>
    <cellStyle name="_KT (2)_3_TG-TH_Danh muc pbo nguon von XSKT, XDCB nam 2009 chuyen qua nam 2010" xfId="373" xr:uid="{00000000-0005-0000-0000-0000F4000000}"/>
    <cellStyle name="_KT (2)_3_TG-TH_dieu chinh KH 2011 ngay 26-5-2011111" xfId="374" xr:uid="{00000000-0005-0000-0000-0000F5000000}"/>
    <cellStyle name="_KT (2)_3_TG-TH_DS KCH PHAN BO VON NSDP NAM 2010" xfId="375" xr:uid="{00000000-0005-0000-0000-0000F6000000}"/>
    <cellStyle name="_KT (2)_3_TG-TH_giao KH 2011 ngay 10-12-2010" xfId="376" xr:uid="{00000000-0005-0000-0000-0000F8000000}"/>
    <cellStyle name="_KT (2)_3_TG-TH_GTGT 2003" xfId="377" xr:uid="{00000000-0005-0000-0000-0000F7000000}"/>
    <cellStyle name="_KT (2)_3_TG-TH_KE KHAI THUE GTGT 2004" xfId="378" xr:uid="{00000000-0005-0000-0000-0000F9000000}"/>
    <cellStyle name="_KT (2)_3_TG-TH_KE KHAI THUE GTGT 2004_BCTC2004" xfId="379" xr:uid="{00000000-0005-0000-0000-0000FA000000}"/>
    <cellStyle name="_KT (2)_3_TG-TH_KH TPCP vung TNB (03-1-2012)" xfId="380" xr:uid="{00000000-0005-0000-0000-0000FC000000}"/>
    <cellStyle name="_KT (2)_3_TG-TH_kien giang 2" xfId="381" xr:uid="{00000000-0005-0000-0000-0000FB000000}"/>
    <cellStyle name="_KT (2)_3_TG-TH_Lora-tungchau" xfId="382" xr:uid="{00000000-0005-0000-0000-0000FD000000}"/>
    <cellStyle name="_KT (2)_3_TG-TH_N-X-T-04" xfId="383" xr:uid="{00000000-0005-0000-0000-0000FE000000}"/>
    <cellStyle name="_KT (2)_3_TG-TH_PERSONAL" xfId="384" xr:uid="{00000000-0005-0000-0000-0000FF000000}"/>
    <cellStyle name="_KT (2)_3_TG-TH_PERSONAL_BC CV 6403 BKHĐT" xfId="385" xr:uid="{00000000-0005-0000-0000-000000010000}"/>
    <cellStyle name="_KT (2)_3_TG-TH_PERSONAL_Bieu mau cong trinh khoi cong moi 3-4" xfId="386" xr:uid="{00000000-0005-0000-0000-000001010000}"/>
    <cellStyle name="_KT (2)_3_TG-TH_PERSONAL_Bieu3ODA" xfId="387" xr:uid="{00000000-0005-0000-0000-000002010000}"/>
    <cellStyle name="_KT (2)_3_TG-TH_PERSONAL_Bieu4HTMT" xfId="388" xr:uid="{00000000-0005-0000-0000-000003010000}"/>
    <cellStyle name="_KT (2)_3_TG-TH_PERSONAL_Book1" xfId="389" xr:uid="{00000000-0005-0000-0000-000004010000}"/>
    <cellStyle name="_KT (2)_3_TG-TH_PERSONAL_Luy ke von ung nam 2011 -Thoa gui ngay 12-8-2012" xfId="390" xr:uid="{00000000-0005-0000-0000-000005010000}"/>
    <cellStyle name="_KT (2)_3_TG-TH_PERSONAL_Tong hop KHCB 2001" xfId="391" xr:uid="{00000000-0005-0000-0000-000006010000}"/>
    <cellStyle name="_KT (2)_3_TG-TH_Qt-HT3PQ1(CauKho)" xfId="392" xr:uid="{00000000-0005-0000-0000-000007010000}"/>
    <cellStyle name="_KT (2)_3_TG-TH_TK152-04" xfId="393" xr:uid="{00000000-0005-0000-0000-000008010000}"/>
    <cellStyle name="_KT (2)_3_TG-TH_ÿÿÿÿÿ" xfId="394" xr:uid="{00000000-0005-0000-0000-000009010000}"/>
    <cellStyle name="_KT (2)_3_TG-TH_ÿÿÿÿÿ_KH TPCP vung TNB (03-1-2012)" xfId="395" xr:uid="{00000000-0005-0000-0000-00000B010000}"/>
    <cellStyle name="_KT (2)_3_TG-TH_ÿÿÿÿÿ_kien giang 2" xfId="396" xr:uid="{00000000-0005-0000-0000-00000A010000}"/>
    <cellStyle name="_KT (2)_4" xfId="397" xr:uid="{00000000-0005-0000-0000-00000C010000}"/>
    <cellStyle name="_KT (2)_4_ApGiaVatTu_cayxanh_latgach" xfId="398" xr:uid="{00000000-0005-0000-0000-00000D010000}"/>
    <cellStyle name="_KT (2)_4_BANG TONG HOP TINH HINH THANH QUYET TOAN (MOI I)" xfId="399" xr:uid="{00000000-0005-0000-0000-00000E010000}"/>
    <cellStyle name="_KT (2)_4_BAO GIA NGAY 24-10-08 (co dam)" xfId="400" xr:uid="{00000000-0005-0000-0000-00000F010000}"/>
    <cellStyle name="_KT (2)_4_BC  NAM 2007" xfId="401" xr:uid="{00000000-0005-0000-0000-000010010000}"/>
    <cellStyle name="_KT (2)_4_BC CV 6403 BKHĐT" xfId="402" xr:uid="{00000000-0005-0000-0000-000011010000}"/>
    <cellStyle name="_KT (2)_4_BC NQ11-CP - chinh sua lai" xfId="403" xr:uid="{00000000-0005-0000-0000-000012010000}"/>
    <cellStyle name="_KT (2)_4_BC NQ11-CP-Quynh sau bieu so3" xfId="404" xr:uid="{00000000-0005-0000-0000-000013010000}"/>
    <cellStyle name="_KT (2)_4_BC_NQ11-CP_-_Thao_sua_lai" xfId="405" xr:uid="{00000000-0005-0000-0000-000014010000}"/>
    <cellStyle name="_KT (2)_4_Bieu mau cong trinh khoi cong moi 3-4" xfId="406" xr:uid="{00000000-0005-0000-0000-000015010000}"/>
    <cellStyle name="_KT (2)_4_Bieu3ODA" xfId="407" xr:uid="{00000000-0005-0000-0000-000016010000}"/>
    <cellStyle name="_KT (2)_4_Bieu3ODA_1" xfId="408" xr:uid="{00000000-0005-0000-0000-000017010000}"/>
    <cellStyle name="_KT (2)_4_Bieu4HTMT" xfId="409" xr:uid="{00000000-0005-0000-0000-000018010000}"/>
    <cellStyle name="_KT (2)_4_bo sung von KCH nam 2010 va Du an tre kho khan" xfId="410" xr:uid="{00000000-0005-0000-0000-000019010000}"/>
    <cellStyle name="_KT (2)_4_Book1" xfId="411" xr:uid="{00000000-0005-0000-0000-00001A010000}"/>
    <cellStyle name="_KT (2)_4_Book1_1" xfId="412" xr:uid="{00000000-0005-0000-0000-00001B010000}"/>
    <cellStyle name="_KT (2)_4_Book1_1_BC CV 6403 BKHĐT" xfId="413" xr:uid="{00000000-0005-0000-0000-00001C010000}"/>
    <cellStyle name="_KT (2)_4_Book1_1_Bieu mau cong trinh khoi cong moi 3-4" xfId="414" xr:uid="{00000000-0005-0000-0000-00001D010000}"/>
    <cellStyle name="_KT (2)_4_Book1_1_Bieu3ODA" xfId="415" xr:uid="{00000000-0005-0000-0000-00001E010000}"/>
    <cellStyle name="_KT (2)_4_Book1_1_Bieu4HTMT" xfId="416" xr:uid="{00000000-0005-0000-0000-00001F010000}"/>
    <cellStyle name="_KT (2)_4_Book1_1_Book1" xfId="417" xr:uid="{00000000-0005-0000-0000-000020010000}"/>
    <cellStyle name="_KT (2)_4_Book1_1_Luy ke von ung nam 2011 -Thoa gui ngay 12-8-2012" xfId="418" xr:uid="{00000000-0005-0000-0000-000021010000}"/>
    <cellStyle name="_KT (2)_4_Book1_2" xfId="419" xr:uid="{00000000-0005-0000-0000-000022010000}"/>
    <cellStyle name="_KT (2)_4_Book1_2_BC CV 6403 BKHĐT" xfId="420" xr:uid="{00000000-0005-0000-0000-000023010000}"/>
    <cellStyle name="_KT (2)_4_Book1_2_Bieu3ODA" xfId="421" xr:uid="{00000000-0005-0000-0000-000024010000}"/>
    <cellStyle name="_KT (2)_4_Book1_2_Luy ke von ung nam 2011 -Thoa gui ngay 12-8-2012" xfId="422" xr:uid="{00000000-0005-0000-0000-000025010000}"/>
    <cellStyle name="_KT (2)_4_Book1_3" xfId="423" xr:uid="{00000000-0005-0000-0000-000026010000}"/>
    <cellStyle name="_KT (2)_4_Book1_BC CV 6403 BKHĐT" xfId="424" xr:uid="{00000000-0005-0000-0000-000027010000}"/>
    <cellStyle name="_KT (2)_4_Book1_Bieu mau cong trinh khoi cong moi 3-4" xfId="425" xr:uid="{00000000-0005-0000-0000-000028010000}"/>
    <cellStyle name="_KT (2)_4_Book1_Bieu3ODA" xfId="426" xr:uid="{00000000-0005-0000-0000-000029010000}"/>
    <cellStyle name="_KT (2)_4_Book1_Bieu4HTMT" xfId="427" xr:uid="{00000000-0005-0000-0000-00002A010000}"/>
    <cellStyle name="_KT (2)_4_Book1_bo sung von KCH nam 2010 va Du an tre kho khan" xfId="428" xr:uid="{00000000-0005-0000-0000-00002B010000}"/>
    <cellStyle name="_KT (2)_4_Book1_danh muc chuan bi dau tu 2011 ngay 07-6-2011" xfId="429" xr:uid="{00000000-0005-0000-0000-00002C010000}"/>
    <cellStyle name="_KT (2)_4_Book1_Danh muc pbo nguon von XSKT, XDCB nam 2009 chuyen qua nam 2010" xfId="430" xr:uid="{00000000-0005-0000-0000-00002D010000}"/>
    <cellStyle name="_KT (2)_4_Book1_dieu chinh KH 2011 ngay 26-5-2011111" xfId="431" xr:uid="{00000000-0005-0000-0000-00002E010000}"/>
    <cellStyle name="_KT (2)_4_Book1_DS KCH PHAN BO VON NSDP NAM 2010" xfId="432" xr:uid="{00000000-0005-0000-0000-00002F010000}"/>
    <cellStyle name="_KT (2)_4_Book1_giao KH 2011 ngay 10-12-2010" xfId="433" xr:uid="{00000000-0005-0000-0000-000030010000}"/>
    <cellStyle name="_KT (2)_4_Book1_Luy ke von ung nam 2011 -Thoa gui ngay 12-8-2012" xfId="434" xr:uid="{00000000-0005-0000-0000-000031010000}"/>
    <cellStyle name="_KT (2)_4_CAU Khanh Nam(Thi Cong)" xfId="435" xr:uid="{00000000-0005-0000-0000-000032010000}"/>
    <cellStyle name="_KT (2)_4_ChiHuong_ApGia" xfId="436" xr:uid="{00000000-0005-0000-0000-000034010000}"/>
    <cellStyle name="_KT (2)_4_CoCauPhi (version 1)" xfId="437" xr:uid="{00000000-0005-0000-0000-000033010000}"/>
    <cellStyle name="_KT (2)_4_danh muc chuan bi dau tu 2011 ngay 07-6-2011" xfId="438" xr:uid="{00000000-0005-0000-0000-000035010000}"/>
    <cellStyle name="_KT (2)_4_Danh muc pbo nguon von XSKT, XDCB nam 2009 chuyen qua nam 2010" xfId="439" xr:uid="{00000000-0005-0000-0000-000036010000}"/>
    <cellStyle name="_KT (2)_4_DAU NOI PL-CL TAI PHU LAMHC" xfId="440" xr:uid="{00000000-0005-0000-0000-000037010000}"/>
    <cellStyle name="_KT (2)_4_dieu chinh KH 2011 ngay 26-5-2011111" xfId="441" xr:uid="{00000000-0005-0000-0000-000038010000}"/>
    <cellStyle name="_KT (2)_4_DS KCH PHAN BO VON NSDP NAM 2010" xfId="442" xr:uid="{00000000-0005-0000-0000-000039010000}"/>
    <cellStyle name="_KT (2)_4_DU TRU VAT TU" xfId="443" xr:uid="{00000000-0005-0000-0000-00003A010000}"/>
    <cellStyle name="_KT (2)_4_giao KH 2011 ngay 10-12-2010" xfId="444" xr:uid="{00000000-0005-0000-0000-00003C010000}"/>
    <cellStyle name="_KT (2)_4_GTGT 2003" xfId="445" xr:uid="{00000000-0005-0000-0000-00003B010000}"/>
    <cellStyle name="_KT (2)_4_KE KHAI THUE GTGT 2004" xfId="446" xr:uid="{00000000-0005-0000-0000-00003D010000}"/>
    <cellStyle name="_KT (2)_4_KE KHAI THUE GTGT 2004_BCTC2004" xfId="447" xr:uid="{00000000-0005-0000-0000-00003E010000}"/>
    <cellStyle name="_KT (2)_4_KH TPCP vung TNB (03-1-2012)" xfId="448" xr:uid="{00000000-0005-0000-0000-000040010000}"/>
    <cellStyle name="_KT (2)_4_kien giang 2" xfId="449" xr:uid="{00000000-0005-0000-0000-00003F010000}"/>
    <cellStyle name="_KT (2)_4_Lora-tungchau" xfId="450" xr:uid="{00000000-0005-0000-0000-000041010000}"/>
    <cellStyle name="_KT (2)_4_Luy ke von ung nam 2011 -Thoa gui ngay 12-8-2012" xfId="451" xr:uid="{00000000-0005-0000-0000-000042010000}"/>
    <cellStyle name="_KT (2)_4_NhanCong" xfId="452" xr:uid="{00000000-0005-0000-0000-000044010000}"/>
    <cellStyle name="_KT (2)_4_N-X-T-04" xfId="453" xr:uid="{00000000-0005-0000-0000-000043010000}"/>
    <cellStyle name="_KT (2)_4_phu luc tong ket tinh hinh TH giai doan 03-10 (ngay 30)" xfId="454" xr:uid="{00000000-0005-0000-0000-000045010000}"/>
    <cellStyle name="_KT (2)_4_Qt-HT3PQ1(CauKho)" xfId="455" xr:uid="{00000000-0005-0000-0000-000046010000}"/>
    <cellStyle name="_KT (2)_4_Sheet1" xfId="456" xr:uid="{00000000-0005-0000-0000-000047010000}"/>
    <cellStyle name="_KT (2)_4_TG-TH" xfId="457" xr:uid="{00000000-0005-0000-0000-000048010000}"/>
    <cellStyle name="_KT (2)_4_TK152-04" xfId="458" xr:uid="{00000000-0005-0000-0000-000049010000}"/>
    <cellStyle name="_KT (2)_4_ÿÿÿÿÿ" xfId="459" xr:uid="{00000000-0005-0000-0000-00004A010000}"/>
    <cellStyle name="_KT (2)_4_ÿÿÿÿÿ_Bieu mau cong trinh khoi cong moi 3-4" xfId="460" xr:uid="{00000000-0005-0000-0000-00004B010000}"/>
    <cellStyle name="_KT (2)_4_ÿÿÿÿÿ_Bieu3ODA" xfId="461" xr:uid="{00000000-0005-0000-0000-00004C010000}"/>
    <cellStyle name="_KT (2)_4_ÿÿÿÿÿ_Bieu4HTMT" xfId="462" xr:uid="{00000000-0005-0000-0000-00004D010000}"/>
    <cellStyle name="_KT (2)_4_ÿÿÿÿÿ_KH TPCP vung TNB (03-1-2012)" xfId="463" xr:uid="{00000000-0005-0000-0000-00004F010000}"/>
    <cellStyle name="_KT (2)_4_ÿÿÿÿÿ_kien giang 2" xfId="464" xr:uid="{00000000-0005-0000-0000-00004E010000}"/>
    <cellStyle name="_KT (2)_5" xfId="465" xr:uid="{00000000-0005-0000-0000-000050010000}"/>
    <cellStyle name="_KT (2)_5_ApGiaVatTu_cayxanh_latgach" xfId="466" xr:uid="{00000000-0005-0000-0000-000051010000}"/>
    <cellStyle name="_KT (2)_5_BANG TONG HOP TINH HINH THANH QUYET TOAN (MOI I)" xfId="467" xr:uid="{00000000-0005-0000-0000-000052010000}"/>
    <cellStyle name="_KT (2)_5_BAO GIA NGAY 24-10-08 (co dam)" xfId="468" xr:uid="{00000000-0005-0000-0000-000053010000}"/>
    <cellStyle name="_KT (2)_5_BC  NAM 2007" xfId="469" xr:uid="{00000000-0005-0000-0000-000054010000}"/>
    <cellStyle name="_KT (2)_5_BC CV 6403 BKHĐT" xfId="470" xr:uid="{00000000-0005-0000-0000-000055010000}"/>
    <cellStyle name="_KT (2)_5_BC NQ11-CP - chinh sua lai" xfId="471" xr:uid="{00000000-0005-0000-0000-000056010000}"/>
    <cellStyle name="_KT (2)_5_BC NQ11-CP-Quynh sau bieu so3" xfId="472" xr:uid="{00000000-0005-0000-0000-000057010000}"/>
    <cellStyle name="_KT (2)_5_BC_NQ11-CP_-_Thao_sua_lai" xfId="473" xr:uid="{00000000-0005-0000-0000-000058010000}"/>
    <cellStyle name="_KT (2)_5_Bieu mau cong trinh khoi cong moi 3-4" xfId="474" xr:uid="{00000000-0005-0000-0000-000059010000}"/>
    <cellStyle name="_KT (2)_5_Bieu3ODA" xfId="475" xr:uid="{00000000-0005-0000-0000-00005A010000}"/>
    <cellStyle name="_KT (2)_5_Bieu3ODA_1" xfId="476" xr:uid="{00000000-0005-0000-0000-00005B010000}"/>
    <cellStyle name="_KT (2)_5_Bieu4HTMT" xfId="477" xr:uid="{00000000-0005-0000-0000-00005C010000}"/>
    <cellStyle name="_KT (2)_5_bo sung von KCH nam 2010 va Du an tre kho khan" xfId="478" xr:uid="{00000000-0005-0000-0000-00005D010000}"/>
    <cellStyle name="_KT (2)_5_Book1" xfId="479" xr:uid="{00000000-0005-0000-0000-00005E010000}"/>
    <cellStyle name="_KT (2)_5_Book1_1" xfId="480" xr:uid="{00000000-0005-0000-0000-00005F010000}"/>
    <cellStyle name="_KT (2)_5_Book1_1_BC CV 6403 BKHĐT" xfId="481" xr:uid="{00000000-0005-0000-0000-000060010000}"/>
    <cellStyle name="_KT (2)_5_Book1_1_Bieu mau cong trinh khoi cong moi 3-4" xfId="482" xr:uid="{00000000-0005-0000-0000-000061010000}"/>
    <cellStyle name="_KT (2)_5_Book1_1_Bieu3ODA" xfId="483" xr:uid="{00000000-0005-0000-0000-000062010000}"/>
    <cellStyle name="_KT (2)_5_Book1_1_Bieu4HTMT" xfId="484" xr:uid="{00000000-0005-0000-0000-000063010000}"/>
    <cellStyle name="_KT (2)_5_Book1_1_Book1" xfId="485" xr:uid="{00000000-0005-0000-0000-000064010000}"/>
    <cellStyle name="_KT (2)_5_Book1_1_Luy ke von ung nam 2011 -Thoa gui ngay 12-8-2012" xfId="486" xr:uid="{00000000-0005-0000-0000-000065010000}"/>
    <cellStyle name="_KT (2)_5_Book1_2" xfId="487" xr:uid="{00000000-0005-0000-0000-000066010000}"/>
    <cellStyle name="_KT (2)_5_Book1_2_BC CV 6403 BKHĐT" xfId="488" xr:uid="{00000000-0005-0000-0000-000067010000}"/>
    <cellStyle name="_KT (2)_5_Book1_2_Bieu3ODA" xfId="489" xr:uid="{00000000-0005-0000-0000-000068010000}"/>
    <cellStyle name="_KT (2)_5_Book1_2_Luy ke von ung nam 2011 -Thoa gui ngay 12-8-2012" xfId="490" xr:uid="{00000000-0005-0000-0000-000069010000}"/>
    <cellStyle name="_KT (2)_5_Book1_3" xfId="491" xr:uid="{00000000-0005-0000-0000-00006A010000}"/>
    <cellStyle name="_KT (2)_5_Book1_BC CV 6403 BKHĐT" xfId="492" xr:uid="{00000000-0005-0000-0000-00006B010000}"/>
    <cellStyle name="_KT (2)_5_Book1_Bieu mau cong trinh khoi cong moi 3-4" xfId="493" xr:uid="{00000000-0005-0000-0000-00006C010000}"/>
    <cellStyle name="_KT (2)_5_Book1_Bieu3ODA" xfId="494" xr:uid="{00000000-0005-0000-0000-00006D010000}"/>
    <cellStyle name="_KT (2)_5_Book1_Bieu4HTMT" xfId="495" xr:uid="{00000000-0005-0000-0000-00006E010000}"/>
    <cellStyle name="_KT (2)_5_Book1_bo sung von KCH nam 2010 va Du an tre kho khan" xfId="496" xr:uid="{00000000-0005-0000-0000-00006F010000}"/>
    <cellStyle name="_KT (2)_5_Book1_danh muc chuan bi dau tu 2011 ngay 07-6-2011" xfId="497" xr:uid="{00000000-0005-0000-0000-000070010000}"/>
    <cellStyle name="_KT (2)_5_Book1_Danh muc pbo nguon von XSKT, XDCB nam 2009 chuyen qua nam 2010" xfId="498" xr:uid="{00000000-0005-0000-0000-000071010000}"/>
    <cellStyle name="_KT (2)_5_Book1_dieu chinh KH 2011 ngay 26-5-2011111" xfId="499" xr:uid="{00000000-0005-0000-0000-000072010000}"/>
    <cellStyle name="_KT (2)_5_Book1_DS KCH PHAN BO VON NSDP NAM 2010" xfId="500" xr:uid="{00000000-0005-0000-0000-000073010000}"/>
    <cellStyle name="_KT (2)_5_Book1_giao KH 2011 ngay 10-12-2010" xfId="501" xr:uid="{00000000-0005-0000-0000-000074010000}"/>
    <cellStyle name="_KT (2)_5_Book1_Luy ke von ung nam 2011 -Thoa gui ngay 12-8-2012" xfId="502" xr:uid="{00000000-0005-0000-0000-000075010000}"/>
    <cellStyle name="_KT (2)_5_CAU Khanh Nam(Thi Cong)" xfId="503" xr:uid="{00000000-0005-0000-0000-000076010000}"/>
    <cellStyle name="_KT (2)_5_ChiHuong_ApGia" xfId="504" xr:uid="{00000000-0005-0000-0000-000078010000}"/>
    <cellStyle name="_KT (2)_5_CoCauPhi (version 1)" xfId="505" xr:uid="{00000000-0005-0000-0000-000077010000}"/>
    <cellStyle name="_KT (2)_5_danh muc chuan bi dau tu 2011 ngay 07-6-2011" xfId="506" xr:uid="{00000000-0005-0000-0000-000079010000}"/>
    <cellStyle name="_KT (2)_5_Danh muc pbo nguon von XSKT, XDCB nam 2009 chuyen qua nam 2010" xfId="507" xr:uid="{00000000-0005-0000-0000-00007A010000}"/>
    <cellStyle name="_KT (2)_5_DAU NOI PL-CL TAI PHU LAMHC" xfId="508" xr:uid="{00000000-0005-0000-0000-00007B010000}"/>
    <cellStyle name="_KT (2)_5_dieu chinh KH 2011 ngay 26-5-2011111" xfId="509" xr:uid="{00000000-0005-0000-0000-00007C010000}"/>
    <cellStyle name="_KT (2)_5_DS KCH PHAN BO VON NSDP NAM 2010" xfId="510" xr:uid="{00000000-0005-0000-0000-00007D010000}"/>
    <cellStyle name="_KT (2)_5_DU TRU VAT TU" xfId="511" xr:uid="{00000000-0005-0000-0000-00007E010000}"/>
    <cellStyle name="_KT (2)_5_giao KH 2011 ngay 10-12-2010" xfId="512" xr:uid="{00000000-0005-0000-0000-000080010000}"/>
    <cellStyle name="_KT (2)_5_GTGT 2003" xfId="513" xr:uid="{00000000-0005-0000-0000-00007F010000}"/>
    <cellStyle name="_KT (2)_5_KE KHAI THUE GTGT 2004" xfId="514" xr:uid="{00000000-0005-0000-0000-000081010000}"/>
    <cellStyle name="_KT (2)_5_KE KHAI THUE GTGT 2004_BCTC2004" xfId="515" xr:uid="{00000000-0005-0000-0000-000082010000}"/>
    <cellStyle name="_KT (2)_5_KH TPCP vung TNB (03-1-2012)" xfId="516" xr:uid="{00000000-0005-0000-0000-000084010000}"/>
    <cellStyle name="_KT (2)_5_kien giang 2" xfId="517" xr:uid="{00000000-0005-0000-0000-000083010000}"/>
    <cellStyle name="_KT (2)_5_Lora-tungchau" xfId="518" xr:uid="{00000000-0005-0000-0000-000085010000}"/>
    <cellStyle name="_KT (2)_5_Luy ke von ung nam 2011 -Thoa gui ngay 12-8-2012" xfId="519" xr:uid="{00000000-0005-0000-0000-000086010000}"/>
    <cellStyle name="_KT (2)_5_NhanCong" xfId="520" xr:uid="{00000000-0005-0000-0000-000088010000}"/>
    <cellStyle name="_KT (2)_5_N-X-T-04" xfId="521" xr:uid="{00000000-0005-0000-0000-000087010000}"/>
    <cellStyle name="_KT (2)_5_phu luc tong ket tinh hinh TH giai doan 03-10 (ngay 30)" xfId="522" xr:uid="{00000000-0005-0000-0000-000089010000}"/>
    <cellStyle name="_KT (2)_5_Qt-HT3PQ1(CauKho)" xfId="523" xr:uid="{00000000-0005-0000-0000-00008A010000}"/>
    <cellStyle name="_KT (2)_5_Sheet1" xfId="524" xr:uid="{00000000-0005-0000-0000-00008B010000}"/>
    <cellStyle name="_KT (2)_5_TK152-04" xfId="525" xr:uid="{00000000-0005-0000-0000-00008C010000}"/>
    <cellStyle name="_KT (2)_5_ÿÿÿÿÿ" xfId="526" xr:uid="{00000000-0005-0000-0000-00008D010000}"/>
    <cellStyle name="_KT (2)_5_ÿÿÿÿÿ_Bieu mau cong trinh khoi cong moi 3-4" xfId="527" xr:uid="{00000000-0005-0000-0000-00008E010000}"/>
    <cellStyle name="_KT (2)_5_ÿÿÿÿÿ_Bieu3ODA" xfId="528" xr:uid="{00000000-0005-0000-0000-00008F010000}"/>
    <cellStyle name="_KT (2)_5_ÿÿÿÿÿ_Bieu4HTMT" xfId="529" xr:uid="{00000000-0005-0000-0000-000090010000}"/>
    <cellStyle name="_KT (2)_5_ÿÿÿÿÿ_KH TPCP vung TNB (03-1-2012)" xfId="530" xr:uid="{00000000-0005-0000-0000-000092010000}"/>
    <cellStyle name="_KT (2)_5_ÿÿÿÿÿ_kien giang 2" xfId="531" xr:uid="{00000000-0005-0000-0000-000091010000}"/>
    <cellStyle name="_KT (2)_BC  NAM 2007" xfId="532" xr:uid="{00000000-0005-0000-0000-000093010000}"/>
    <cellStyle name="_KT (2)_Bieu mau cong trinh khoi cong moi 3-4" xfId="533" xr:uid="{00000000-0005-0000-0000-000094010000}"/>
    <cellStyle name="_KT (2)_Bieu3ODA" xfId="534" xr:uid="{00000000-0005-0000-0000-000095010000}"/>
    <cellStyle name="_KT (2)_Bieu3ODA_1" xfId="535" xr:uid="{00000000-0005-0000-0000-000096010000}"/>
    <cellStyle name="_KT (2)_Bieu4HTMT" xfId="536" xr:uid="{00000000-0005-0000-0000-000097010000}"/>
    <cellStyle name="_KT (2)_bo sung von KCH nam 2010 va Du an tre kho khan" xfId="537" xr:uid="{00000000-0005-0000-0000-000098010000}"/>
    <cellStyle name="_KT (2)_Book1" xfId="538" xr:uid="{00000000-0005-0000-0000-000099010000}"/>
    <cellStyle name="_KT (2)_Book1_KH TPCP vung TNB (03-1-2012)" xfId="539" xr:uid="{00000000-0005-0000-0000-00009B010000}"/>
    <cellStyle name="_KT (2)_Book1_kien giang 2" xfId="540" xr:uid="{00000000-0005-0000-0000-00009A010000}"/>
    <cellStyle name="_KT (2)_danh muc chuan bi dau tu 2011 ngay 07-6-2011" xfId="541" xr:uid="{00000000-0005-0000-0000-00009C010000}"/>
    <cellStyle name="_KT (2)_Danh muc pbo nguon von XSKT, XDCB nam 2009 chuyen qua nam 2010" xfId="542" xr:uid="{00000000-0005-0000-0000-00009D010000}"/>
    <cellStyle name="_KT (2)_dieu chinh KH 2011 ngay 26-5-2011111" xfId="543" xr:uid="{00000000-0005-0000-0000-00009E010000}"/>
    <cellStyle name="_KT (2)_DS KCH PHAN BO VON NSDP NAM 2010" xfId="544" xr:uid="{00000000-0005-0000-0000-00009F010000}"/>
    <cellStyle name="_KT (2)_giao KH 2011 ngay 10-12-2010" xfId="545" xr:uid="{00000000-0005-0000-0000-0000A1010000}"/>
    <cellStyle name="_KT (2)_GTGT 2003" xfId="546" xr:uid="{00000000-0005-0000-0000-0000A0010000}"/>
    <cellStyle name="_KT (2)_KE KHAI THUE GTGT 2004" xfId="547" xr:uid="{00000000-0005-0000-0000-0000A2010000}"/>
    <cellStyle name="_KT (2)_KE KHAI THUE GTGT 2004_BCTC2004" xfId="548" xr:uid="{00000000-0005-0000-0000-0000A3010000}"/>
    <cellStyle name="_KT (2)_KH TPCP vung TNB (03-1-2012)" xfId="549" xr:uid="{00000000-0005-0000-0000-0000A5010000}"/>
    <cellStyle name="_KT (2)_kien giang 2" xfId="550" xr:uid="{00000000-0005-0000-0000-0000A4010000}"/>
    <cellStyle name="_KT (2)_Lora-tungchau" xfId="551" xr:uid="{00000000-0005-0000-0000-0000A6010000}"/>
    <cellStyle name="_KT (2)_N-X-T-04" xfId="552" xr:uid="{00000000-0005-0000-0000-0000A7010000}"/>
    <cellStyle name="_KT (2)_PERSONAL" xfId="553" xr:uid="{00000000-0005-0000-0000-0000A8010000}"/>
    <cellStyle name="_KT (2)_PERSONAL_BC CV 6403 BKHĐT" xfId="554" xr:uid="{00000000-0005-0000-0000-0000A9010000}"/>
    <cellStyle name="_KT (2)_PERSONAL_Bieu mau cong trinh khoi cong moi 3-4" xfId="555" xr:uid="{00000000-0005-0000-0000-0000AA010000}"/>
    <cellStyle name="_KT (2)_PERSONAL_Bieu3ODA" xfId="556" xr:uid="{00000000-0005-0000-0000-0000AB010000}"/>
    <cellStyle name="_KT (2)_PERSONAL_Bieu4HTMT" xfId="557" xr:uid="{00000000-0005-0000-0000-0000AC010000}"/>
    <cellStyle name="_KT (2)_PERSONAL_Book1" xfId="558" xr:uid="{00000000-0005-0000-0000-0000AD010000}"/>
    <cellStyle name="_KT (2)_PERSONAL_Luy ke von ung nam 2011 -Thoa gui ngay 12-8-2012" xfId="559" xr:uid="{00000000-0005-0000-0000-0000AE010000}"/>
    <cellStyle name="_KT (2)_PERSONAL_Tong hop KHCB 2001" xfId="560" xr:uid="{00000000-0005-0000-0000-0000AF010000}"/>
    <cellStyle name="_KT (2)_Qt-HT3PQ1(CauKho)" xfId="561" xr:uid="{00000000-0005-0000-0000-0000B0010000}"/>
    <cellStyle name="_KT (2)_TG-TH" xfId="562" xr:uid="{00000000-0005-0000-0000-0000B1010000}"/>
    <cellStyle name="_KT (2)_TK152-04" xfId="563" xr:uid="{00000000-0005-0000-0000-0000B2010000}"/>
    <cellStyle name="_KT (2)_ÿÿÿÿÿ" xfId="564" xr:uid="{00000000-0005-0000-0000-0000B3010000}"/>
    <cellStyle name="_KT (2)_ÿÿÿÿÿ_KH TPCP vung TNB (03-1-2012)" xfId="565" xr:uid="{00000000-0005-0000-0000-0000B5010000}"/>
    <cellStyle name="_KT (2)_ÿÿÿÿÿ_kien giang 2" xfId="566" xr:uid="{00000000-0005-0000-0000-0000B4010000}"/>
    <cellStyle name="_KT_TG" xfId="567" xr:uid="{00000000-0005-0000-0000-0000B6010000}"/>
    <cellStyle name="_KT_TG_1" xfId="568" xr:uid="{00000000-0005-0000-0000-0000B7010000}"/>
    <cellStyle name="_KT_TG_1_ApGiaVatTu_cayxanh_latgach" xfId="569" xr:uid="{00000000-0005-0000-0000-0000B8010000}"/>
    <cellStyle name="_KT_TG_1_BANG TONG HOP TINH HINH THANH QUYET TOAN (MOI I)" xfId="570" xr:uid="{00000000-0005-0000-0000-0000B9010000}"/>
    <cellStyle name="_KT_TG_1_BAO GIA NGAY 24-10-08 (co dam)" xfId="571" xr:uid="{00000000-0005-0000-0000-0000BA010000}"/>
    <cellStyle name="_KT_TG_1_BC  NAM 2007" xfId="572" xr:uid="{00000000-0005-0000-0000-0000BB010000}"/>
    <cellStyle name="_KT_TG_1_BC CV 6403 BKHĐT" xfId="573" xr:uid="{00000000-0005-0000-0000-0000BC010000}"/>
    <cellStyle name="_KT_TG_1_BC NQ11-CP - chinh sua lai" xfId="574" xr:uid="{00000000-0005-0000-0000-0000BD010000}"/>
    <cellStyle name="_KT_TG_1_BC NQ11-CP-Quynh sau bieu so3" xfId="575" xr:uid="{00000000-0005-0000-0000-0000BE010000}"/>
    <cellStyle name="_KT_TG_1_BC_NQ11-CP_-_Thao_sua_lai" xfId="576" xr:uid="{00000000-0005-0000-0000-0000BF010000}"/>
    <cellStyle name="_KT_TG_1_Bieu mau cong trinh khoi cong moi 3-4" xfId="577" xr:uid="{00000000-0005-0000-0000-0000C0010000}"/>
    <cellStyle name="_KT_TG_1_Bieu3ODA" xfId="578" xr:uid="{00000000-0005-0000-0000-0000C1010000}"/>
    <cellStyle name="_KT_TG_1_Bieu3ODA_1" xfId="579" xr:uid="{00000000-0005-0000-0000-0000C2010000}"/>
    <cellStyle name="_KT_TG_1_Bieu4HTMT" xfId="580" xr:uid="{00000000-0005-0000-0000-0000C3010000}"/>
    <cellStyle name="_KT_TG_1_bo sung von KCH nam 2010 va Du an tre kho khan" xfId="581" xr:uid="{00000000-0005-0000-0000-0000C4010000}"/>
    <cellStyle name="_KT_TG_1_Book1" xfId="582" xr:uid="{00000000-0005-0000-0000-0000C5010000}"/>
    <cellStyle name="_KT_TG_1_Book1_1" xfId="583" xr:uid="{00000000-0005-0000-0000-0000C6010000}"/>
    <cellStyle name="_KT_TG_1_Book1_1_BC CV 6403 BKHĐT" xfId="584" xr:uid="{00000000-0005-0000-0000-0000C7010000}"/>
    <cellStyle name="_KT_TG_1_Book1_1_Bieu mau cong trinh khoi cong moi 3-4" xfId="585" xr:uid="{00000000-0005-0000-0000-0000C8010000}"/>
    <cellStyle name="_KT_TG_1_Book1_1_Bieu3ODA" xfId="586" xr:uid="{00000000-0005-0000-0000-0000C9010000}"/>
    <cellStyle name="_KT_TG_1_Book1_1_Bieu4HTMT" xfId="587" xr:uid="{00000000-0005-0000-0000-0000CA010000}"/>
    <cellStyle name="_KT_TG_1_Book1_1_Book1" xfId="588" xr:uid="{00000000-0005-0000-0000-0000CB010000}"/>
    <cellStyle name="_KT_TG_1_Book1_1_Luy ke von ung nam 2011 -Thoa gui ngay 12-8-2012" xfId="589" xr:uid="{00000000-0005-0000-0000-0000CC010000}"/>
    <cellStyle name="_KT_TG_1_Book1_2" xfId="590" xr:uid="{00000000-0005-0000-0000-0000CD010000}"/>
    <cellStyle name="_KT_TG_1_Book1_2_BC CV 6403 BKHĐT" xfId="591" xr:uid="{00000000-0005-0000-0000-0000CE010000}"/>
    <cellStyle name="_KT_TG_1_Book1_2_Bieu3ODA" xfId="592" xr:uid="{00000000-0005-0000-0000-0000CF010000}"/>
    <cellStyle name="_KT_TG_1_Book1_2_Luy ke von ung nam 2011 -Thoa gui ngay 12-8-2012" xfId="593" xr:uid="{00000000-0005-0000-0000-0000D0010000}"/>
    <cellStyle name="_KT_TG_1_Book1_3" xfId="594" xr:uid="{00000000-0005-0000-0000-0000D1010000}"/>
    <cellStyle name="_KT_TG_1_Book1_BC CV 6403 BKHĐT" xfId="595" xr:uid="{00000000-0005-0000-0000-0000D2010000}"/>
    <cellStyle name="_KT_TG_1_Book1_Bieu mau cong trinh khoi cong moi 3-4" xfId="596" xr:uid="{00000000-0005-0000-0000-0000D3010000}"/>
    <cellStyle name="_KT_TG_1_Book1_Bieu3ODA" xfId="597" xr:uid="{00000000-0005-0000-0000-0000D4010000}"/>
    <cellStyle name="_KT_TG_1_Book1_Bieu4HTMT" xfId="598" xr:uid="{00000000-0005-0000-0000-0000D5010000}"/>
    <cellStyle name="_KT_TG_1_Book1_bo sung von KCH nam 2010 va Du an tre kho khan" xfId="599" xr:uid="{00000000-0005-0000-0000-0000D6010000}"/>
    <cellStyle name="_KT_TG_1_Book1_danh muc chuan bi dau tu 2011 ngay 07-6-2011" xfId="600" xr:uid="{00000000-0005-0000-0000-0000D7010000}"/>
    <cellStyle name="_KT_TG_1_Book1_Danh muc pbo nguon von XSKT, XDCB nam 2009 chuyen qua nam 2010" xfId="601" xr:uid="{00000000-0005-0000-0000-0000D8010000}"/>
    <cellStyle name="_KT_TG_1_Book1_dieu chinh KH 2011 ngay 26-5-2011111" xfId="602" xr:uid="{00000000-0005-0000-0000-0000D9010000}"/>
    <cellStyle name="_KT_TG_1_Book1_DS KCH PHAN BO VON NSDP NAM 2010" xfId="603" xr:uid="{00000000-0005-0000-0000-0000DA010000}"/>
    <cellStyle name="_KT_TG_1_Book1_giao KH 2011 ngay 10-12-2010" xfId="604" xr:uid="{00000000-0005-0000-0000-0000DB010000}"/>
    <cellStyle name="_KT_TG_1_Book1_Luy ke von ung nam 2011 -Thoa gui ngay 12-8-2012" xfId="605" xr:uid="{00000000-0005-0000-0000-0000DC010000}"/>
    <cellStyle name="_KT_TG_1_CAU Khanh Nam(Thi Cong)" xfId="606" xr:uid="{00000000-0005-0000-0000-0000DD010000}"/>
    <cellStyle name="_KT_TG_1_ChiHuong_ApGia" xfId="607" xr:uid="{00000000-0005-0000-0000-0000DF010000}"/>
    <cellStyle name="_KT_TG_1_CoCauPhi (version 1)" xfId="608" xr:uid="{00000000-0005-0000-0000-0000DE010000}"/>
    <cellStyle name="_KT_TG_1_danh muc chuan bi dau tu 2011 ngay 07-6-2011" xfId="609" xr:uid="{00000000-0005-0000-0000-0000E0010000}"/>
    <cellStyle name="_KT_TG_1_Danh muc pbo nguon von XSKT, XDCB nam 2009 chuyen qua nam 2010" xfId="610" xr:uid="{00000000-0005-0000-0000-0000E1010000}"/>
    <cellStyle name="_KT_TG_1_DAU NOI PL-CL TAI PHU LAMHC" xfId="611" xr:uid="{00000000-0005-0000-0000-0000E2010000}"/>
    <cellStyle name="_KT_TG_1_dieu chinh KH 2011 ngay 26-5-2011111" xfId="612" xr:uid="{00000000-0005-0000-0000-0000E3010000}"/>
    <cellStyle name="_KT_TG_1_DS KCH PHAN BO VON NSDP NAM 2010" xfId="613" xr:uid="{00000000-0005-0000-0000-0000E4010000}"/>
    <cellStyle name="_KT_TG_1_DU TRU VAT TU" xfId="614" xr:uid="{00000000-0005-0000-0000-0000E5010000}"/>
    <cellStyle name="_KT_TG_1_giao KH 2011 ngay 10-12-2010" xfId="615" xr:uid="{00000000-0005-0000-0000-0000E7010000}"/>
    <cellStyle name="_KT_TG_1_GTGT 2003" xfId="616" xr:uid="{00000000-0005-0000-0000-0000E6010000}"/>
    <cellStyle name="_KT_TG_1_KE KHAI THUE GTGT 2004" xfId="617" xr:uid="{00000000-0005-0000-0000-0000E8010000}"/>
    <cellStyle name="_KT_TG_1_KE KHAI THUE GTGT 2004_BCTC2004" xfId="618" xr:uid="{00000000-0005-0000-0000-0000E9010000}"/>
    <cellStyle name="_KT_TG_1_KH TPCP vung TNB (03-1-2012)" xfId="619" xr:uid="{00000000-0005-0000-0000-0000EB010000}"/>
    <cellStyle name="_KT_TG_1_kien giang 2" xfId="620" xr:uid="{00000000-0005-0000-0000-0000EA010000}"/>
    <cellStyle name="_KT_TG_1_Lora-tungchau" xfId="621" xr:uid="{00000000-0005-0000-0000-0000EC010000}"/>
    <cellStyle name="_KT_TG_1_Luy ke von ung nam 2011 -Thoa gui ngay 12-8-2012" xfId="622" xr:uid="{00000000-0005-0000-0000-0000ED010000}"/>
    <cellStyle name="_KT_TG_1_NhanCong" xfId="623" xr:uid="{00000000-0005-0000-0000-0000EF010000}"/>
    <cellStyle name="_KT_TG_1_N-X-T-04" xfId="624" xr:uid="{00000000-0005-0000-0000-0000EE010000}"/>
    <cellStyle name="_KT_TG_1_phu luc tong ket tinh hinh TH giai doan 03-10 (ngay 30)" xfId="625" xr:uid="{00000000-0005-0000-0000-0000F0010000}"/>
    <cellStyle name="_KT_TG_1_Qt-HT3PQ1(CauKho)" xfId="626" xr:uid="{00000000-0005-0000-0000-0000F1010000}"/>
    <cellStyle name="_KT_TG_1_Sheet1" xfId="627" xr:uid="{00000000-0005-0000-0000-0000F2010000}"/>
    <cellStyle name="_KT_TG_1_TK152-04" xfId="628" xr:uid="{00000000-0005-0000-0000-0000F3010000}"/>
    <cellStyle name="_KT_TG_1_ÿÿÿÿÿ" xfId="629" xr:uid="{00000000-0005-0000-0000-0000F4010000}"/>
    <cellStyle name="_KT_TG_1_ÿÿÿÿÿ_Bieu mau cong trinh khoi cong moi 3-4" xfId="630" xr:uid="{00000000-0005-0000-0000-0000F5010000}"/>
    <cellStyle name="_KT_TG_1_ÿÿÿÿÿ_Bieu3ODA" xfId="631" xr:uid="{00000000-0005-0000-0000-0000F6010000}"/>
    <cellStyle name="_KT_TG_1_ÿÿÿÿÿ_Bieu4HTMT" xfId="632" xr:uid="{00000000-0005-0000-0000-0000F7010000}"/>
    <cellStyle name="_KT_TG_1_ÿÿÿÿÿ_KH TPCP vung TNB (03-1-2012)" xfId="633" xr:uid="{00000000-0005-0000-0000-0000F9010000}"/>
    <cellStyle name="_KT_TG_1_ÿÿÿÿÿ_kien giang 2" xfId="634" xr:uid="{00000000-0005-0000-0000-0000F8010000}"/>
    <cellStyle name="_KT_TG_2" xfId="635" xr:uid="{00000000-0005-0000-0000-0000FA010000}"/>
    <cellStyle name="_KT_TG_2_ApGiaVatTu_cayxanh_latgach" xfId="636" xr:uid="{00000000-0005-0000-0000-0000FB010000}"/>
    <cellStyle name="_KT_TG_2_BANG TONG HOP TINH HINH THANH QUYET TOAN (MOI I)" xfId="637" xr:uid="{00000000-0005-0000-0000-0000FC010000}"/>
    <cellStyle name="_KT_TG_2_BAO GIA NGAY 24-10-08 (co dam)" xfId="638" xr:uid="{00000000-0005-0000-0000-0000FD010000}"/>
    <cellStyle name="_KT_TG_2_BC  NAM 2007" xfId="639" xr:uid="{00000000-0005-0000-0000-0000FE010000}"/>
    <cellStyle name="_KT_TG_2_BC CV 6403 BKHĐT" xfId="640" xr:uid="{00000000-0005-0000-0000-0000FF010000}"/>
    <cellStyle name="_KT_TG_2_BC NQ11-CP - chinh sua lai" xfId="641" xr:uid="{00000000-0005-0000-0000-000000020000}"/>
    <cellStyle name="_KT_TG_2_BC NQ11-CP-Quynh sau bieu so3" xfId="642" xr:uid="{00000000-0005-0000-0000-000001020000}"/>
    <cellStyle name="_KT_TG_2_BC_NQ11-CP_-_Thao_sua_lai" xfId="643" xr:uid="{00000000-0005-0000-0000-000002020000}"/>
    <cellStyle name="_KT_TG_2_Bieu mau cong trinh khoi cong moi 3-4" xfId="644" xr:uid="{00000000-0005-0000-0000-000003020000}"/>
    <cellStyle name="_KT_TG_2_Bieu3ODA" xfId="645" xr:uid="{00000000-0005-0000-0000-000004020000}"/>
    <cellStyle name="_KT_TG_2_Bieu3ODA_1" xfId="646" xr:uid="{00000000-0005-0000-0000-000005020000}"/>
    <cellStyle name="_KT_TG_2_Bieu4HTMT" xfId="647" xr:uid="{00000000-0005-0000-0000-000006020000}"/>
    <cellStyle name="_KT_TG_2_bo sung von KCH nam 2010 va Du an tre kho khan" xfId="648" xr:uid="{00000000-0005-0000-0000-000007020000}"/>
    <cellStyle name="_KT_TG_2_Book1" xfId="649" xr:uid="{00000000-0005-0000-0000-000008020000}"/>
    <cellStyle name="_KT_TG_2_Book1_1" xfId="650" xr:uid="{00000000-0005-0000-0000-000009020000}"/>
    <cellStyle name="_KT_TG_2_Book1_1_BC CV 6403 BKHĐT" xfId="651" xr:uid="{00000000-0005-0000-0000-00000A020000}"/>
    <cellStyle name="_KT_TG_2_Book1_1_Bieu mau cong trinh khoi cong moi 3-4" xfId="652" xr:uid="{00000000-0005-0000-0000-00000B020000}"/>
    <cellStyle name="_KT_TG_2_Book1_1_Bieu3ODA" xfId="653" xr:uid="{00000000-0005-0000-0000-00000C020000}"/>
    <cellStyle name="_KT_TG_2_Book1_1_Bieu4HTMT" xfId="654" xr:uid="{00000000-0005-0000-0000-00000D020000}"/>
    <cellStyle name="_KT_TG_2_Book1_1_Book1" xfId="655" xr:uid="{00000000-0005-0000-0000-00000E020000}"/>
    <cellStyle name="_KT_TG_2_Book1_1_Luy ke von ung nam 2011 -Thoa gui ngay 12-8-2012" xfId="656" xr:uid="{00000000-0005-0000-0000-00000F020000}"/>
    <cellStyle name="_KT_TG_2_Book1_2" xfId="657" xr:uid="{00000000-0005-0000-0000-000010020000}"/>
    <cellStyle name="_KT_TG_2_Book1_2_BC CV 6403 BKHĐT" xfId="658" xr:uid="{00000000-0005-0000-0000-000011020000}"/>
    <cellStyle name="_KT_TG_2_Book1_2_Bieu3ODA" xfId="659" xr:uid="{00000000-0005-0000-0000-000012020000}"/>
    <cellStyle name="_KT_TG_2_Book1_2_Luy ke von ung nam 2011 -Thoa gui ngay 12-8-2012" xfId="660" xr:uid="{00000000-0005-0000-0000-000013020000}"/>
    <cellStyle name="_KT_TG_2_Book1_3" xfId="661" xr:uid="{00000000-0005-0000-0000-000014020000}"/>
    <cellStyle name="_KT_TG_2_Book1_BC CV 6403 BKHĐT" xfId="662" xr:uid="{00000000-0005-0000-0000-000015020000}"/>
    <cellStyle name="_KT_TG_2_Book1_Bieu mau cong trinh khoi cong moi 3-4" xfId="663" xr:uid="{00000000-0005-0000-0000-000016020000}"/>
    <cellStyle name="_KT_TG_2_Book1_Bieu3ODA" xfId="664" xr:uid="{00000000-0005-0000-0000-000017020000}"/>
    <cellStyle name="_KT_TG_2_Book1_Bieu4HTMT" xfId="665" xr:uid="{00000000-0005-0000-0000-000018020000}"/>
    <cellStyle name="_KT_TG_2_Book1_bo sung von KCH nam 2010 va Du an tre kho khan" xfId="666" xr:uid="{00000000-0005-0000-0000-000019020000}"/>
    <cellStyle name="_KT_TG_2_Book1_danh muc chuan bi dau tu 2011 ngay 07-6-2011" xfId="667" xr:uid="{00000000-0005-0000-0000-00001A020000}"/>
    <cellStyle name="_KT_TG_2_Book1_Danh muc pbo nguon von XSKT, XDCB nam 2009 chuyen qua nam 2010" xfId="668" xr:uid="{00000000-0005-0000-0000-00001B020000}"/>
    <cellStyle name="_KT_TG_2_Book1_dieu chinh KH 2011 ngay 26-5-2011111" xfId="669" xr:uid="{00000000-0005-0000-0000-00001C020000}"/>
    <cellStyle name="_KT_TG_2_Book1_DS KCH PHAN BO VON NSDP NAM 2010" xfId="670" xr:uid="{00000000-0005-0000-0000-00001D020000}"/>
    <cellStyle name="_KT_TG_2_Book1_giao KH 2011 ngay 10-12-2010" xfId="671" xr:uid="{00000000-0005-0000-0000-00001E020000}"/>
    <cellStyle name="_KT_TG_2_Book1_Luy ke von ung nam 2011 -Thoa gui ngay 12-8-2012" xfId="672" xr:uid="{00000000-0005-0000-0000-00001F020000}"/>
    <cellStyle name="_KT_TG_2_CAU Khanh Nam(Thi Cong)" xfId="673" xr:uid="{00000000-0005-0000-0000-000020020000}"/>
    <cellStyle name="_KT_TG_2_ChiHuong_ApGia" xfId="674" xr:uid="{00000000-0005-0000-0000-000022020000}"/>
    <cellStyle name="_KT_TG_2_CoCauPhi (version 1)" xfId="675" xr:uid="{00000000-0005-0000-0000-000021020000}"/>
    <cellStyle name="_KT_TG_2_danh muc chuan bi dau tu 2011 ngay 07-6-2011" xfId="676" xr:uid="{00000000-0005-0000-0000-000023020000}"/>
    <cellStyle name="_KT_TG_2_Danh muc pbo nguon von XSKT, XDCB nam 2009 chuyen qua nam 2010" xfId="677" xr:uid="{00000000-0005-0000-0000-000024020000}"/>
    <cellStyle name="_KT_TG_2_DAU NOI PL-CL TAI PHU LAMHC" xfId="678" xr:uid="{00000000-0005-0000-0000-000025020000}"/>
    <cellStyle name="_KT_TG_2_dieu chinh KH 2011 ngay 26-5-2011111" xfId="679" xr:uid="{00000000-0005-0000-0000-000026020000}"/>
    <cellStyle name="_KT_TG_2_DS KCH PHAN BO VON NSDP NAM 2010" xfId="680" xr:uid="{00000000-0005-0000-0000-000027020000}"/>
    <cellStyle name="_KT_TG_2_DU TRU VAT TU" xfId="681" xr:uid="{00000000-0005-0000-0000-000028020000}"/>
    <cellStyle name="_KT_TG_2_giao KH 2011 ngay 10-12-2010" xfId="682" xr:uid="{00000000-0005-0000-0000-00002A020000}"/>
    <cellStyle name="_KT_TG_2_GTGT 2003" xfId="683" xr:uid="{00000000-0005-0000-0000-000029020000}"/>
    <cellStyle name="_KT_TG_2_KE KHAI THUE GTGT 2004" xfId="684" xr:uid="{00000000-0005-0000-0000-00002B020000}"/>
    <cellStyle name="_KT_TG_2_KE KHAI THUE GTGT 2004_BCTC2004" xfId="685" xr:uid="{00000000-0005-0000-0000-00002C020000}"/>
    <cellStyle name="_KT_TG_2_KH TPCP vung TNB (03-1-2012)" xfId="686" xr:uid="{00000000-0005-0000-0000-00002E020000}"/>
    <cellStyle name="_KT_TG_2_kien giang 2" xfId="687" xr:uid="{00000000-0005-0000-0000-00002D020000}"/>
    <cellStyle name="_KT_TG_2_Lora-tungchau" xfId="688" xr:uid="{00000000-0005-0000-0000-00002F020000}"/>
    <cellStyle name="_KT_TG_2_Luy ke von ung nam 2011 -Thoa gui ngay 12-8-2012" xfId="689" xr:uid="{00000000-0005-0000-0000-000030020000}"/>
    <cellStyle name="_KT_TG_2_NhanCong" xfId="690" xr:uid="{00000000-0005-0000-0000-000032020000}"/>
    <cellStyle name="_KT_TG_2_N-X-T-04" xfId="691" xr:uid="{00000000-0005-0000-0000-000031020000}"/>
    <cellStyle name="_KT_TG_2_phu luc tong ket tinh hinh TH giai doan 03-10 (ngay 30)" xfId="692" xr:uid="{00000000-0005-0000-0000-000033020000}"/>
    <cellStyle name="_KT_TG_2_Qt-HT3PQ1(CauKho)" xfId="693" xr:uid="{00000000-0005-0000-0000-000034020000}"/>
    <cellStyle name="_KT_TG_2_Sheet1" xfId="694" xr:uid="{00000000-0005-0000-0000-000035020000}"/>
    <cellStyle name="_KT_TG_2_TK152-04" xfId="695" xr:uid="{00000000-0005-0000-0000-000036020000}"/>
    <cellStyle name="_KT_TG_2_ÿÿÿÿÿ" xfId="696" xr:uid="{00000000-0005-0000-0000-000037020000}"/>
    <cellStyle name="_KT_TG_2_ÿÿÿÿÿ_Bieu mau cong trinh khoi cong moi 3-4" xfId="697" xr:uid="{00000000-0005-0000-0000-000038020000}"/>
    <cellStyle name="_KT_TG_2_ÿÿÿÿÿ_Bieu3ODA" xfId="698" xr:uid="{00000000-0005-0000-0000-000039020000}"/>
    <cellStyle name="_KT_TG_2_ÿÿÿÿÿ_Bieu4HTMT" xfId="699" xr:uid="{00000000-0005-0000-0000-00003A020000}"/>
    <cellStyle name="_KT_TG_2_ÿÿÿÿÿ_KH TPCP vung TNB (03-1-2012)" xfId="700" xr:uid="{00000000-0005-0000-0000-00003C020000}"/>
    <cellStyle name="_KT_TG_2_ÿÿÿÿÿ_kien giang 2" xfId="701" xr:uid="{00000000-0005-0000-0000-00003B020000}"/>
    <cellStyle name="_KT_TG_3" xfId="702" xr:uid="{00000000-0005-0000-0000-00003D020000}"/>
    <cellStyle name="_KT_TG_4" xfId="703" xr:uid="{00000000-0005-0000-0000-00003E020000}"/>
    <cellStyle name="_KT_TG_4_Lora-tungchau" xfId="704" xr:uid="{00000000-0005-0000-0000-00003F020000}"/>
    <cellStyle name="_KT_TG_4_Qt-HT3PQ1(CauKho)" xfId="705" xr:uid="{00000000-0005-0000-0000-000040020000}"/>
    <cellStyle name="_Lora-tungchau" xfId="706" xr:uid="{00000000-0005-0000-0000-000046020000}"/>
    <cellStyle name="_Luy ke von ung nam 2011 -Thoa gui ngay 12-8-2012" xfId="707" xr:uid="{00000000-0005-0000-0000-000047020000}"/>
    <cellStyle name="_mau so 3" xfId="708" xr:uid="{00000000-0005-0000-0000-000048020000}"/>
    <cellStyle name="_MauThanTKKT-goi7-DonGia2143(vl t7)" xfId="709" xr:uid="{00000000-0005-0000-0000-000049020000}"/>
    <cellStyle name="_MauThanTKKT-goi7-DonGia2143(vl t7)_!1 1 bao cao giao KH ve HTCMT vung TNB   12-12-2011" xfId="710" xr:uid="{00000000-0005-0000-0000-00004A020000}"/>
    <cellStyle name="_MauThanTKKT-goi7-DonGia2143(vl t7)_Bieu4HTMT" xfId="711" xr:uid="{00000000-0005-0000-0000-00004B020000}"/>
    <cellStyle name="_MauThanTKKT-goi7-DonGia2143(vl t7)_Bieu4HTMT_!1 1 bao cao giao KH ve HTCMT vung TNB   12-12-2011" xfId="712" xr:uid="{00000000-0005-0000-0000-00004C020000}"/>
    <cellStyle name="_MauThanTKKT-goi7-DonGia2143(vl t7)_Bieu4HTMT_KH TPCP vung TNB (03-1-2012)" xfId="713" xr:uid="{00000000-0005-0000-0000-00004D020000}"/>
    <cellStyle name="_MauThanTKKT-goi7-DonGia2143(vl t7)_KH TPCP vung TNB (03-1-2012)" xfId="714" xr:uid="{00000000-0005-0000-0000-00004E020000}"/>
    <cellStyle name="_Nhu cau von ung truoc 2011 Tha h Hoa + Nge An gui TW" xfId="715" xr:uid="{00000000-0005-0000-0000-000050020000}"/>
    <cellStyle name="_Nhu cau von ung truoc 2011 Tha h Hoa + Nge An gui TW_!1 1 bao cao giao KH ve HTCMT vung TNB   12-12-2011" xfId="716" xr:uid="{00000000-0005-0000-0000-000051020000}"/>
    <cellStyle name="_Nhu cau von ung truoc 2011 Tha h Hoa + Nge An gui TW_Bieu4HTMT" xfId="717" xr:uid="{00000000-0005-0000-0000-000052020000}"/>
    <cellStyle name="_Nhu cau von ung truoc 2011 Tha h Hoa + Nge An gui TW_Bieu4HTMT_!1 1 bao cao giao KH ve HTCMT vung TNB   12-12-2011" xfId="718" xr:uid="{00000000-0005-0000-0000-000053020000}"/>
    <cellStyle name="_Nhu cau von ung truoc 2011 Tha h Hoa + Nge An gui TW_Bieu4HTMT_KH TPCP vung TNB (03-1-2012)" xfId="719" xr:uid="{00000000-0005-0000-0000-000054020000}"/>
    <cellStyle name="_Nhu cau von ung truoc 2011 Tha h Hoa + Nge An gui TW_KH TPCP vung TNB (03-1-2012)" xfId="720" xr:uid="{00000000-0005-0000-0000-000055020000}"/>
    <cellStyle name="_N-X-T-04" xfId="721" xr:uid="{00000000-0005-0000-0000-00004F020000}"/>
    <cellStyle name="_PERSONAL" xfId="722" xr:uid="{00000000-0005-0000-0000-000056020000}"/>
    <cellStyle name="_PERSONAL_BC CV 6403 BKHĐT" xfId="723" xr:uid="{00000000-0005-0000-0000-000057020000}"/>
    <cellStyle name="_PERSONAL_Bieu mau cong trinh khoi cong moi 3-4" xfId="724" xr:uid="{00000000-0005-0000-0000-000058020000}"/>
    <cellStyle name="_PERSONAL_Bieu3ODA" xfId="725" xr:uid="{00000000-0005-0000-0000-000059020000}"/>
    <cellStyle name="_PERSONAL_Bieu4HTMT" xfId="726" xr:uid="{00000000-0005-0000-0000-00005A020000}"/>
    <cellStyle name="_PERSONAL_Book1" xfId="727" xr:uid="{00000000-0005-0000-0000-00005B020000}"/>
    <cellStyle name="_PERSONAL_Luy ke von ung nam 2011 -Thoa gui ngay 12-8-2012" xfId="728" xr:uid="{00000000-0005-0000-0000-00005C020000}"/>
    <cellStyle name="_PERSONAL_Tong hop KHCB 2001" xfId="729" xr:uid="{00000000-0005-0000-0000-00005D020000}"/>
    <cellStyle name="_phong bo mon22" xfId="730" xr:uid="{00000000-0005-0000-0000-00005E020000}"/>
    <cellStyle name="_phong bo mon22_!1 1 bao cao giao KH ve HTCMT vung TNB   12-12-2011" xfId="731" xr:uid="{00000000-0005-0000-0000-00005F020000}"/>
    <cellStyle name="_phong bo mon22_KH TPCP vung TNB (03-1-2012)" xfId="732" xr:uid="{00000000-0005-0000-0000-000060020000}"/>
    <cellStyle name="_phu luc tong ket tinh hinh TH giai doan 03-10 (ngay 30)" xfId="733" xr:uid="{00000000-0005-0000-0000-000061020000}"/>
    <cellStyle name="_Q TOAN  SCTX QL.62 QUI I ( oanh)" xfId="734" xr:uid="{00000000-0005-0000-0000-000062020000}"/>
    <cellStyle name="_Q TOAN  SCTX QL.62 QUI II ( oanh)" xfId="735" xr:uid="{00000000-0005-0000-0000-000063020000}"/>
    <cellStyle name="_QT SCTXQL62_QT1 (Cty QL)" xfId="736" xr:uid="{00000000-0005-0000-0000-000064020000}"/>
    <cellStyle name="_Qt-HT3PQ1(CauKho)" xfId="737" xr:uid="{00000000-0005-0000-0000-000065020000}"/>
    <cellStyle name="_Sheet1" xfId="738" xr:uid="{00000000-0005-0000-0000-000066020000}"/>
    <cellStyle name="_Sheet2" xfId="739" xr:uid="{00000000-0005-0000-0000-000067020000}"/>
    <cellStyle name="_TG-TH" xfId="740" xr:uid="{00000000-0005-0000-0000-000068020000}"/>
    <cellStyle name="_TG-TH_1" xfId="741" xr:uid="{00000000-0005-0000-0000-000069020000}"/>
    <cellStyle name="_TG-TH_1_ApGiaVatTu_cayxanh_latgach" xfId="742" xr:uid="{00000000-0005-0000-0000-00006A020000}"/>
    <cellStyle name="_TG-TH_1_BANG TONG HOP TINH HINH THANH QUYET TOAN (MOI I)" xfId="743" xr:uid="{00000000-0005-0000-0000-00006B020000}"/>
    <cellStyle name="_TG-TH_1_BAO GIA NGAY 24-10-08 (co dam)" xfId="744" xr:uid="{00000000-0005-0000-0000-00006C020000}"/>
    <cellStyle name="_TG-TH_1_BC  NAM 2007" xfId="745" xr:uid="{00000000-0005-0000-0000-00006D020000}"/>
    <cellStyle name="_TG-TH_1_BC CV 6403 BKHĐT" xfId="746" xr:uid="{00000000-0005-0000-0000-00006E020000}"/>
    <cellStyle name="_TG-TH_1_BC NQ11-CP - chinh sua lai" xfId="747" xr:uid="{00000000-0005-0000-0000-00006F020000}"/>
    <cellStyle name="_TG-TH_1_BC NQ11-CP-Quynh sau bieu so3" xfId="748" xr:uid="{00000000-0005-0000-0000-000070020000}"/>
    <cellStyle name="_TG-TH_1_BC_NQ11-CP_-_Thao_sua_lai" xfId="749" xr:uid="{00000000-0005-0000-0000-000071020000}"/>
    <cellStyle name="_TG-TH_1_Bieu mau cong trinh khoi cong moi 3-4" xfId="750" xr:uid="{00000000-0005-0000-0000-000072020000}"/>
    <cellStyle name="_TG-TH_1_Bieu3ODA" xfId="751" xr:uid="{00000000-0005-0000-0000-000073020000}"/>
    <cellStyle name="_TG-TH_1_Bieu3ODA_1" xfId="752" xr:uid="{00000000-0005-0000-0000-000074020000}"/>
    <cellStyle name="_TG-TH_1_Bieu4HTMT" xfId="753" xr:uid="{00000000-0005-0000-0000-000075020000}"/>
    <cellStyle name="_TG-TH_1_bo sung von KCH nam 2010 va Du an tre kho khan" xfId="754" xr:uid="{00000000-0005-0000-0000-000076020000}"/>
    <cellStyle name="_TG-TH_1_Book1" xfId="755" xr:uid="{00000000-0005-0000-0000-000077020000}"/>
    <cellStyle name="_TG-TH_1_Book1_1" xfId="756" xr:uid="{00000000-0005-0000-0000-000078020000}"/>
    <cellStyle name="_TG-TH_1_Book1_1_BC CV 6403 BKHĐT" xfId="757" xr:uid="{00000000-0005-0000-0000-000079020000}"/>
    <cellStyle name="_TG-TH_1_Book1_1_Bieu mau cong trinh khoi cong moi 3-4" xfId="758" xr:uid="{00000000-0005-0000-0000-00007A020000}"/>
    <cellStyle name="_TG-TH_1_Book1_1_Bieu3ODA" xfId="759" xr:uid="{00000000-0005-0000-0000-00007B020000}"/>
    <cellStyle name="_TG-TH_1_Book1_1_Bieu4HTMT" xfId="760" xr:uid="{00000000-0005-0000-0000-00007C020000}"/>
    <cellStyle name="_TG-TH_1_Book1_1_Book1" xfId="761" xr:uid="{00000000-0005-0000-0000-00007D020000}"/>
    <cellStyle name="_TG-TH_1_Book1_1_Luy ke von ung nam 2011 -Thoa gui ngay 12-8-2012" xfId="762" xr:uid="{00000000-0005-0000-0000-00007E020000}"/>
    <cellStyle name="_TG-TH_1_Book1_2" xfId="763" xr:uid="{00000000-0005-0000-0000-00007F020000}"/>
    <cellStyle name="_TG-TH_1_Book1_2_BC CV 6403 BKHĐT" xfId="764" xr:uid="{00000000-0005-0000-0000-000080020000}"/>
    <cellStyle name="_TG-TH_1_Book1_2_Bieu3ODA" xfId="765" xr:uid="{00000000-0005-0000-0000-000081020000}"/>
    <cellStyle name="_TG-TH_1_Book1_2_Luy ke von ung nam 2011 -Thoa gui ngay 12-8-2012" xfId="766" xr:uid="{00000000-0005-0000-0000-000082020000}"/>
    <cellStyle name="_TG-TH_1_Book1_3" xfId="767" xr:uid="{00000000-0005-0000-0000-000083020000}"/>
    <cellStyle name="_TG-TH_1_Book1_BC CV 6403 BKHĐT" xfId="768" xr:uid="{00000000-0005-0000-0000-000084020000}"/>
    <cellStyle name="_TG-TH_1_Book1_Bieu mau cong trinh khoi cong moi 3-4" xfId="769" xr:uid="{00000000-0005-0000-0000-000085020000}"/>
    <cellStyle name="_TG-TH_1_Book1_Bieu3ODA" xfId="770" xr:uid="{00000000-0005-0000-0000-000086020000}"/>
    <cellStyle name="_TG-TH_1_Book1_Bieu4HTMT" xfId="771" xr:uid="{00000000-0005-0000-0000-000087020000}"/>
    <cellStyle name="_TG-TH_1_Book1_bo sung von KCH nam 2010 va Du an tre kho khan" xfId="772" xr:uid="{00000000-0005-0000-0000-000088020000}"/>
    <cellStyle name="_TG-TH_1_Book1_danh muc chuan bi dau tu 2011 ngay 07-6-2011" xfId="773" xr:uid="{00000000-0005-0000-0000-000089020000}"/>
    <cellStyle name="_TG-TH_1_Book1_Danh muc pbo nguon von XSKT, XDCB nam 2009 chuyen qua nam 2010" xfId="774" xr:uid="{00000000-0005-0000-0000-00008A020000}"/>
    <cellStyle name="_TG-TH_1_Book1_dieu chinh KH 2011 ngay 26-5-2011111" xfId="775" xr:uid="{00000000-0005-0000-0000-00008B020000}"/>
    <cellStyle name="_TG-TH_1_Book1_DS KCH PHAN BO VON NSDP NAM 2010" xfId="776" xr:uid="{00000000-0005-0000-0000-00008C020000}"/>
    <cellStyle name="_TG-TH_1_Book1_giao KH 2011 ngay 10-12-2010" xfId="777" xr:uid="{00000000-0005-0000-0000-00008D020000}"/>
    <cellStyle name="_TG-TH_1_Book1_Luy ke von ung nam 2011 -Thoa gui ngay 12-8-2012" xfId="778" xr:uid="{00000000-0005-0000-0000-00008E020000}"/>
    <cellStyle name="_TG-TH_1_CAU Khanh Nam(Thi Cong)" xfId="779" xr:uid="{00000000-0005-0000-0000-00008F020000}"/>
    <cellStyle name="_TG-TH_1_ChiHuong_ApGia" xfId="780" xr:uid="{00000000-0005-0000-0000-000091020000}"/>
    <cellStyle name="_TG-TH_1_CoCauPhi (version 1)" xfId="781" xr:uid="{00000000-0005-0000-0000-000090020000}"/>
    <cellStyle name="_TG-TH_1_danh muc chuan bi dau tu 2011 ngay 07-6-2011" xfId="782" xr:uid="{00000000-0005-0000-0000-000092020000}"/>
    <cellStyle name="_TG-TH_1_Danh muc pbo nguon von XSKT, XDCB nam 2009 chuyen qua nam 2010" xfId="783" xr:uid="{00000000-0005-0000-0000-000093020000}"/>
    <cellStyle name="_TG-TH_1_DAU NOI PL-CL TAI PHU LAMHC" xfId="784" xr:uid="{00000000-0005-0000-0000-000094020000}"/>
    <cellStyle name="_TG-TH_1_dieu chinh KH 2011 ngay 26-5-2011111" xfId="785" xr:uid="{00000000-0005-0000-0000-000095020000}"/>
    <cellStyle name="_TG-TH_1_DS KCH PHAN BO VON NSDP NAM 2010" xfId="786" xr:uid="{00000000-0005-0000-0000-000096020000}"/>
    <cellStyle name="_TG-TH_1_DU TRU VAT TU" xfId="787" xr:uid="{00000000-0005-0000-0000-000097020000}"/>
    <cellStyle name="_TG-TH_1_giao KH 2011 ngay 10-12-2010" xfId="788" xr:uid="{00000000-0005-0000-0000-000099020000}"/>
    <cellStyle name="_TG-TH_1_GTGT 2003" xfId="789" xr:uid="{00000000-0005-0000-0000-000098020000}"/>
    <cellStyle name="_TG-TH_1_KE KHAI THUE GTGT 2004" xfId="790" xr:uid="{00000000-0005-0000-0000-00009A020000}"/>
    <cellStyle name="_TG-TH_1_KE KHAI THUE GTGT 2004_BCTC2004" xfId="791" xr:uid="{00000000-0005-0000-0000-00009B020000}"/>
    <cellStyle name="_TG-TH_1_KH TPCP vung TNB (03-1-2012)" xfId="792" xr:uid="{00000000-0005-0000-0000-00009D020000}"/>
    <cellStyle name="_TG-TH_1_kien giang 2" xfId="793" xr:uid="{00000000-0005-0000-0000-00009C020000}"/>
    <cellStyle name="_TG-TH_1_Lora-tungchau" xfId="794" xr:uid="{00000000-0005-0000-0000-00009E020000}"/>
    <cellStyle name="_TG-TH_1_Luy ke von ung nam 2011 -Thoa gui ngay 12-8-2012" xfId="795" xr:uid="{00000000-0005-0000-0000-00009F020000}"/>
    <cellStyle name="_TG-TH_1_NhanCong" xfId="796" xr:uid="{00000000-0005-0000-0000-0000A1020000}"/>
    <cellStyle name="_TG-TH_1_N-X-T-04" xfId="797" xr:uid="{00000000-0005-0000-0000-0000A0020000}"/>
    <cellStyle name="_TG-TH_1_phu luc tong ket tinh hinh TH giai doan 03-10 (ngay 30)" xfId="798" xr:uid="{00000000-0005-0000-0000-0000A2020000}"/>
    <cellStyle name="_TG-TH_1_Qt-HT3PQ1(CauKho)" xfId="799" xr:uid="{00000000-0005-0000-0000-0000A3020000}"/>
    <cellStyle name="_TG-TH_1_Sheet1" xfId="800" xr:uid="{00000000-0005-0000-0000-0000A4020000}"/>
    <cellStyle name="_TG-TH_1_TK152-04" xfId="801" xr:uid="{00000000-0005-0000-0000-0000A5020000}"/>
    <cellStyle name="_TG-TH_1_ÿÿÿÿÿ" xfId="802" xr:uid="{00000000-0005-0000-0000-0000A6020000}"/>
    <cellStyle name="_TG-TH_1_ÿÿÿÿÿ_Bieu mau cong trinh khoi cong moi 3-4" xfId="803" xr:uid="{00000000-0005-0000-0000-0000A7020000}"/>
    <cellStyle name="_TG-TH_1_ÿÿÿÿÿ_Bieu3ODA" xfId="804" xr:uid="{00000000-0005-0000-0000-0000A8020000}"/>
    <cellStyle name="_TG-TH_1_ÿÿÿÿÿ_Bieu4HTMT" xfId="805" xr:uid="{00000000-0005-0000-0000-0000A9020000}"/>
    <cellStyle name="_TG-TH_1_ÿÿÿÿÿ_KH TPCP vung TNB (03-1-2012)" xfId="806" xr:uid="{00000000-0005-0000-0000-0000AB020000}"/>
    <cellStyle name="_TG-TH_1_ÿÿÿÿÿ_kien giang 2" xfId="807" xr:uid="{00000000-0005-0000-0000-0000AA020000}"/>
    <cellStyle name="_TG-TH_2" xfId="808" xr:uid="{00000000-0005-0000-0000-0000AC020000}"/>
    <cellStyle name="_TG-TH_2_ApGiaVatTu_cayxanh_latgach" xfId="809" xr:uid="{00000000-0005-0000-0000-0000AD020000}"/>
    <cellStyle name="_TG-TH_2_BANG TONG HOP TINH HINH THANH QUYET TOAN (MOI I)" xfId="810" xr:uid="{00000000-0005-0000-0000-0000AE020000}"/>
    <cellStyle name="_TG-TH_2_BAO GIA NGAY 24-10-08 (co dam)" xfId="811" xr:uid="{00000000-0005-0000-0000-0000AF020000}"/>
    <cellStyle name="_TG-TH_2_BC  NAM 2007" xfId="812" xr:uid="{00000000-0005-0000-0000-0000B0020000}"/>
    <cellStyle name="_TG-TH_2_BC CV 6403 BKHĐT" xfId="813" xr:uid="{00000000-0005-0000-0000-0000B1020000}"/>
    <cellStyle name="_TG-TH_2_BC NQ11-CP - chinh sua lai" xfId="814" xr:uid="{00000000-0005-0000-0000-0000B2020000}"/>
    <cellStyle name="_TG-TH_2_BC NQ11-CP-Quynh sau bieu so3" xfId="815" xr:uid="{00000000-0005-0000-0000-0000B3020000}"/>
    <cellStyle name="_TG-TH_2_BC_NQ11-CP_-_Thao_sua_lai" xfId="816" xr:uid="{00000000-0005-0000-0000-0000B4020000}"/>
    <cellStyle name="_TG-TH_2_Bieu mau cong trinh khoi cong moi 3-4" xfId="817" xr:uid="{00000000-0005-0000-0000-0000B5020000}"/>
    <cellStyle name="_TG-TH_2_Bieu3ODA" xfId="818" xr:uid="{00000000-0005-0000-0000-0000B6020000}"/>
    <cellStyle name="_TG-TH_2_Bieu3ODA_1" xfId="819" xr:uid="{00000000-0005-0000-0000-0000B7020000}"/>
    <cellStyle name="_TG-TH_2_Bieu4HTMT" xfId="820" xr:uid="{00000000-0005-0000-0000-0000B8020000}"/>
    <cellStyle name="_TG-TH_2_bo sung von KCH nam 2010 va Du an tre kho khan" xfId="821" xr:uid="{00000000-0005-0000-0000-0000B9020000}"/>
    <cellStyle name="_TG-TH_2_Book1" xfId="822" xr:uid="{00000000-0005-0000-0000-0000BA020000}"/>
    <cellStyle name="_TG-TH_2_Book1_1" xfId="823" xr:uid="{00000000-0005-0000-0000-0000BB020000}"/>
    <cellStyle name="_TG-TH_2_Book1_1_BC CV 6403 BKHĐT" xfId="824" xr:uid="{00000000-0005-0000-0000-0000BC020000}"/>
    <cellStyle name="_TG-TH_2_Book1_1_Bieu mau cong trinh khoi cong moi 3-4" xfId="825" xr:uid="{00000000-0005-0000-0000-0000BD020000}"/>
    <cellStyle name="_TG-TH_2_Book1_1_Bieu3ODA" xfId="826" xr:uid="{00000000-0005-0000-0000-0000BE020000}"/>
    <cellStyle name="_TG-TH_2_Book1_1_Bieu4HTMT" xfId="827" xr:uid="{00000000-0005-0000-0000-0000BF020000}"/>
    <cellStyle name="_TG-TH_2_Book1_1_Book1" xfId="828" xr:uid="{00000000-0005-0000-0000-0000C0020000}"/>
    <cellStyle name="_TG-TH_2_Book1_1_Luy ke von ung nam 2011 -Thoa gui ngay 12-8-2012" xfId="829" xr:uid="{00000000-0005-0000-0000-0000C1020000}"/>
    <cellStyle name="_TG-TH_2_Book1_2" xfId="830" xr:uid="{00000000-0005-0000-0000-0000C2020000}"/>
    <cellStyle name="_TG-TH_2_Book1_2_BC CV 6403 BKHĐT" xfId="831" xr:uid="{00000000-0005-0000-0000-0000C3020000}"/>
    <cellStyle name="_TG-TH_2_Book1_2_Bieu3ODA" xfId="832" xr:uid="{00000000-0005-0000-0000-0000C4020000}"/>
    <cellStyle name="_TG-TH_2_Book1_2_Luy ke von ung nam 2011 -Thoa gui ngay 12-8-2012" xfId="833" xr:uid="{00000000-0005-0000-0000-0000C5020000}"/>
    <cellStyle name="_TG-TH_2_Book1_3" xfId="834" xr:uid="{00000000-0005-0000-0000-0000C6020000}"/>
    <cellStyle name="_TG-TH_2_Book1_BC CV 6403 BKHĐT" xfId="835" xr:uid="{00000000-0005-0000-0000-0000C7020000}"/>
    <cellStyle name="_TG-TH_2_Book1_Bieu mau cong trinh khoi cong moi 3-4" xfId="836" xr:uid="{00000000-0005-0000-0000-0000C8020000}"/>
    <cellStyle name="_TG-TH_2_Book1_Bieu3ODA" xfId="837" xr:uid="{00000000-0005-0000-0000-0000C9020000}"/>
    <cellStyle name="_TG-TH_2_Book1_Bieu4HTMT" xfId="838" xr:uid="{00000000-0005-0000-0000-0000CA020000}"/>
    <cellStyle name="_TG-TH_2_Book1_bo sung von KCH nam 2010 va Du an tre kho khan" xfId="839" xr:uid="{00000000-0005-0000-0000-0000CB020000}"/>
    <cellStyle name="_TG-TH_2_Book1_danh muc chuan bi dau tu 2011 ngay 07-6-2011" xfId="840" xr:uid="{00000000-0005-0000-0000-0000CC020000}"/>
    <cellStyle name="_TG-TH_2_Book1_Danh muc pbo nguon von XSKT, XDCB nam 2009 chuyen qua nam 2010" xfId="841" xr:uid="{00000000-0005-0000-0000-0000CD020000}"/>
    <cellStyle name="_TG-TH_2_Book1_dieu chinh KH 2011 ngay 26-5-2011111" xfId="842" xr:uid="{00000000-0005-0000-0000-0000CE020000}"/>
    <cellStyle name="_TG-TH_2_Book1_DS KCH PHAN BO VON NSDP NAM 2010" xfId="843" xr:uid="{00000000-0005-0000-0000-0000CF020000}"/>
    <cellStyle name="_TG-TH_2_Book1_giao KH 2011 ngay 10-12-2010" xfId="844" xr:uid="{00000000-0005-0000-0000-0000D0020000}"/>
    <cellStyle name="_TG-TH_2_Book1_Luy ke von ung nam 2011 -Thoa gui ngay 12-8-2012" xfId="845" xr:uid="{00000000-0005-0000-0000-0000D1020000}"/>
    <cellStyle name="_TG-TH_2_CAU Khanh Nam(Thi Cong)" xfId="846" xr:uid="{00000000-0005-0000-0000-0000D2020000}"/>
    <cellStyle name="_TG-TH_2_ChiHuong_ApGia" xfId="847" xr:uid="{00000000-0005-0000-0000-0000D4020000}"/>
    <cellStyle name="_TG-TH_2_CoCauPhi (version 1)" xfId="848" xr:uid="{00000000-0005-0000-0000-0000D3020000}"/>
    <cellStyle name="_TG-TH_2_danh muc chuan bi dau tu 2011 ngay 07-6-2011" xfId="849" xr:uid="{00000000-0005-0000-0000-0000D5020000}"/>
    <cellStyle name="_TG-TH_2_Danh muc pbo nguon von XSKT, XDCB nam 2009 chuyen qua nam 2010" xfId="850" xr:uid="{00000000-0005-0000-0000-0000D6020000}"/>
    <cellStyle name="_TG-TH_2_DAU NOI PL-CL TAI PHU LAMHC" xfId="851" xr:uid="{00000000-0005-0000-0000-0000D7020000}"/>
    <cellStyle name="_TG-TH_2_dieu chinh KH 2011 ngay 26-5-2011111" xfId="852" xr:uid="{00000000-0005-0000-0000-0000D8020000}"/>
    <cellStyle name="_TG-TH_2_DS KCH PHAN BO VON NSDP NAM 2010" xfId="853" xr:uid="{00000000-0005-0000-0000-0000D9020000}"/>
    <cellStyle name="_TG-TH_2_DU TRU VAT TU" xfId="854" xr:uid="{00000000-0005-0000-0000-0000DA020000}"/>
    <cellStyle name="_TG-TH_2_giao KH 2011 ngay 10-12-2010" xfId="855" xr:uid="{00000000-0005-0000-0000-0000DC020000}"/>
    <cellStyle name="_TG-TH_2_GTGT 2003" xfId="856" xr:uid="{00000000-0005-0000-0000-0000DB020000}"/>
    <cellStyle name="_TG-TH_2_KE KHAI THUE GTGT 2004" xfId="857" xr:uid="{00000000-0005-0000-0000-0000DD020000}"/>
    <cellStyle name="_TG-TH_2_KE KHAI THUE GTGT 2004_BCTC2004" xfId="858" xr:uid="{00000000-0005-0000-0000-0000DE020000}"/>
    <cellStyle name="_TG-TH_2_KH TPCP vung TNB (03-1-2012)" xfId="859" xr:uid="{00000000-0005-0000-0000-0000E0020000}"/>
    <cellStyle name="_TG-TH_2_kien giang 2" xfId="860" xr:uid="{00000000-0005-0000-0000-0000DF020000}"/>
    <cellStyle name="_TG-TH_2_Lora-tungchau" xfId="861" xr:uid="{00000000-0005-0000-0000-0000E1020000}"/>
    <cellStyle name="_TG-TH_2_Luy ke von ung nam 2011 -Thoa gui ngay 12-8-2012" xfId="862" xr:uid="{00000000-0005-0000-0000-0000E2020000}"/>
    <cellStyle name="_TG-TH_2_NhanCong" xfId="863" xr:uid="{00000000-0005-0000-0000-0000E4020000}"/>
    <cellStyle name="_TG-TH_2_N-X-T-04" xfId="864" xr:uid="{00000000-0005-0000-0000-0000E3020000}"/>
    <cellStyle name="_TG-TH_2_phu luc tong ket tinh hinh TH giai doan 03-10 (ngay 30)" xfId="865" xr:uid="{00000000-0005-0000-0000-0000E5020000}"/>
    <cellStyle name="_TG-TH_2_Qt-HT3PQ1(CauKho)" xfId="866" xr:uid="{00000000-0005-0000-0000-0000E6020000}"/>
    <cellStyle name="_TG-TH_2_Sheet1" xfId="867" xr:uid="{00000000-0005-0000-0000-0000E7020000}"/>
    <cellStyle name="_TG-TH_2_TK152-04" xfId="868" xr:uid="{00000000-0005-0000-0000-0000E8020000}"/>
    <cellStyle name="_TG-TH_2_ÿÿÿÿÿ" xfId="869" xr:uid="{00000000-0005-0000-0000-0000E9020000}"/>
    <cellStyle name="_TG-TH_2_ÿÿÿÿÿ_Bieu mau cong trinh khoi cong moi 3-4" xfId="870" xr:uid="{00000000-0005-0000-0000-0000EA020000}"/>
    <cellStyle name="_TG-TH_2_ÿÿÿÿÿ_Bieu3ODA" xfId="871" xr:uid="{00000000-0005-0000-0000-0000EB020000}"/>
    <cellStyle name="_TG-TH_2_ÿÿÿÿÿ_Bieu4HTMT" xfId="872" xr:uid="{00000000-0005-0000-0000-0000EC020000}"/>
    <cellStyle name="_TG-TH_2_ÿÿÿÿÿ_KH TPCP vung TNB (03-1-2012)" xfId="873" xr:uid="{00000000-0005-0000-0000-0000EE020000}"/>
    <cellStyle name="_TG-TH_2_ÿÿÿÿÿ_kien giang 2" xfId="874" xr:uid="{00000000-0005-0000-0000-0000ED020000}"/>
    <cellStyle name="_TG-TH_3" xfId="875" xr:uid="{00000000-0005-0000-0000-0000EF020000}"/>
    <cellStyle name="_TG-TH_3_Lora-tungchau" xfId="876" xr:uid="{00000000-0005-0000-0000-0000F0020000}"/>
    <cellStyle name="_TG-TH_3_Qt-HT3PQ1(CauKho)" xfId="877" xr:uid="{00000000-0005-0000-0000-0000F1020000}"/>
    <cellStyle name="_TG-TH_4" xfId="878" xr:uid="{00000000-0005-0000-0000-0000F2020000}"/>
    <cellStyle name="_TK152-04" xfId="879" xr:uid="{00000000-0005-0000-0000-0000F3020000}"/>
    <cellStyle name="_Tong dutoan PP LAHAI" xfId="880" xr:uid="{00000000-0005-0000-0000-0000F4020000}"/>
    <cellStyle name="_TPCP GT-24-5-Mien Nui" xfId="881" xr:uid="{00000000-0005-0000-0000-0000F5020000}"/>
    <cellStyle name="_TPCP GT-24-5-Mien Nui_!1 1 bao cao giao KH ve HTCMT vung TNB   12-12-2011" xfId="882" xr:uid="{00000000-0005-0000-0000-0000F6020000}"/>
    <cellStyle name="_TPCP GT-24-5-Mien Nui_Bieu4HTMT" xfId="883" xr:uid="{00000000-0005-0000-0000-0000F7020000}"/>
    <cellStyle name="_TPCP GT-24-5-Mien Nui_Bieu4HTMT_!1 1 bao cao giao KH ve HTCMT vung TNB   12-12-2011" xfId="884" xr:uid="{00000000-0005-0000-0000-0000F8020000}"/>
    <cellStyle name="_TPCP GT-24-5-Mien Nui_Bieu4HTMT_KH TPCP vung TNB (03-1-2012)" xfId="885" xr:uid="{00000000-0005-0000-0000-0000F9020000}"/>
    <cellStyle name="_TPCP GT-24-5-Mien Nui_KH TPCP vung TNB (03-1-2012)" xfId="886" xr:uid="{00000000-0005-0000-0000-0000FA020000}"/>
    <cellStyle name="_ung truoc 2011 NSTW Thanh Hoa + Nge An gui Thu 12-5" xfId="887" xr:uid="{00000000-0005-0000-0000-0000FB020000}"/>
    <cellStyle name="_ung truoc 2011 NSTW Thanh Hoa + Nge An gui Thu 12-5_!1 1 bao cao giao KH ve HTCMT vung TNB   12-12-2011" xfId="888" xr:uid="{00000000-0005-0000-0000-0000FC020000}"/>
    <cellStyle name="_ung truoc 2011 NSTW Thanh Hoa + Nge An gui Thu 12-5_Bieu4HTMT" xfId="889" xr:uid="{00000000-0005-0000-0000-0000FD020000}"/>
    <cellStyle name="_ung truoc 2011 NSTW Thanh Hoa + Nge An gui Thu 12-5_Bieu4HTMT_!1 1 bao cao giao KH ve HTCMT vung TNB   12-12-2011" xfId="890" xr:uid="{00000000-0005-0000-0000-0000FE020000}"/>
    <cellStyle name="_ung truoc 2011 NSTW Thanh Hoa + Nge An gui Thu 12-5_Bieu4HTMT_KH TPCP vung TNB (03-1-2012)" xfId="891" xr:uid="{00000000-0005-0000-0000-0000FF020000}"/>
    <cellStyle name="_ung truoc 2011 NSTW Thanh Hoa + Nge An gui Thu 12-5_KH TPCP vung TNB (03-1-2012)" xfId="892" xr:uid="{00000000-0005-0000-0000-000000030000}"/>
    <cellStyle name="_ung truoc cua long an (6-5-2010)" xfId="893" xr:uid="{00000000-0005-0000-0000-000001030000}"/>
    <cellStyle name="_Ung von nam 2011 vung TNB - Doan Cong tac (12-5-2010)" xfId="894" xr:uid="{00000000-0005-0000-0000-000002030000}"/>
    <cellStyle name="_Ung von nam 2011 vung TNB - Doan Cong tac (12-5-2010)_!1 1 bao cao giao KH ve HTCMT vung TNB   12-12-2011" xfId="895" xr:uid="{00000000-0005-0000-0000-000003030000}"/>
    <cellStyle name="_Ung von nam 2011 vung TNB - Doan Cong tac (12-5-2010)_Bieu4HTMT" xfId="896" xr:uid="{00000000-0005-0000-0000-000004030000}"/>
    <cellStyle name="_Ung von nam 2011 vung TNB - Doan Cong tac (12-5-2010)_Bieu4HTMT_!1 1 bao cao giao KH ve HTCMT vung TNB   12-12-2011" xfId="897" xr:uid="{00000000-0005-0000-0000-000005030000}"/>
    <cellStyle name="_Ung von nam 2011 vung TNB - Doan Cong tac (12-5-2010)_Bieu4HTMT_KH TPCP vung TNB (03-1-2012)" xfId="898" xr:uid="{00000000-0005-0000-0000-000006030000}"/>
    <cellStyle name="_Ung von nam 2011 vung TNB - Doan Cong tac (12-5-2010)_Cong trinh co y kien LD_Dang_NN_2011-Tay nguyen-9-10" xfId="899" xr:uid="{00000000-0005-0000-0000-000007030000}"/>
    <cellStyle name="_Ung von nam 2011 vung TNB - Doan Cong tac (12-5-2010)_Cong trinh co y kien LD_Dang_NN_2011-Tay nguyen-9-10_!1 1 bao cao giao KH ve HTCMT vung TNB   12-12-2011" xfId="900" xr:uid="{00000000-0005-0000-0000-000008030000}"/>
    <cellStyle name="_Ung von nam 2011 vung TNB - Doan Cong tac (12-5-2010)_Cong trinh co y kien LD_Dang_NN_2011-Tay nguyen-9-10_Bieu4HTMT" xfId="901" xr:uid="{00000000-0005-0000-0000-000009030000}"/>
    <cellStyle name="_Ung von nam 2011 vung TNB - Doan Cong tac (12-5-2010)_Cong trinh co y kien LD_Dang_NN_2011-Tay nguyen-9-10_Bieu4HTMT_!1 1 bao cao giao KH ve HTCMT vung TNB   12-12-2011" xfId="902" xr:uid="{00000000-0005-0000-0000-00000A030000}"/>
    <cellStyle name="_Ung von nam 2011 vung TNB - Doan Cong tac (12-5-2010)_Cong trinh co y kien LD_Dang_NN_2011-Tay nguyen-9-10_Bieu4HTMT_KH TPCP vung TNB (03-1-2012)" xfId="903" xr:uid="{00000000-0005-0000-0000-00000B030000}"/>
    <cellStyle name="_Ung von nam 2011 vung TNB - Doan Cong tac (12-5-2010)_Cong trinh co y kien LD_Dang_NN_2011-Tay nguyen-9-10_KH TPCP vung TNB (03-1-2012)" xfId="904" xr:uid="{00000000-0005-0000-0000-00000C030000}"/>
    <cellStyle name="_Ung von nam 2011 vung TNB - Doan Cong tac (12-5-2010)_KH TPCP vung TNB (03-1-2012)" xfId="905" xr:uid="{00000000-0005-0000-0000-00000D030000}"/>
    <cellStyle name="_Ung von nam 2011 vung TNB - Doan Cong tac (12-5-2010)_TN - Ho tro khac 2011" xfId="906" xr:uid="{00000000-0005-0000-0000-00000E030000}"/>
    <cellStyle name="_Ung von nam 2011 vung TNB - Doan Cong tac (12-5-2010)_TN - Ho tro khac 2011_!1 1 bao cao giao KH ve HTCMT vung TNB   12-12-2011" xfId="907" xr:uid="{00000000-0005-0000-0000-00000F030000}"/>
    <cellStyle name="_Ung von nam 2011 vung TNB - Doan Cong tac (12-5-2010)_TN - Ho tro khac 2011_Bieu4HTMT" xfId="908" xr:uid="{00000000-0005-0000-0000-000010030000}"/>
    <cellStyle name="_Ung von nam 2011 vung TNB - Doan Cong tac (12-5-2010)_TN - Ho tro khac 2011_Bieu4HTMT_!1 1 bao cao giao KH ve HTCMT vung TNB   12-12-2011" xfId="909" xr:uid="{00000000-0005-0000-0000-000011030000}"/>
    <cellStyle name="_Ung von nam 2011 vung TNB - Doan Cong tac (12-5-2010)_TN - Ho tro khac 2011_Bieu4HTMT_KH TPCP vung TNB (03-1-2012)" xfId="910" xr:uid="{00000000-0005-0000-0000-000012030000}"/>
    <cellStyle name="_Ung von nam 2011 vung TNB - Doan Cong tac (12-5-2010)_TN - Ho tro khac 2011_KH TPCP vung TNB (03-1-2012)" xfId="911" xr:uid="{00000000-0005-0000-0000-000013030000}"/>
    <cellStyle name="_XDCB thang 12.2010" xfId="912" xr:uid="{00000000-0005-0000-0000-000014030000}"/>
    <cellStyle name="_ÿÿÿÿÿ" xfId="913" xr:uid="{00000000-0005-0000-0000-000015030000}"/>
    <cellStyle name="_ÿÿÿÿÿ_Bieu mau cong trinh khoi cong moi 3-4" xfId="914" xr:uid="{00000000-0005-0000-0000-000016030000}"/>
    <cellStyle name="_ÿÿÿÿÿ_Bieu mau cong trinh khoi cong moi 3-4_!1 1 bao cao giao KH ve HTCMT vung TNB   12-12-2011" xfId="915" xr:uid="{00000000-0005-0000-0000-000017030000}"/>
    <cellStyle name="_ÿÿÿÿÿ_Bieu mau cong trinh khoi cong moi 3-4_KH TPCP vung TNB (03-1-2012)" xfId="916" xr:uid="{00000000-0005-0000-0000-000018030000}"/>
    <cellStyle name="_ÿÿÿÿÿ_Bieu3ODA" xfId="917" xr:uid="{00000000-0005-0000-0000-000019030000}"/>
    <cellStyle name="_ÿÿÿÿÿ_Bieu3ODA_!1 1 bao cao giao KH ve HTCMT vung TNB   12-12-2011" xfId="918" xr:uid="{00000000-0005-0000-0000-00001A030000}"/>
    <cellStyle name="_ÿÿÿÿÿ_Bieu3ODA_KH TPCP vung TNB (03-1-2012)" xfId="919" xr:uid="{00000000-0005-0000-0000-00001B030000}"/>
    <cellStyle name="_ÿÿÿÿÿ_Bieu4HTMT" xfId="920" xr:uid="{00000000-0005-0000-0000-00001C030000}"/>
    <cellStyle name="_ÿÿÿÿÿ_Bieu4HTMT_!1 1 bao cao giao KH ve HTCMT vung TNB   12-12-2011" xfId="921" xr:uid="{00000000-0005-0000-0000-00001D030000}"/>
    <cellStyle name="_ÿÿÿÿÿ_Bieu4HTMT_KH TPCP vung TNB (03-1-2012)" xfId="922" xr:uid="{00000000-0005-0000-0000-00001E030000}"/>
    <cellStyle name="_ÿÿÿÿÿ_Kh ql62 (2010) 11-09" xfId="923" xr:uid="{00000000-0005-0000-0000-000020030000}"/>
    <cellStyle name="_ÿÿÿÿÿ_KH TPCP vung TNB (03-1-2012)" xfId="924" xr:uid="{00000000-0005-0000-0000-000021030000}"/>
    <cellStyle name="_ÿÿÿÿÿ_Khung 2012" xfId="925" xr:uid="{00000000-0005-0000-0000-000022030000}"/>
    <cellStyle name="_ÿÿÿÿÿ_kien giang 2" xfId="926" xr:uid="{00000000-0005-0000-0000-00001F030000}"/>
    <cellStyle name="~1" xfId="927" xr:uid="{00000000-0005-0000-0000-000023030000}"/>
    <cellStyle name="’Ê‰Ý [0.00]_laroux" xfId="928" xr:uid="{00000000-0005-0000-0000-000024030000}"/>
    <cellStyle name="’Ê‰Ý_laroux" xfId="929" xr:uid="{00000000-0005-0000-0000-000025030000}"/>
    <cellStyle name="•W?_Format" xfId="930" xr:uid="{00000000-0005-0000-0000-000026030000}"/>
    <cellStyle name="•W€_’·Šú‰p•¶" xfId="931" xr:uid="{00000000-0005-0000-0000-000027030000}"/>
    <cellStyle name="•W_¯–ì" xfId="932" xr:uid="{00000000-0005-0000-0000-000028030000}"/>
    <cellStyle name="W_MARINE" xfId="933" xr:uid="{00000000-0005-0000-0000-000029030000}"/>
    <cellStyle name="0" xfId="934" xr:uid="{00000000-0005-0000-0000-00002A030000}"/>
    <cellStyle name="0 2" xfId="935" xr:uid="{00000000-0005-0000-0000-00002B030000}"/>
    <cellStyle name="0,0_x000d__x000a_NA_x000d__x000a_" xfId="936" xr:uid="{00000000-0005-0000-0000-00002C030000}"/>
    <cellStyle name="0.0" xfId="87" xr:uid="{00000000-0005-0000-0000-00002D030000}"/>
    <cellStyle name="0.0 2" xfId="937" xr:uid="{00000000-0005-0000-0000-00002E030000}"/>
    <cellStyle name="0.00" xfId="88" xr:uid="{00000000-0005-0000-0000-00002F030000}"/>
    <cellStyle name="0.00 2" xfId="938" xr:uid="{00000000-0005-0000-0000-000030030000}"/>
    <cellStyle name="1" xfId="89" xr:uid="{00000000-0005-0000-0000-000031030000}"/>
    <cellStyle name="1 2" xfId="940" xr:uid="{00000000-0005-0000-0000-000032030000}"/>
    <cellStyle name="1 3" xfId="939" xr:uid="{00000000-0005-0000-0000-000033030000}"/>
    <cellStyle name="1_!1 1 bao cao giao KH ve HTCMT vung TNB   12-12-2011" xfId="941" xr:uid="{00000000-0005-0000-0000-000034030000}"/>
    <cellStyle name="1_BAO GIA NGAY 24-10-08 (co dam)" xfId="942" xr:uid="{00000000-0005-0000-0000-000035030000}"/>
    <cellStyle name="1_Bieu4HTMT" xfId="943" xr:uid="{00000000-0005-0000-0000-000036030000}"/>
    <cellStyle name="1_Book1" xfId="944" xr:uid="{00000000-0005-0000-0000-000037030000}"/>
    <cellStyle name="1_Book1_1" xfId="945" xr:uid="{00000000-0005-0000-0000-000038030000}"/>
    <cellStyle name="1_Book1_1_!1 1 bao cao giao KH ve HTCMT vung TNB   12-12-2011" xfId="946" xr:uid="{00000000-0005-0000-0000-000039030000}"/>
    <cellStyle name="1_Book1_1_Bieu4HTMT" xfId="947" xr:uid="{00000000-0005-0000-0000-00003A030000}"/>
    <cellStyle name="1_Book1_1_Bieu4HTMT_!1 1 bao cao giao KH ve HTCMT vung TNB   12-12-2011" xfId="948" xr:uid="{00000000-0005-0000-0000-00003B030000}"/>
    <cellStyle name="1_Book1_1_Bieu4HTMT_KH TPCP vung TNB (03-1-2012)" xfId="949" xr:uid="{00000000-0005-0000-0000-00003C030000}"/>
    <cellStyle name="1_Book1_1_KH TPCP vung TNB (03-1-2012)" xfId="950" xr:uid="{00000000-0005-0000-0000-00003D030000}"/>
    <cellStyle name="1_Cau thuy dien Ban La (Cu Anh)" xfId="951" xr:uid="{00000000-0005-0000-0000-00003E030000}"/>
    <cellStyle name="1_Cau thuy dien Ban La (Cu Anh)_!1 1 bao cao giao KH ve HTCMT vung TNB   12-12-2011" xfId="952" xr:uid="{00000000-0005-0000-0000-00003F030000}"/>
    <cellStyle name="1_Cau thuy dien Ban La (Cu Anh)_Bieu4HTMT" xfId="953" xr:uid="{00000000-0005-0000-0000-000040030000}"/>
    <cellStyle name="1_Cau thuy dien Ban La (Cu Anh)_Bieu4HTMT_!1 1 bao cao giao KH ve HTCMT vung TNB   12-12-2011" xfId="954" xr:uid="{00000000-0005-0000-0000-000041030000}"/>
    <cellStyle name="1_Cau thuy dien Ban La (Cu Anh)_Bieu4HTMT_KH TPCP vung TNB (03-1-2012)" xfId="955" xr:uid="{00000000-0005-0000-0000-000042030000}"/>
    <cellStyle name="1_Cau thuy dien Ban La (Cu Anh)_KH TPCP vung TNB (03-1-2012)" xfId="956" xr:uid="{00000000-0005-0000-0000-000043030000}"/>
    <cellStyle name="1_Cong trinh co y kien LD_Dang_NN_2011-Tay nguyen-9-10" xfId="957" xr:uid="{00000000-0005-0000-0000-000044030000}"/>
    <cellStyle name="1_Du toan 558 (Km17+508.12 - Km 22)" xfId="958" xr:uid="{00000000-0005-0000-0000-000045030000}"/>
    <cellStyle name="1_Du toan 558 (Km17+508.12 - Km 22)_!1 1 bao cao giao KH ve HTCMT vung TNB   12-12-2011" xfId="959" xr:uid="{00000000-0005-0000-0000-000046030000}"/>
    <cellStyle name="1_Du toan 558 (Km17+508.12 - Km 22)_Bieu4HTMT" xfId="960" xr:uid="{00000000-0005-0000-0000-000047030000}"/>
    <cellStyle name="1_Du toan 558 (Km17+508.12 - Km 22)_Bieu4HTMT_!1 1 bao cao giao KH ve HTCMT vung TNB   12-12-2011" xfId="961" xr:uid="{00000000-0005-0000-0000-000048030000}"/>
    <cellStyle name="1_Du toan 558 (Km17+508.12 - Km 22)_Bieu4HTMT_KH TPCP vung TNB (03-1-2012)" xfId="962" xr:uid="{00000000-0005-0000-0000-000049030000}"/>
    <cellStyle name="1_Du toan 558 (Km17+508.12 - Km 22)_KH TPCP vung TNB (03-1-2012)" xfId="963" xr:uid="{00000000-0005-0000-0000-00004A030000}"/>
    <cellStyle name="1_Gia_VLQL48_duyet " xfId="964" xr:uid="{00000000-0005-0000-0000-00004B030000}"/>
    <cellStyle name="1_Gia_VLQL48_duyet _!1 1 bao cao giao KH ve HTCMT vung TNB   12-12-2011" xfId="965" xr:uid="{00000000-0005-0000-0000-00004C030000}"/>
    <cellStyle name="1_Gia_VLQL48_duyet _Bieu4HTMT" xfId="966" xr:uid="{00000000-0005-0000-0000-00004D030000}"/>
    <cellStyle name="1_Gia_VLQL48_duyet _Bieu4HTMT_!1 1 bao cao giao KH ve HTCMT vung TNB   12-12-2011" xfId="967" xr:uid="{00000000-0005-0000-0000-00004E030000}"/>
    <cellStyle name="1_Gia_VLQL48_duyet _Bieu4HTMT_KH TPCP vung TNB (03-1-2012)" xfId="968" xr:uid="{00000000-0005-0000-0000-00004F030000}"/>
    <cellStyle name="1_Gia_VLQL48_duyet _KH TPCP vung TNB (03-1-2012)" xfId="969" xr:uid="{00000000-0005-0000-0000-000050030000}"/>
    <cellStyle name="1_Kh ql62 (2010) 11-09" xfId="970" xr:uid="{00000000-0005-0000-0000-000057030000}"/>
    <cellStyle name="1_KH TPCP vung TNB (03-1-2012)" xfId="971" xr:uid="{00000000-0005-0000-0000-000058030000}"/>
    <cellStyle name="1_Khung 2012" xfId="972" xr:uid="{00000000-0005-0000-0000-000059030000}"/>
    <cellStyle name="1_KlQdinhduyet" xfId="973" xr:uid="{00000000-0005-0000-0000-000051030000}"/>
    <cellStyle name="1_KlQdinhduyet_!1 1 bao cao giao KH ve HTCMT vung TNB   12-12-2011" xfId="974" xr:uid="{00000000-0005-0000-0000-000052030000}"/>
    <cellStyle name="1_KlQdinhduyet_Bieu4HTMT" xfId="975" xr:uid="{00000000-0005-0000-0000-000053030000}"/>
    <cellStyle name="1_KlQdinhduyet_Bieu4HTMT_!1 1 bao cao giao KH ve HTCMT vung TNB   12-12-2011" xfId="976" xr:uid="{00000000-0005-0000-0000-000054030000}"/>
    <cellStyle name="1_KlQdinhduyet_Bieu4HTMT_KH TPCP vung TNB (03-1-2012)" xfId="977" xr:uid="{00000000-0005-0000-0000-000055030000}"/>
    <cellStyle name="1_KlQdinhduyet_KH TPCP vung TNB (03-1-2012)" xfId="978" xr:uid="{00000000-0005-0000-0000-000056030000}"/>
    <cellStyle name="1_TN - Ho tro khac 2011" xfId="979" xr:uid="{00000000-0005-0000-0000-00005A030000}"/>
    <cellStyle name="1_TRUNG PMU 5" xfId="980" xr:uid="{00000000-0005-0000-0000-00005B030000}"/>
    <cellStyle name="1_ÿÿÿÿÿ" xfId="981" xr:uid="{00000000-0005-0000-0000-00005C030000}"/>
    <cellStyle name="1_ÿÿÿÿÿ_Bieu tong hop nhu cau ung 2011 da chon loc -Mien nui" xfId="982" xr:uid="{00000000-0005-0000-0000-00005D030000}"/>
    <cellStyle name="1_ÿÿÿÿÿ_Bieu tong hop nhu cau ung 2011 da chon loc -Mien nui 2" xfId="983" xr:uid="{00000000-0005-0000-0000-00005E030000}"/>
    <cellStyle name="1_ÿÿÿÿÿ_Kh ql62 (2010) 11-09" xfId="984" xr:uid="{00000000-0005-0000-0000-00005F030000}"/>
    <cellStyle name="1_ÿÿÿÿÿ_Khung 2012" xfId="985" xr:uid="{00000000-0005-0000-0000-000060030000}"/>
    <cellStyle name="15" xfId="986" xr:uid="{00000000-0005-0000-0000-000061030000}"/>
    <cellStyle name="18" xfId="987" xr:uid="{00000000-0005-0000-0000-000062030000}"/>
    <cellStyle name="¹éºÐÀ²_      " xfId="988" xr:uid="{00000000-0005-0000-0000-000063030000}"/>
    <cellStyle name="2" xfId="90" xr:uid="{00000000-0005-0000-0000-000064030000}"/>
    <cellStyle name="2_Book1" xfId="989" xr:uid="{00000000-0005-0000-0000-000065030000}"/>
    <cellStyle name="2_Book1_1" xfId="990" xr:uid="{00000000-0005-0000-0000-000066030000}"/>
    <cellStyle name="2_Book1_1_!1 1 bao cao giao KH ve HTCMT vung TNB   12-12-2011" xfId="991" xr:uid="{00000000-0005-0000-0000-000067030000}"/>
    <cellStyle name="2_Book1_1_Bieu4HTMT" xfId="992" xr:uid="{00000000-0005-0000-0000-000068030000}"/>
    <cellStyle name="2_Book1_1_Bieu4HTMT_!1 1 bao cao giao KH ve HTCMT vung TNB   12-12-2011" xfId="993" xr:uid="{00000000-0005-0000-0000-000069030000}"/>
    <cellStyle name="2_Book1_1_Bieu4HTMT_KH TPCP vung TNB (03-1-2012)" xfId="994" xr:uid="{00000000-0005-0000-0000-00006A030000}"/>
    <cellStyle name="2_Book1_1_KH TPCP vung TNB (03-1-2012)" xfId="995" xr:uid="{00000000-0005-0000-0000-00006B030000}"/>
    <cellStyle name="2_Cau thuy dien Ban La (Cu Anh)" xfId="996" xr:uid="{00000000-0005-0000-0000-00006C030000}"/>
    <cellStyle name="2_Cau thuy dien Ban La (Cu Anh)_!1 1 bao cao giao KH ve HTCMT vung TNB   12-12-2011" xfId="997" xr:uid="{00000000-0005-0000-0000-00006D030000}"/>
    <cellStyle name="2_Cau thuy dien Ban La (Cu Anh)_Bieu4HTMT" xfId="998" xr:uid="{00000000-0005-0000-0000-00006E030000}"/>
    <cellStyle name="2_Cau thuy dien Ban La (Cu Anh)_Bieu4HTMT_!1 1 bao cao giao KH ve HTCMT vung TNB   12-12-2011" xfId="999" xr:uid="{00000000-0005-0000-0000-00006F030000}"/>
    <cellStyle name="2_Cau thuy dien Ban La (Cu Anh)_Bieu4HTMT_KH TPCP vung TNB (03-1-2012)" xfId="1000" xr:uid="{00000000-0005-0000-0000-000070030000}"/>
    <cellStyle name="2_Cau thuy dien Ban La (Cu Anh)_KH TPCP vung TNB (03-1-2012)" xfId="1001" xr:uid="{00000000-0005-0000-0000-000071030000}"/>
    <cellStyle name="2_Du toan 558 (Km17+508.12 - Km 22)" xfId="1002" xr:uid="{00000000-0005-0000-0000-000072030000}"/>
    <cellStyle name="2_Du toan 558 (Km17+508.12 - Km 22)_!1 1 bao cao giao KH ve HTCMT vung TNB   12-12-2011" xfId="1003" xr:uid="{00000000-0005-0000-0000-000073030000}"/>
    <cellStyle name="2_Du toan 558 (Km17+508.12 - Km 22)_Bieu4HTMT" xfId="1004" xr:uid="{00000000-0005-0000-0000-000074030000}"/>
    <cellStyle name="2_Du toan 558 (Km17+508.12 - Km 22)_Bieu4HTMT_!1 1 bao cao giao KH ve HTCMT vung TNB   12-12-2011" xfId="1005" xr:uid="{00000000-0005-0000-0000-000075030000}"/>
    <cellStyle name="2_Du toan 558 (Km17+508.12 - Km 22)_Bieu4HTMT_KH TPCP vung TNB (03-1-2012)" xfId="1006" xr:uid="{00000000-0005-0000-0000-000076030000}"/>
    <cellStyle name="2_Du toan 558 (Km17+508.12 - Km 22)_KH TPCP vung TNB (03-1-2012)" xfId="1007" xr:uid="{00000000-0005-0000-0000-000077030000}"/>
    <cellStyle name="2_Gia_VLQL48_duyet " xfId="1008" xr:uid="{00000000-0005-0000-0000-000078030000}"/>
    <cellStyle name="2_Gia_VLQL48_duyet _!1 1 bao cao giao KH ve HTCMT vung TNB   12-12-2011" xfId="1009" xr:uid="{00000000-0005-0000-0000-000079030000}"/>
    <cellStyle name="2_Gia_VLQL48_duyet _Bieu4HTMT" xfId="1010" xr:uid="{00000000-0005-0000-0000-00007A030000}"/>
    <cellStyle name="2_Gia_VLQL48_duyet _Bieu4HTMT_!1 1 bao cao giao KH ve HTCMT vung TNB   12-12-2011" xfId="1011" xr:uid="{00000000-0005-0000-0000-00007B030000}"/>
    <cellStyle name="2_Gia_VLQL48_duyet _Bieu4HTMT_KH TPCP vung TNB (03-1-2012)" xfId="1012" xr:uid="{00000000-0005-0000-0000-00007C030000}"/>
    <cellStyle name="2_Gia_VLQL48_duyet _KH TPCP vung TNB (03-1-2012)" xfId="1013" xr:uid="{00000000-0005-0000-0000-00007D030000}"/>
    <cellStyle name="2_KlQdinhduyet" xfId="1014" xr:uid="{00000000-0005-0000-0000-00007E030000}"/>
    <cellStyle name="2_KlQdinhduyet_!1 1 bao cao giao KH ve HTCMT vung TNB   12-12-2011" xfId="1015" xr:uid="{00000000-0005-0000-0000-00007F030000}"/>
    <cellStyle name="2_KlQdinhduyet_Bieu4HTMT" xfId="1016" xr:uid="{00000000-0005-0000-0000-000080030000}"/>
    <cellStyle name="2_KlQdinhduyet_Bieu4HTMT_!1 1 bao cao giao KH ve HTCMT vung TNB   12-12-2011" xfId="1017" xr:uid="{00000000-0005-0000-0000-000081030000}"/>
    <cellStyle name="2_KlQdinhduyet_Bieu4HTMT_KH TPCP vung TNB (03-1-2012)" xfId="1018" xr:uid="{00000000-0005-0000-0000-000082030000}"/>
    <cellStyle name="2_KlQdinhduyet_KH TPCP vung TNB (03-1-2012)" xfId="1019" xr:uid="{00000000-0005-0000-0000-000083030000}"/>
    <cellStyle name="2_TRUNG PMU 5" xfId="1020" xr:uid="{00000000-0005-0000-0000-000084030000}"/>
    <cellStyle name="2_ÿÿÿÿÿ" xfId="1021" xr:uid="{00000000-0005-0000-0000-000085030000}"/>
    <cellStyle name="2_ÿÿÿÿÿ_Bieu tong hop nhu cau ung 2011 da chon loc -Mien nui" xfId="1022" xr:uid="{00000000-0005-0000-0000-000086030000}"/>
    <cellStyle name="2_ÿÿÿÿÿ_Bieu tong hop nhu cau ung 2011 da chon loc -Mien nui 2" xfId="1023" xr:uid="{00000000-0005-0000-0000-000087030000}"/>
    <cellStyle name="-2001" xfId="1024" xr:uid="{00000000-0005-0000-0000-000088030000}"/>
    <cellStyle name="3" xfId="91" xr:uid="{00000000-0005-0000-0000-000089030000}"/>
    <cellStyle name="3_Book1" xfId="1025" xr:uid="{00000000-0005-0000-0000-00008A030000}"/>
    <cellStyle name="3_Book1_1" xfId="1026" xr:uid="{00000000-0005-0000-0000-00008B030000}"/>
    <cellStyle name="3_Book1_1_!1 1 bao cao giao KH ve HTCMT vung TNB   12-12-2011" xfId="1027" xr:uid="{00000000-0005-0000-0000-00008C030000}"/>
    <cellStyle name="3_Book1_1_Bieu4HTMT" xfId="1028" xr:uid="{00000000-0005-0000-0000-00008D030000}"/>
    <cellStyle name="3_Book1_1_Bieu4HTMT_!1 1 bao cao giao KH ve HTCMT vung TNB   12-12-2011" xfId="1029" xr:uid="{00000000-0005-0000-0000-00008E030000}"/>
    <cellStyle name="3_Book1_1_Bieu4HTMT_KH TPCP vung TNB (03-1-2012)" xfId="1030" xr:uid="{00000000-0005-0000-0000-00008F030000}"/>
    <cellStyle name="3_Book1_1_KH TPCP vung TNB (03-1-2012)" xfId="1031" xr:uid="{00000000-0005-0000-0000-000090030000}"/>
    <cellStyle name="3_Cau thuy dien Ban La (Cu Anh)" xfId="1032" xr:uid="{00000000-0005-0000-0000-000091030000}"/>
    <cellStyle name="3_Cau thuy dien Ban La (Cu Anh)_!1 1 bao cao giao KH ve HTCMT vung TNB   12-12-2011" xfId="1033" xr:uid="{00000000-0005-0000-0000-000092030000}"/>
    <cellStyle name="3_Cau thuy dien Ban La (Cu Anh)_Bieu4HTMT" xfId="1034" xr:uid="{00000000-0005-0000-0000-000093030000}"/>
    <cellStyle name="3_Cau thuy dien Ban La (Cu Anh)_Bieu4HTMT_!1 1 bao cao giao KH ve HTCMT vung TNB   12-12-2011" xfId="1035" xr:uid="{00000000-0005-0000-0000-000094030000}"/>
    <cellStyle name="3_Cau thuy dien Ban La (Cu Anh)_Bieu4HTMT_KH TPCP vung TNB (03-1-2012)" xfId="1036" xr:uid="{00000000-0005-0000-0000-000095030000}"/>
    <cellStyle name="3_Cau thuy dien Ban La (Cu Anh)_KH TPCP vung TNB (03-1-2012)" xfId="1037" xr:uid="{00000000-0005-0000-0000-000096030000}"/>
    <cellStyle name="3_Du toan 558 (Km17+508.12 - Km 22)" xfId="1038" xr:uid="{00000000-0005-0000-0000-000097030000}"/>
    <cellStyle name="3_Du toan 558 (Km17+508.12 - Km 22)_!1 1 bao cao giao KH ve HTCMT vung TNB   12-12-2011" xfId="1039" xr:uid="{00000000-0005-0000-0000-000098030000}"/>
    <cellStyle name="3_Du toan 558 (Km17+508.12 - Km 22)_Bieu4HTMT" xfId="1040" xr:uid="{00000000-0005-0000-0000-000099030000}"/>
    <cellStyle name="3_Du toan 558 (Km17+508.12 - Km 22)_Bieu4HTMT_!1 1 bao cao giao KH ve HTCMT vung TNB   12-12-2011" xfId="1041" xr:uid="{00000000-0005-0000-0000-00009A030000}"/>
    <cellStyle name="3_Du toan 558 (Km17+508.12 - Km 22)_Bieu4HTMT_KH TPCP vung TNB (03-1-2012)" xfId="1042" xr:uid="{00000000-0005-0000-0000-00009B030000}"/>
    <cellStyle name="3_Du toan 558 (Km17+508.12 - Km 22)_KH TPCP vung TNB (03-1-2012)" xfId="1043" xr:uid="{00000000-0005-0000-0000-00009C030000}"/>
    <cellStyle name="3_Gia_VLQL48_duyet " xfId="1044" xr:uid="{00000000-0005-0000-0000-00009D030000}"/>
    <cellStyle name="3_Gia_VLQL48_duyet _!1 1 bao cao giao KH ve HTCMT vung TNB   12-12-2011" xfId="1045" xr:uid="{00000000-0005-0000-0000-00009E030000}"/>
    <cellStyle name="3_Gia_VLQL48_duyet _Bieu4HTMT" xfId="1046" xr:uid="{00000000-0005-0000-0000-00009F030000}"/>
    <cellStyle name="3_Gia_VLQL48_duyet _Bieu4HTMT_!1 1 bao cao giao KH ve HTCMT vung TNB   12-12-2011" xfId="1047" xr:uid="{00000000-0005-0000-0000-0000A0030000}"/>
    <cellStyle name="3_Gia_VLQL48_duyet _Bieu4HTMT_KH TPCP vung TNB (03-1-2012)" xfId="1048" xr:uid="{00000000-0005-0000-0000-0000A1030000}"/>
    <cellStyle name="3_Gia_VLQL48_duyet _KH TPCP vung TNB (03-1-2012)" xfId="1049" xr:uid="{00000000-0005-0000-0000-0000A2030000}"/>
    <cellStyle name="3_KlQdinhduyet" xfId="1050" xr:uid="{00000000-0005-0000-0000-0000A3030000}"/>
    <cellStyle name="3_KlQdinhduyet_!1 1 bao cao giao KH ve HTCMT vung TNB   12-12-2011" xfId="1051" xr:uid="{00000000-0005-0000-0000-0000A4030000}"/>
    <cellStyle name="3_KlQdinhduyet_Bieu4HTMT" xfId="1052" xr:uid="{00000000-0005-0000-0000-0000A5030000}"/>
    <cellStyle name="3_KlQdinhduyet_Bieu4HTMT_!1 1 bao cao giao KH ve HTCMT vung TNB   12-12-2011" xfId="1053" xr:uid="{00000000-0005-0000-0000-0000A6030000}"/>
    <cellStyle name="3_KlQdinhduyet_Bieu4HTMT_KH TPCP vung TNB (03-1-2012)" xfId="1054" xr:uid="{00000000-0005-0000-0000-0000A7030000}"/>
    <cellStyle name="3_KlQdinhduyet_KH TPCP vung TNB (03-1-2012)" xfId="1055" xr:uid="{00000000-0005-0000-0000-0000A8030000}"/>
    <cellStyle name="3_ÿÿÿÿÿ" xfId="1056" xr:uid="{00000000-0005-0000-0000-0000A9030000}"/>
    <cellStyle name="4" xfId="92" xr:uid="{00000000-0005-0000-0000-0000AA030000}"/>
    <cellStyle name="4_Book1" xfId="1057" xr:uid="{00000000-0005-0000-0000-0000AB030000}"/>
    <cellStyle name="4_Book1_1" xfId="1058" xr:uid="{00000000-0005-0000-0000-0000AC030000}"/>
    <cellStyle name="4_Book1_1_!1 1 bao cao giao KH ve HTCMT vung TNB   12-12-2011" xfId="1059" xr:uid="{00000000-0005-0000-0000-0000AD030000}"/>
    <cellStyle name="4_Book1_1_Bieu4HTMT" xfId="1060" xr:uid="{00000000-0005-0000-0000-0000AE030000}"/>
    <cellStyle name="4_Book1_1_Bieu4HTMT_!1 1 bao cao giao KH ve HTCMT vung TNB   12-12-2011" xfId="1061" xr:uid="{00000000-0005-0000-0000-0000AF030000}"/>
    <cellStyle name="4_Book1_1_Bieu4HTMT_KH TPCP vung TNB (03-1-2012)" xfId="1062" xr:uid="{00000000-0005-0000-0000-0000B0030000}"/>
    <cellStyle name="4_Book1_1_KH TPCP vung TNB (03-1-2012)" xfId="1063" xr:uid="{00000000-0005-0000-0000-0000B1030000}"/>
    <cellStyle name="4_Cau thuy dien Ban La (Cu Anh)" xfId="1064" xr:uid="{00000000-0005-0000-0000-0000B2030000}"/>
    <cellStyle name="4_Cau thuy dien Ban La (Cu Anh)_!1 1 bao cao giao KH ve HTCMT vung TNB   12-12-2011" xfId="1065" xr:uid="{00000000-0005-0000-0000-0000B3030000}"/>
    <cellStyle name="4_Cau thuy dien Ban La (Cu Anh)_Bieu4HTMT" xfId="1066" xr:uid="{00000000-0005-0000-0000-0000B4030000}"/>
    <cellStyle name="4_Cau thuy dien Ban La (Cu Anh)_Bieu4HTMT_!1 1 bao cao giao KH ve HTCMT vung TNB   12-12-2011" xfId="1067" xr:uid="{00000000-0005-0000-0000-0000B5030000}"/>
    <cellStyle name="4_Cau thuy dien Ban La (Cu Anh)_Bieu4HTMT_KH TPCP vung TNB (03-1-2012)" xfId="1068" xr:uid="{00000000-0005-0000-0000-0000B6030000}"/>
    <cellStyle name="4_Cau thuy dien Ban La (Cu Anh)_KH TPCP vung TNB (03-1-2012)" xfId="1069" xr:uid="{00000000-0005-0000-0000-0000B7030000}"/>
    <cellStyle name="4_Du toan 558 (Km17+508.12 - Km 22)" xfId="1070" xr:uid="{00000000-0005-0000-0000-0000B8030000}"/>
    <cellStyle name="4_Du toan 558 (Km17+508.12 - Km 22)_!1 1 bao cao giao KH ve HTCMT vung TNB   12-12-2011" xfId="1071" xr:uid="{00000000-0005-0000-0000-0000B9030000}"/>
    <cellStyle name="4_Du toan 558 (Km17+508.12 - Km 22)_Bieu4HTMT" xfId="1072" xr:uid="{00000000-0005-0000-0000-0000BA030000}"/>
    <cellStyle name="4_Du toan 558 (Km17+508.12 - Km 22)_Bieu4HTMT_!1 1 bao cao giao KH ve HTCMT vung TNB   12-12-2011" xfId="1073" xr:uid="{00000000-0005-0000-0000-0000BB030000}"/>
    <cellStyle name="4_Du toan 558 (Km17+508.12 - Km 22)_Bieu4HTMT_KH TPCP vung TNB (03-1-2012)" xfId="1074" xr:uid="{00000000-0005-0000-0000-0000BC030000}"/>
    <cellStyle name="4_Du toan 558 (Km17+508.12 - Km 22)_KH TPCP vung TNB (03-1-2012)" xfId="1075" xr:uid="{00000000-0005-0000-0000-0000BD030000}"/>
    <cellStyle name="4_Gia_VLQL48_duyet " xfId="1076" xr:uid="{00000000-0005-0000-0000-0000BE030000}"/>
    <cellStyle name="4_Gia_VLQL48_duyet _!1 1 bao cao giao KH ve HTCMT vung TNB   12-12-2011" xfId="1077" xr:uid="{00000000-0005-0000-0000-0000BF030000}"/>
    <cellStyle name="4_Gia_VLQL48_duyet _Bieu4HTMT" xfId="1078" xr:uid="{00000000-0005-0000-0000-0000C0030000}"/>
    <cellStyle name="4_Gia_VLQL48_duyet _Bieu4HTMT_!1 1 bao cao giao KH ve HTCMT vung TNB   12-12-2011" xfId="1079" xr:uid="{00000000-0005-0000-0000-0000C1030000}"/>
    <cellStyle name="4_Gia_VLQL48_duyet _Bieu4HTMT_KH TPCP vung TNB (03-1-2012)" xfId="1080" xr:uid="{00000000-0005-0000-0000-0000C2030000}"/>
    <cellStyle name="4_Gia_VLQL48_duyet _KH TPCP vung TNB (03-1-2012)" xfId="1081" xr:uid="{00000000-0005-0000-0000-0000C3030000}"/>
    <cellStyle name="4_KlQdinhduyet" xfId="1082" xr:uid="{00000000-0005-0000-0000-0000C4030000}"/>
    <cellStyle name="4_KlQdinhduyet_!1 1 bao cao giao KH ve HTCMT vung TNB   12-12-2011" xfId="1083" xr:uid="{00000000-0005-0000-0000-0000C5030000}"/>
    <cellStyle name="4_KlQdinhduyet_Bieu4HTMT" xfId="1084" xr:uid="{00000000-0005-0000-0000-0000C6030000}"/>
    <cellStyle name="4_KlQdinhduyet_Bieu4HTMT_!1 1 bao cao giao KH ve HTCMT vung TNB   12-12-2011" xfId="1085" xr:uid="{00000000-0005-0000-0000-0000C7030000}"/>
    <cellStyle name="4_KlQdinhduyet_Bieu4HTMT_KH TPCP vung TNB (03-1-2012)" xfId="1086" xr:uid="{00000000-0005-0000-0000-0000C8030000}"/>
    <cellStyle name="4_KlQdinhduyet_KH TPCP vung TNB (03-1-2012)" xfId="1087" xr:uid="{00000000-0005-0000-0000-0000C9030000}"/>
    <cellStyle name="4_ÿÿÿÿÿ" xfId="1088" xr:uid="{00000000-0005-0000-0000-0000CA030000}"/>
    <cellStyle name="52" xfId="20" xr:uid="{00000000-0005-0000-0000-0000CB030000}"/>
    <cellStyle name="6" xfId="93" xr:uid="{00000000-0005-0000-0000-0000CC030000}"/>
    <cellStyle name="6_Cong trinh co y kien LD_Dang_NN_2011-Tay nguyen-9-10" xfId="1089" xr:uid="{00000000-0005-0000-0000-0000CD030000}"/>
    <cellStyle name="6_Cong trinh co y kien LD_Dang_NN_2011-Tay nguyen-9-10_!1 1 bao cao giao KH ve HTCMT vung TNB   12-12-2011" xfId="1090" xr:uid="{00000000-0005-0000-0000-0000CE030000}"/>
    <cellStyle name="6_Cong trinh co y kien LD_Dang_NN_2011-Tay nguyen-9-10_Bieu4HTMT" xfId="1091" xr:uid="{00000000-0005-0000-0000-0000CF030000}"/>
    <cellStyle name="6_Cong trinh co y kien LD_Dang_NN_2011-Tay nguyen-9-10_Bieu4HTMT_!1 1 bao cao giao KH ve HTCMT vung TNB   12-12-2011" xfId="1092" xr:uid="{00000000-0005-0000-0000-0000D0030000}"/>
    <cellStyle name="6_Cong trinh co y kien LD_Dang_NN_2011-Tay nguyen-9-10_Bieu4HTMT_KH TPCP vung TNB (03-1-2012)" xfId="1093" xr:uid="{00000000-0005-0000-0000-0000D1030000}"/>
    <cellStyle name="6_Cong trinh co y kien LD_Dang_NN_2011-Tay nguyen-9-10_KH TPCP vung TNB (03-1-2012)" xfId="1094" xr:uid="{00000000-0005-0000-0000-0000D2030000}"/>
    <cellStyle name="6_TN - Ho tro khac 2011" xfId="1095" xr:uid="{00000000-0005-0000-0000-0000D3030000}"/>
    <cellStyle name="6_TN - Ho tro khac 2011_!1 1 bao cao giao KH ve HTCMT vung TNB   12-12-2011" xfId="1096" xr:uid="{00000000-0005-0000-0000-0000D4030000}"/>
    <cellStyle name="6_TN - Ho tro khac 2011_Bieu4HTMT" xfId="1097" xr:uid="{00000000-0005-0000-0000-0000D5030000}"/>
    <cellStyle name="6_TN - Ho tro khac 2011_Bieu4HTMT_!1 1 bao cao giao KH ve HTCMT vung TNB   12-12-2011" xfId="1098" xr:uid="{00000000-0005-0000-0000-0000D6030000}"/>
    <cellStyle name="6_TN - Ho tro khac 2011_Bieu4HTMT_KH TPCP vung TNB (03-1-2012)" xfId="1099" xr:uid="{00000000-0005-0000-0000-0000D7030000}"/>
    <cellStyle name="6_TN - Ho tro khac 2011_KH TPCP vung TNB (03-1-2012)" xfId="1100" xr:uid="{00000000-0005-0000-0000-0000D8030000}"/>
    <cellStyle name="9" xfId="1101" xr:uid="{00000000-0005-0000-0000-0000D9030000}"/>
    <cellStyle name="9_!1 1 bao cao giao KH ve HTCMT vung TNB   12-12-2011" xfId="1102" xr:uid="{00000000-0005-0000-0000-0000DA030000}"/>
    <cellStyle name="9_Bieu4HTMT" xfId="1103" xr:uid="{00000000-0005-0000-0000-0000DB030000}"/>
    <cellStyle name="9_Bieu4HTMT_!1 1 bao cao giao KH ve HTCMT vung TNB   12-12-2011" xfId="1104" xr:uid="{00000000-0005-0000-0000-0000DC030000}"/>
    <cellStyle name="9_Bieu4HTMT_KH TPCP vung TNB (03-1-2012)" xfId="1105" xr:uid="{00000000-0005-0000-0000-0000DD030000}"/>
    <cellStyle name="9_KH TPCP vung TNB (03-1-2012)" xfId="1106" xr:uid="{00000000-0005-0000-0000-0000DE030000}"/>
    <cellStyle name="ÅëÈ­ [0]_      " xfId="1107" xr:uid="{00000000-0005-0000-0000-0000DF030000}"/>
    <cellStyle name="AeE­ [0]_INQUIRY ¿?¾÷AßAø " xfId="1108" xr:uid="{00000000-0005-0000-0000-0000E0030000}"/>
    <cellStyle name="ÅëÈ­ [0]_L601CPT" xfId="1109" xr:uid="{00000000-0005-0000-0000-0000E1030000}"/>
    <cellStyle name="ÅëÈ­_      " xfId="1110" xr:uid="{00000000-0005-0000-0000-0000E2030000}"/>
    <cellStyle name="AeE­_INQUIRY ¿?¾÷AßAø " xfId="1111" xr:uid="{00000000-0005-0000-0000-0000E3030000}"/>
    <cellStyle name="ÅëÈ­_L601CPT" xfId="1112" xr:uid="{00000000-0005-0000-0000-0000E4030000}"/>
    <cellStyle name="args.style" xfId="1113" xr:uid="{00000000-0005-0000-0000-0000E5030000}"/>
    <cellStyle name="at" xfId="1114" xr:uid="{00000000-0005-0000-0000-0000E6030000}"/>
    <cellStyle name="ÄÞ¸¶ [0]_      " xfId="1115" xr:uid="{00000000-0005-0000-0000-0000E7030000}"/>
    <cellStyle name="AÞ¸¶ [0]_INQUIRY ¿?¾÷AßAø " xfId="21" xr:uid="{00000000-0005-0000-0000-0000E8030000}"/>
    <cellStyle name="ÄÞ¸¶ [0]_L601CPT" xfId="1116" xr:uid="{00000000-0005-0000-0000-0000E9030000}"/>
    <cellStyle name="ÄÞ¸¶_      " xfId="1117" xr:uid="{00000000-0005-0000-0000-0000EA030000}"/>
    <cellStyle name="AÞ¸¶_INQUIRY ¿?¾÷AßAø " xfId="22" xr:uid="{00000000-0005-0000-0000-0000EB030000}"/>
    <cellStyle name="ÄÞ¸¶_L601CPT" xfId="1118" xr:uid="{00000000-0005-0000-0000-0000EC030000}"/>
    <cellStyle name="AutoFormat Options" xfId="1119" xr:uid="{00000000-0005-0000-0000-0000ED030000}"/>
    <cellStyle name="Bad 2" xfId="1120" xr:uid="{00000000-0005-0000-0000-0000EE030000}"/>
    <cellStyle name="Bình thường 2" xfId="1121" xr:uid="{00000000-0005-0000-0000-0000EF030000}"/>
    <cellStyle name="Body" xfId="1122" xr:uid="{00000000-0005-0000-0000-0000F0030000}"/>
    <cellStyle name="C?AØ_¿?¾÷CoE² " xfId="23" xr:uid="{00000000-0005-0000-0000-0000F1030000}"/>
    <cellStyle name="C~1" xfId="1123" xr:uid="{00000000-0005-0000-0000-0000F2030000}"/>
    <cellStyle name="Ç¥ÁØ_      " xfId="1124" xr:uid="{00000000-0005-0000-0000-0000F3030000}"/>
    <cellStyle name="C￥AØ_¿μ¾÷CoE² " xfId="24" xr:uid="{00000000-0005-0000-0000-0000F4030000}"/>
    <cellStyle name="Ç¥ÁØ_±¸¹Ì´ëÃ¥" xfId="1125" xr:uid="{00000000-0005-0000-0000-0000F5030000}"/>
    <cellStyle name="C￥AØ_Sheet1_¿μ¾÷CoE² " xfId="1126" xr:uid="{00000000-0005-0000-0000-0000F6030000}"/>
    <cellStyle name="Ç¥ÁØ_ÿÿÿÿÿÿ_4_ÃÑÇÕ°è " xfId="1127" xr:uid="{00000000-0005-0000-0000-0000F7030000}"/>
    <cellStyle name="Calc Currency (0)" xfId="94" xr:uid="{00000000-0005-0000-0000-0000F8030000}"/>
    <cellStyle name="Calc Currency (0) 2" xfId="1129" xr:uid="{00000000-0005-0000-0000-0000F9030000}"/>
    <cellStyle name="Calc Currency (0) 3" xfId="1128" xr:uid="{00000000-0005-0000-0000-0000FA030000}"/>
    <cellStyle name="Calc Currency (2)" xfId="1130" xr:uid="{00000000-0005-0000-0000-0000FB030000}"/>
    <cellStyle name="Calc Percent (0)" xfId="1131" xr:uid="{00000000-0005-0000-0000-0000FC030000}"/>
    <cellStyle name="Calc Percent (1)" xfId="1132" xr:uid="{00000000-0005-0000-0000-0000FD030000}"/>
    <cellStyle name="Calc Percent (2)" xfId="1133" xr:uid="{00000000-0005-0000-0000-0000FE030000}"/>
    <cellStyle name="Calc Units (0)" xfId="1134" xr:uid="{00000000-0005-0000-0000-0000FF030000}"/>
    <cellStyle name="Calc Units (1)" xfId="1135" xr:uid="{00000000-0005-0000-0000-000000040000}"/>
    <cellStyle name="Calc Units (2)" xfId="1136" xr:uid="{00000000-0005-0000-0000-000001040000}"/>
    <cellStyle name="category" xfId="95" xr:uid="{00000000-0005-0000-0000-000002040000}"/>
    <cellStyle name="category 2" xfId="1137" xr:uid="{00000000-0005-0000-0000-000003040000}"/>
    <cellStyle name="Cerrency_Sheet2_XANGDAU" xfId="1138" xr:uid="{00000000-0005-0000-0000-000004040000}"/>
    <cellStyle name="Chi phÝ kh¸c_Book1" xfId="1139" xr:uid="{00000000-0005-0000-0000-0000BF050000}"/>
    <cellStyle name="CHUONG" xfId="1140" xr:uid="{00000000-0005-0000-0000-0000C0050000}"/>
    <cellStyle name="Comma" xfId="177" builtinId="3"/>
    <cellStyle name="Comma  - Style1" xfId="1141" xr:uid="{00000000-0005-0000-0000-000006040000}"/>
    <cellStyle name="Comma  - Style2" xfId="1142" xr:uid="{00000000-0005-0000-0000-000007040000}"/>
    <cellStyle name="Comma  - Style3" xfId="1143" xr:uid="{00000000-0005-0000-0000-000008040000}"/>
    <cellStyle name="Comma  - Style4" xfId="1144" xr:uid="{00000000-0005-0000-0000-000009040000}"/>
    <cellStyle name="Comma  - Style5" xfId="1145" xr:uid="{00000000-0005-0000-0000-00000A040000}"/>
    <cellStyle name="Comma  - Style6" xfId="1146" xr:uid="{00000000-0005-0000-0000-00000B040000}"/>
    <cellStyle name="Comma  - Style7" xfId="1147" xr:uid="{00000000-0005-0000-0000-00000C040000}"/>
    <cellStyle name="Comma  - Style8" xfId="1148" xr:uid="{00000000-0005-0000-0000-00000D040000}"/>
    <cellStyle name="Comma [0] 2" xfId="1149" xr:uid="{00000000-0005-0000-0000-00000E040000}"/>
    <cellStyle name="Comma [0] 2 10" xfId="1150" xr:uid="{00000000-0005-0000-0000-00000F040000}"/>
    <cellStyle name="Comma [0] 2 10 2" xfId="1151" xr:uid="{00000000-0005-0000-0000-000010040000}"/>
    <cellStyle name="Comma [0] 2 11" xfId="1152" xr:uid="{00000000-0005-0000-0000-000011040000}"/>
    <cellStyle name="Comma [0] 2 11 2" xfId="1153" xr:uid="{00000000-0005-0000-0000-000012040000}"/>
    <cellStyle name="Comma [0] 2 12" xfId="1154" xr:uid="{00000000-0005-0000-0000-000013040000}"/>
    <cellStyle name="Comma [0] 2 12 2" xfId="1155" xr:uid="{00000000-0005-0000-0000-000014040000}"/>
    <cellStyle name="Comma [0] 2 13" xfId="1156" xr:uid="{00000000-0005-0000-0000-000015040000}"/>
    <cellStyle name="Comma [0] 2 13 2" xfId="1157" xr:uid="{00000000-0005-0000-0000-000016040000}"/>
    <cellStyle name="Comma [0] 2 14" xfId="1158" xr:uid="{00000000-0005-0000-0000-000017040000}"/>
    <cellStyle name="Comma [0] 2 14 2" xfId="1159" xr:uid="{00000000-0005-0000-0000-000018040000}"/>
    <cellStyle name="Comma [0] 2 15" xfId="1160" xr:uid="{00000000-0005-0000-0000-000019040000}"/>
    <cellStyle name="Comma [0] 2 15 2" xfId="1161" xr:uid="{00000000-0005-0000-0000-00001A040000}"/>
    <cellStyle name="Comma [0] 2 16" xfId="1162" xr:uid="{00000000-0005-0000-0000-00001B040000}"/>
    <cellStyle name="Comma [0] 2 16 2" xfId="1163" xr:uid="{00000000-0005-0000-0000-00001C040000}"/>
    <cellStyle name="Comma [0] 2 17" xfId="1164" xr:uid="{00000000-0005-0000-0000-00001D040000}"/>
    <cellStyle name="Comma [0] 2 17 2" xfId="1165" xr:uid="{00000000-0005-0000-0000-00001E040000}"/>
    <cellStyle name="Comma [0] 2 18" xfId="1166" xr:uid="{00000000-0005-0000-0000-00001F040000}"/>
    <cellStyle name="Comma [0] 2 18 2" xfId="1167" xr:uid="{00000000-0005-0000-0000-000020040000}"/>
    <cellStyle name="Comma [0] 2 19" xfId="1168" xr:uid="{00000000-0005-0000-0000-000021040000}"/>
    <cellStyle name="Comma [0] 2 19 2" xfId="1169" xr:uid="{00000000-0005-0000-0000-000022040000}"/>
    <cellStyle name="Comma [0] 2 2" xfId="1170" xr:uid="{00000000-0005-0000-0000-000023040000}"/>
    <cellStyle name="Comma [0] 2 2 2" xfId="1171" xr:uid="{00000000-0005-0000-0000-000024040000}"/>
    <cellStyle name="Comma [0] 2 20" xfId="1172" xr:uid="{00000000-0005-0000-0000-000025040000}"/>
    <cellStyle name="Comma [0] 2 20 2" xfId="1173" xr:uid="{00000000-0005-0000-0000-000026040000}"/>
    <cellStyle name="Comma [0] 2 21" xfId="1174" xr:uid="{00000000-0005-0000-0000-000027040000}"/>
    <cellStyle name="Comma [0] 2 21 2" xfId="1175" xr:uid="{00000000-0005-0000-0000-000028040000}"/>
    <cellStyle name="Comma [0] 2 22" xfId="1176" xr:uid="{00000000-0005-0000-0000-000029040000}"/>
    <cellStyle name="Comma [0] 2 22 2" xfId="1177" xr:uid="{00000000-0005-0000-0000-00002A040000}"/>
    <cellStyle name="Comma [0] 2 23" xfId="1178" xr:uid="{00000000-0005-0000-0000-00002B040000}"/>
    <cellStyle name="Comma [0] 2 23 2" xfId="1179" xr:uid="{00000000-0005-0000-0000-00002C040000}"/>
    <cellStyle name="Comma [0] 2 3" xfId="1180" xr:uid="{00000000-0005-0000-0000-00002D040000}"/>
    <cellStyle name="Comma [0] 2 3 2" xfId="1181" xr:uid="{00000000-0005-0000-0000-00002E040000}"/>
    <cellStyle name="Comma [0] 2 4" xfId="1182" xr:uid="{00000000-0005-0000-0000-00002F040000}"/>
    <cellStyle name="Comma [0] 2 4 2" xfId="1183" xr:uid="{00000000-0005-0000-0000-000030040000}"/>
    <cellStyle name="Comma [0] 2 5" xfId="1184" xr:uid="{00000000-0005-0000-0000-000031040000}"/>
    <cellStyle name="Comma [0] 2 5 2" xfId="1185" xr:uid="{00000000-0005-0000-0000-000032040000}"/>
    <cellStyle name="Comma [0] 2 6" xfId="1186" xr:uid="{00000000-0005-0000-0000-000033040000}"/>
    <cellStyle name="Comma [0] 2 6 2" xfId="1187" xr:uid="{00000000-0005-0000-0000-000034040000}"/>
    <cellStyle name="Comma [0] 2 7" xfId="1188" xr:uid="{00000000-0005-0000-0000-000035040000}"/>
    <cellStyle name="Comma [0] 2 7 2" xfId="1189" xr:uid="{00000000-0005-0000-0000-000036040000}"/>
    <cellStyle name="Comma [0] 2 8" xfId="1190" xr:uid="{00000000-0005-0000-0000-000037040000}"/>
    <cellStyle name="Comma [0] 2 8 2" xfId="1191" xr:uid="{00000000-0005-0000-0000-000038040000}"/>
    <cellStyle name="Comma [0] 2 9" xfId="1192" xr:uid="{00000000-0005-0000-0000-000039040000}"/>
    <cellStyle name="Comma [0] 2 9 2" xfId="1193" xr:uid="{00000000-0005-0000-0000-00003A040000}"/>
    <cellStyle name="Comma [0] 3" xfId="1194" xr:uid="{00000000-0005-0000-0000-00003B040000}"/>
    <cellStyle name="Comma [0] 3 2" xfId="1195" xr:uid="{00000000-0005-0000-0000-00003C040000}"/>
    <cellStyle name="Comma [0] 4" xfId="1196" xr:uid="{00000000-0005-0000-0000-00003D040000}"/>
    <cellStyle name="Comma [0] 5" xfId="1197" xr:uid="{00000000-0005-0000-0000-00003E040000}"/>
    <cellStyle name="Comma [0] 6" xfId="1198" xr:uid="{00000000-0005-0000-0000-00003F040000}"/>
    <cellStyle name="Comma [00]" xfId="1199" xr:uid="{00000000-0005-0000-0000-000040040000}"/>
    <cellStyle name="Comma 10" xfId="97" xr:uid="{00000000-0005-0000-0000-000041040000}"/>
    <cellStyle name="Comma 10 10" xfId="98" xr:uid="{00000000-0005-0000-0000-000042040000}"/>
    <cellStyle name="Comma 10 10 2" xfId="1201" xr:uid="{00000000-0005-0000-0000-000043040000}"/>
    <cellStyle name="Comma 10 2" xfId="1202" xr:uid="{00000000-0005-0000-0000-000044040000}"/>
    <cellStyle name="Comma 10 2 2" xfId="1203" xr:uid="{00000000-0005-0000-0000-000045040000}"/>
    <cellStyle name="Comma 10 2 3" xfId="1204" xr:uid="{00000000-0005-0000-0000-000046040000}"/>
    <cellStyle name="Comma 10 3" xfId="1205" xr:uid="{00000000-0005-0000-0000-000047040000}"/>
    <cellStyle name="Comma 10 3 2" xfId="1206" xr:uid="{00000000-0005-0000-0000-000048040000}"/>
    <cellStyle name="Comma 10 4" xfId="1207" xr:uid="{00000000-0005-0000-0000-000049040000}"/>
    <cellStyle name="Comma 10 5" xfId="1200" xr:uid="{00000000-0005-0000-0000-00004A040000}"/>
    <cellStyle name="Comma 100" xfId="2876" xr:uid="{00000000-0005-0000-0000-00004B040000}"/>
    <cellStyle name="Comma 101" xfId="2857" xr:uid="{00000000-0005-0000-0000-00004C040000}"/>
    <cellStyle name="Comma 102" xfId="2891" xr:uid="{00000000-0005-0000-0000-00004D040000}"/>
    <cellStyle name="Comma 103" xfId="2858" xr:uid="{00000000-0005-0000-0000-00004E040000}"/>
    <cellStyle name="Comma 104" xfId="2890" xr:uid="{00000000-0005-0000-0000-00004F040000}"/>
    <cellStyle name="Comma 105" xfId="2859" xr:uid="{00000000-0005-0000-0000-000050040000}"/>
    <cellStyle name="Comma 106" xfId="2889" xr:uid="{00000000-0005-0000-0000-000051040000}"/>
    <cellStyle name="Comma 107" xfId="2860" xr:uid="{00000000-0005-0000-0000-000052040000}"/>
    <cellStyle name="Comma 108" xfId="2888" xr:uid="{00000000-0005-0000-0000-000053040000}"/>
    <cellStyle name="Comma 109" xfId="2854" xr:uid="{00000000-0005-0000-0000-000054040000}"/>
    <cellStyle name="Comma 11" xfId="1208" xr:uid="{00000000-0005-0000-0000-000055040000}"/>
    <cellStyle name="Comma 11 2" xfId="1209" xr:uid="{00000000-0005-0000-0000-000056040000}"/>
    <cellStyle name="Comma 110" xfId="2887" xr:uid="{00000000-0005-0000-0000-000057040000}"/>
    <cellStyle name="Comma 111" xfId="2861" xr:uid="{00000000-0005-0000-0000-000058040000}"/>
    <cellStyle name="Comma 112" xfId="2886" xr:uid="{00000000-0005-0000-0000-000059040000}"/>
    <cellStyle name="Comma 113" xfId="2862" xr:uid="{00000000-0005-0000-0000-00005A040000}"/>
    <cellStyle name="Comma 114" xfId="2885" xr:uid="{00000000-0005-0000-0000-00005B040000}"/>
    <cellStyle name="Comma 115" xfId="2863" xr:uid="{00000000-0005-0000-0000-00005C040000}"/>
    <cellStyle name="Comma 116" xfId="2884" xr:uid="{00000000-0005-0000-0000-00005D040000}"/>
    <cellStyle name="Comma 117" xfId="2864" xr:uid="{00000000-0005-0000-0000-00005E040000}"/>
    <cellStyle name="Comma 118" xfId="2883" xr:uid="{00000000-0005-0000-0000-00005F040000}"/>
    <cellStyle name="Comma 119" xfId="2865" xr:uid="{00000000-0005-0000-0000-000060040000}"/>
    <cellStyle name="Comma 12" xfId="1210" xr:uid="{00000000-0005-0000-0000-000061040000}"/>
    <cellStyle name="Comma 12 2" xfId="1211" xr:uid="{00000000-0005-0000-0000-000062040000}"/>
    <cellStyle name="Comma 120" xfId="2875" xr:uid="{00000000-0005-0000-0000-000063040000}"/>
    <cellStyle name="Comma 121" xfId="2866" xr:uid="{00000000-0005-0000-0000-000064040000}"/>
    <cellStyle name="Comma 122" xfId="2874" xr:uid="{00000000-0005-0000-0000-000065040000}"/>
    <cellStyle name="Comma 123" xfId="2867" xr:uid="{00000000-0005-0000-0000-000066040000}"/>
    <cellStyle name="Comma 124" xfId="2872" xr:uid="{00000000-0005-0000-0000-000067040000}"/>
    <cellStyle name="Comma 125" xfId="2845" xr:uid="{00000000-0005-0000-0000-000068040000}"/>
    <cellStyle name="Comma 126" xfId="2873" xr:uid="{00000000-0005-0000-0000-000069040000}"/>
    <cellStyle name="Comma 127" xfId="2846" xr:uid="{00000000-0005-0000-0000-00006A040000}"/>
    <cellStyle name="Comma 128" xfId="2870" xr:uid="{00000000-0005-0000-0000-00006B040000}"/>
    <cellStyle name="Comma 129" xfId="2847" xr:uid="{00000000-0005-0000-0000-00006C040000}"/>
    <cellStyle name="Comma 13" xfId="99" xr:uid="{00000000-0005-0000-0000-00006D040000}"/>
    <cellStyle name="Comma 13 2" xfId="1213" xr:uid="{00000000-0005-0000-0000-00006E040000}"/>
    <cellStyle name="Comma 13 2 2" xfId="1214" xr:uid="{00000000-0005-0000-0000-00006F040000}"/>
    <cellStyle name="Comma 13 2 2 2" xfId="1215" xr:uid="{00000000-0005-0000-0000-000070040000}"/>
    <cellStyle name="Comma 13 2 2 2 2" xfId="1216" xr:uid="{00000000-0005-0000-0000-000071040000}"/>
    <cellStyle name="Comma 13 2 2 3" xfId="1217" xr:uid="{00000000-0005-0000-0000-000072040000}"/>
    <cellStyle name="Comma 13 2 2 3 2" xfId="1218" xr:uid="{00000000-0005-0000-0000-000073040000}"/>
    <cellStyle name="Comma 13 2 2 4" xfId="1219" xr:uid="{00000000-0005-0000-0000-000074040000}"/>
    <cellStyle name="Comma 13 2 3" xfId="1220" xr:uid="{00000000-0005-0000-0000-000075040000}"/>
    <cellStyle name="Comma 13 2 3 2" xfId="1221" xr:uid="{00000000-0005-0000-0000-000076040000}"/>
    <cellStyle name="Comma 13 2 3 2 2" xfId="1222" xr:uid="{00000000-0005-0000-0000-000077040000}"/>
    <cellStyle name="Comma 13 2 3 3" xfId="1223" xr:uid="{00000000-0005-0000-0000-000078040000}"/>
    <cellStyle name="Comma 13 2 4" xfId="1224" xr:uid="{00000000-0005-0000-0000-000079040000}"/>
    <cellStyle name="Comma 13 2 4 2" xfId="1225" xr:uid="{00000000-0005-0000-0000-00007A040000}"/>
    <cellStyle name="Comma 13 2 5" xfId="1226" xr:uid="{00000000-0005-0000-0000-00007B040000}"/>
    <cellStyle name="Comma 13 3" xfId="1227" xr:uid="{00000000-0005-0000-0000-00007C040000}"/>
    <cellStyle name="Comma 13 4" xfId="1212" xr:uid="{00000000-0005-0000-0000-00007D040000}"/>
    <cellStyle name="Comma 130" xfId="2869" xr:uid="{00000000-0005-0000-0000-00007E040000}"/>
    <cellStyle name="Comma 14" xfId="100" xr:uid="{00000000-0005-0000-0000-00007F040000}"/>
    <cellStyle name="Comma 14 2" xfId="1228" xr:uid="{00000000-0005-0000-0000-000080040000}"/>
    <cellStyle name="Comma 15" xfId="101" xr:uid="{00000000-0005-0000-0000-000081040000}"/>
    <cellStyle name="Comma 15 2" xfId="1229" xr:uid="{00000000-0005-0000-0000-000082040000}"/>
    <cellStyle name="Comma 16" xfId="1230" xr:uid="{00000000-0005-0000-0000-000083040000}"/>
    <cellStyle name="Comma 16 2" xfId="1231" xr:uid="{00000000-0005-0000-0000-000084040000}"/>
    <cellStyle name="Comma 16 2 2" xfId="1232" xr:uid="{00000000-0005-0000-0000-000085040000}"/>
    <cellStyle name="Comma 16 3" xfId="1233" xr:uid="{00000000-0005-0000-0000-000086040000}"/>
    <cellStyle name="Comma 16 3 2 2 2 3" xfId="102" xr:uid="{00000000-0005-0000-0000-000087040000}"/>
    <cellStyle name="Comma 17" xfId="1234" xr:uid="{00000000-0005-0000-0000-000088040000}"/>
    <cellStyle name="Comma 17 2" xfId="1235" xr:uid="{00000000-0005-0000-0000-000089040000}"/>
    <cellStyle name="Comma 18" xfId="1236" xr:uid="{00000000-0005-0000-0000-00008A040000}"/>
    <cellStyle name="Comma 18 2" xfId="1237" xr:uid="{00000000-0005-0000-0000-00008B040000}"/>
    <cellStyle name="Comma 19" xfId="1238" xr:uid="{00000000-0005-0000-0000-00008C040000}"/>
    <cellStyle name="Comma 2" xfId="3" xr:uid="{00000000-0005-0000-0000-00008D040000}"/>
    <cellStyle name="Comma 2 10" xfId="1240" xr:uid="{00000000-0005-0000-0000-00008E040000}"/>
    <cellStyle name="Comma 2 10 2" xfId="1241" xr:uid="{00000000-0005-0000-0000-00008F040000}"/>
    <cellStyle name="Comma 2 11" xfId="1242" xr:uid="{00000000-0005-0000-0000-000090040000}"/>
    <cellStyle name="Comma 2 11 2" xfId="1243" xr:uid="{00000000-0005-0000-0000-000091040000}"/>
    <cellStyle name="Comma 2 12" xfId="1244" xr:uid="{00000000-0005-0000-0000-000092040000}"/>
    <cellStyle name="Comma 2 12 2" xfId="1245" xr:uid="{00000000-0005-0000-0000-000093040000}"/>
    <cellStyle name="Comma 2 13" xfId="1246" xr:uid="{00000000-0005-0000-0000-000094040000}"/>
    <cellStyle name="Comma 2 13 2" xfId="1247" xr:uid="{00000000-0005-0000-0000-000095040000}"/>
    <cellStyle name="Comma 2 14" xfId="1248" xr:uid="{00000000-0005-0000-0000-000096040000}"/>
    <cellStyle name="Comma 2 14 2" xfId="1249" xr:uid="{00000000-0005-0000-0000-000097040000}"/>
    <cellStyle name="Comma 2 15" xfId="1250" xr:uid="{00000000-0005-0000-0000-000098040000}"/>
    <cellStyle name="Comma 2 15 2" xfId="1251" xr:uid="{00000000-0005-0000-0000-000099040000}"/>
    <cellStyle name="Comma 2 16" xfId="1252" xr:uid="{00000000-0005-0000-0000-00009A040000}"/>
    <cellStyle name="Comma 2 16 2" xfId="1253" xr:uid="{00000000-0005-0000-0000-00009B040000}"/>
    <cellStyle name="Comma 2 17" xfId="1254" xr:uid="{00000000-0005-0000-0000-00009C040000}"/>
    <cellStyle name="Comma 2 17 2" xfId="1255" xr:uid="{00000000-0005-0000-0000-00009D040000}"/>
    <cellStyle name="Comma 2 18" xfId="1256" xr:uid="{00000000-0005-0000-0000-00009E040000}"/>
    <cellStyle name="Comma 2 18 2" xfId="1257" xr:uid="{00000000-0005-0000-0000-00009F040000}"/>
    <cellStyle name="Comma 2 19" xfId="1258" xr:uid="{00000000-0005-0000-0000-0000A0040000}"/>
    <cellStyle name="Comma 2 19 2" xfId="1259" xr:uid="{00000000-0005-0000-0000-0000A1040000}"/>
    <cellStyle name="Comma 2 2" xfId="103" xr:uid="{00000000-0005-0000-0000-0000A2040000}"/>
    <cellStyle name="Comma 2 2 10" xfId="1261" xr:uid="{00000000-0005-0000-0000-0000A3040000}"/>
    <cellStyle name="Comma 2 2 11" xfId="1262" xr:uid="{00000000-0005-0000-0000-0000A4040000}"/>
    <cellStyle name="Comma 2 2 12" xfId="1263" xr:uid="{00000000-0005-0000-0000-0000A5040000}"/>
    <cellStyle name="Comma 2 2 13" xfId="1264" xr:uid="{00000000-0005-0000-0000-0000A6040000}"/>
    <cellStyle name="Comma 2 2 14" xfId="1265" xr:uid="{00000000-0005-0000-0000-0000A7040000}"/>
    <cellStyle name="Comma 2 2 15" xfId="1266" xr:uid="{00000000-0005-0000-0000-0000A8040000}"/>
    <cellStyle name="Comma 2 2 16" xfId="1267" xr:uid="{00000000-0005-0000-0000-0000A9040000}"/>
    <cellStyle name="Comma 2 2 17" xfId="1268" xr:uid="{00000000-0005-0000-0000-0000AA040000}"/>
    <cellStyle name="Comma 2 2 18" xfId="1269" xr:uid="{00000000-0005-0000-0000-0000AB040000}"/>
    <cellStyle name="Comma 2 2 19" xfId="1270" xr:uid="{00000000-0005-0000-0000-0000AC040000}"/>
    <cellStyle name="Comma 2 2 2" xfId="1271" xr:uid="{00000000-0005-0000-0000-0000AD040000}"/>
    <cellStyle name="Comma 2 2 2 10" xfId="1272" xr:uid="{00000000-0005-0000-0000-0000AE040000}"/>
    <cellStyle name="Comma 2 2 2 11" xfId="1273" xr:uid="{00000000-0005-0000-0000-0000AF040000}"/>
    <cellStyle name="Comma 2 2 2 12" xfId="1274" xr:uid="{00000000-0005-0000-0000-0000B0040000}"/>
    <cellStyle name="Comma 2 2 2 13" xfId="1275" xr:uid="{00000000-0005-0000-0000-0000B1040000}"/>
    <cellStyle name="Comma 2 2 2 14" xfId="1276" xr:uid="{00000000-0005-0000-0000-0000B2040000}"/>
    <cellStyle name="Comma 2 2 2 15" xfId="1277" xr:uid="{00000000-0005-0000-0000-0000B3040000}"/>
    <cellStyle name="Comma 2 2 2 16" xfId="1278" xr:uid="{00000000-0005-0000-0000-0000B4040000}"/>
    <cellStyle name="Comma 2 2 2 17" xfId="1279" xr:uid="{00000000-0005-0000-0000-0000B5040000}"/>
    <cellStyle name="Comma 2 2 2 18" xfId="1280" xr:uid="{00000000-0005-0000-0000-0000B6040000}"/>
    <cellStyle name="Comma 2 2 2 19" xfId="1281" xr:uid="{00000000-0005-0000-0000-0000B7040000}"/>
    <cellStyle name="Comma 2 2 2 2" xfId="1282" xr:uid="{00000000-0005-0000-0000-0000B8040000}"/>
    <cellStyle name="Comma 2 2 2 20" xfId="1283" xr:uid="{00000000-0005-0000-0000-0000B9040000}"/>
    <cellStyle name="Comma 2 2 2 21" xfId="1284" xr:uid="{00000000-0005-0000-0000-0000BA040000}"/>
    <cellStyle name="Comma 2 2 2 22" xfId="1285" xr:uid="{00000000-0005-0000-0000-0000BB040000}"/>
    <cellStyle name="Comma 2 2 2 23" xfId="1286" xr:uid="{00000000-0005-0000-0000-0000BC040000}"/>
    <cellStyle name="Comma 2 2 2 24" xfId="1287" xr:uid="{00000000-0005-0000-0000-0000BD040000}"/>
    <cellStyle name="Comma 2 2 2 3" xfId="1288" xr:uid="{00000000-0005-0000-0000-0000BE040000}"/>
    <cellStyle name="Comma 2 2 2 4" xfId="1289" xr:uid="{00000000-0005-0000-0000-0000BF040000}"/>
    <cellStyle name="Comma 2 2 2 5" xfId="1290" xr:uid="{00000000-0005-0000-0000-0000C0040000}"/>
    <cellStyle name="Comma 2 2 2 6" xfId="1291" xr:uid="{00000000-0005-0000-0000-0000C1040000}"/>
    <cellStyle name="Comma 2 2 2 7" xfId="1292" xr:uid="{00000000-0005-0000-0000-0000C2040000}"/>
    <cellStyle name="Comma 2 2 2 8" xfId="1293" xr:uid="{00000000-0005-0000-0000-0000C3040000}"/>
    <cellStyle name="Comma 2 2 2 9" xfId="1294" xr:uid="{00000000-0005-0000-0000-0000C4040000}"/>
    <cellStyle name="Comma 2 2 20" xfId="1295" xr:uid="{00000000-0005-0000-0000-0000C5040000}"/>
    <cellStyle name="Comma 2 2 21" xfId="1296" xr:uid="{00000000-0005-0000-0000-0000C6040000}"/>
    <cellStyle name="Comma 2 2 22" xfId="1297" xr:uid="{00000000-0005-0000-0000-0000C7040000}"/>
    <cellStyle name="Comma 2 2 23" xfId="1298" xr:uid="{00000000-0005-0000-0000-0000C8040000}"/>
    <cellStyle name="Comma 2 2 24" xfId="1299" xr:uid="{00000000-0005-0000-0000-0000C9040000}"/>
    <cellStyle name="Comma 2 2 25" xfId="1300" xr:uid="{00000000-0005-0000-0000-0000CA040000}"/>
    <cellStyle name="Comma 2 2 26" xfId="1301" xr:uid="{00000000-0005-0000-0000-0000CB040000}"/>
    <cellStyle name="Comma 2 2 27" xfId="1260" xr:uid="{00000000-0005-0000-0000-0000CC040000}"/>
    <cellStyle name="Comma 2 2 3" xfId="1302" xr:uid="{00000000-0005-0000-0000-0000CD040000}"/>
    <cellStyle name="Comma 2 2 4" xfId="1303" xr:uid="{00000000-0005-0000-0000-0000CE040000}"/>
    <cellStyle name="Comma 2 2 5" xfId="1304" xr:uid="{00000000-0005-0000-0000-0000CF040000}"/>
    <cellStyle name="Comma 2 2 6" xfId="1305" xr:uid="{00000000-0005-0000-0000-0000D0040000}"/>
    <cellStyle name="Comma 2 2 7" xfId="1306" xr:uid="{00000000-0005-0000-0000-0000D1040000}"/>
    <cellStyle name="Comma 2 2 8" xfId="1307" xr:uid="{00000000-0005-0000-0000-0000D2040000}"/>
    <cellStyle name="Comma 2 2 9" xfId="1308" xr:uid="{00000000-0005-0000-0000-0000D3040000}"/>
    <cellStyle name="Comma 2 20" xfId="1309" xr:uid="{00000000-0005-0000-0000-0000D4040000}"/>
    <cellStyle name="Comma 2 20 2" xfId="1310" xr:uid="{00000000-0005-0000-0000-0000D5040000}"/>
    <cellStyle name="Comma 2 21" xfId="1311" xr:uid="{00000000-0005-0000-0000-0000D6040000}"/>
    <cellStyle name="Comma 2 21 2" xfId="1312" xr:uid="{00000000-0005-0000-0000-0000D7040000}"/>
    <cellStyle name="Comma 2 22" xfId="1313" xr:uid="{00000000-0005-0000-0000-0000D8040000}"/>
    <cellStyle name="Comma 2 22 2" xfId="1314" xr:uid="{00000000-0005-0000-0000-0000D9040000}"/>
    <cellStyle name="Comma 2 23" xfId="1315" xr:uid="{00000000-0005-0000-0000-0000DA040000}"/>
    <cellStyle name="Comma 2 23 2" xfId="1316" xr:uid="{00000000-0005-0000-0000-0000DB040000}"/>
    <cellStyle name="Comma 2 24" xfId="1317" xr:uid="{00000000-0005-0000-0000-0000DC040000}"/>
    <cellStyle name="Comma 2 24 2" xfId="1318" xr:uid="{00000000-0005-0000-0000-0000DD040000}"/>
    <cellStyle name="Comma 2 25" xfId="1319" xr:uid="{00000000-0005-0000-0000-0000DE040000}"/>
    <cellStyle name="Comma 2 25 2" xfId="1320" xr:uid="{00000000-0005-0000-0000-0000DF040000}"/>
    <cellStyle name="Comma 2 26" xfId="1321" xr:uid="{00000000-0005-0000-0000-0000E0040000}"/>
    <cellStyle name="Comma 2 27" xfId="1322" xr:uid="{00000000-0005-0000-0000-0000E1040000}"/>
    <cellStyle name="Comma 2 28" xfId="104" xr:uid="{00000000-0005-0000-0000-0000E2040000}"/>
    <cellStyle name="Comma 2 28 2" xfId="1323" xr:uid="{00000000-0005-0000-0000-0000E3040000}"/>
    <cellStyle name="Comma 2 29" xfId="1239" xr:uid="{00000000-0005-0000-0000-0000E4040000}"/>
    <cellStyle name="Comma 2 3" xfId="1324" xr:uid="{00000000-0005-0000-0000-0000E5040000}"/>
    <cellStyle name="Comma 2 3 2" xfId="1325" xr:uid="{00000000-0005-0000-0000-0000E6040000}"/>
    <cellStyle name="Comma 2 3 2 2" xfId="1326" xr:uid="{00000000-0005-0000-0000-0000E7040000}"/>
    <cellStyle name="Comma 2 4" xfId="1327" xr:uid="{00000000-0005-0000-0000-0000E8040000}"/>
    <cellStyle name="Comma 2 4 2" xfId="1328" xr:uid="{00000000-0005-0000-0000-0000E9040000}"/>
    <cellStyle name="Comma 2 48" xfId="1329" xr:uid="{00000000-0005-0000-0000-0000EA040000}"/>
    <cellStyle name="Comma 2 48 2" xfId="1330" xr:uid="{00000000-0005-0000-0000-0000EB040000}"/>
    <cellStyle name="Comma 2 5" xfId="1331" xr:uid="{00000000-0005-0000-0000-0000EC040000}"/>
    <cellStyle name="Comma 2 5 2" xfId="1332" xr:uid="{00000000-0005-0000-0000-0000ED040000}"/>
    <cellStyle name="Comma 2 6" xfId="1333" xr:uid="{00000000-0005-0000-0000-0000EE040000}"/>
    <cellStyle name="Comma 2 7" xfId="1334" xr:uid="{00000000-0005-0000-0000-0000EF040000}"/>
    <cellStyle name="Comma 2 7 2" xfId="1335" xr:uid="{00000000-0005-0000-0000-0000F0040000}"/>
    <cellStyle name="Comma 2 8" xfId="1336" xr:uid="{00000000-0005-0000-0000-0000F1040000}"/>
    <cellStyle name="Comma 2 8 2" xfId="1337" xr:uid="{00000000-0005-0000-0000-0000F2040000}"/>
    <cellStyle name="Comma 2 9" xfId="1338" xr:uid="{00000000-0005-0000-0000-0000F3040000}"/>
    <cellStyle name="Comma 2 9 2" xfId="1339" xr:uid="{00000000-0005-0000-0000-0000F4040000}"/>
    <cellStyle name="Comma 2_Bac Giang" xfId="1340" xr:uid="{00000000-0005-0000-0000-0000F5040000}"/>
    <cellStyle name="Comma 20" xfId="1341" xr:uid="{00000000-0005-0000-0000-0000F6040000}"/>
    <cellStyle name="Comma 21" xfId="1342" xr:uid="{00000000-0005-0000-0000-0000F7040000}"/>
    <cellStyle name="Comma 22" xfId="1343" xr:uid="{00000000-0005-0000-0000-0000F8040000}"/>
    <cellStyle name="Comma 23" xfId="1344" xr:uid="{00000000-0005-0000-0000-0000F9040000}"/>
    <cellStyle name="Comma 24" xfId="1345" xr:uid="{00000000-0005-0000-0000-0000FA040000}"/>
    <cellStyle name="Comma 25" xfId="1346" xr:uid="{00000000-0005-0000-0000-0000FB040000}"/>
    <cellStyle name="Comma 26" xfId="1347" xr:uid="{00000000-0005-0000-0000-0000FC040000}"/>
    <cellStyle name="Comma 26 2" xfId="1348" xr:uid="{00000000-0005-0000-0000-0000FD040000}"/>
    <cellStyle name="Comma 27" xfId="1349" xr:uid="{00000000-0005-0000-0000-0000FE040000}"/>
    <cellStyle name="Comma 27 2" xfId="1350" xr:uid="{00000000-0005-0000-0000-0000FF040000}"/>
    <cellStyle name="Comma 28" xfId="1351" xr:uid="{00000000-0005-0000-0000-000000050000}"/>
    <cellStyle name="Comma 28 2" xfId="1352" xr:uid="{00000000-0005-0000-0000-000001050000}"/>
    <cellStyle name="Comma 28 3" xfId="1353" xr:uid="{00000000-0005-0000-0000-000002050000}"/>
    <cellStyle name="Comma 28 4" xfId="1354" xr:uid="{00000000-0005-0000-0000-000003050000}"/>
    <cellStyle name="Comma 29" xfId="105" xr:uid="{00000000-0005-0000-0000-000004050000}"/>
    <cellStyle name="Comma 29 2" xfId="1356" xr:uid="{00000000-0005-0000-0000-000005050000}"/>
    <cellStyle name="Comma 29 3" xfId="1355" xr:uid="{00000000-0005-0000-0000-000006050000}"/>
    <cellStyle name="Comma 3" xfId="4" xr:uid="{00000000-0005-0000-0000-000007050000}"/>
    <cellStyle name="Comma 3 2" xfId="106" xr:uid="{00000000-0005-0000-0000-000008050000}"/>
    <cellStyle name="Comma 3 2 2" xfId="1358" xr:uid="{00000000-0005-0000-0000-000009050000}"/>
    <cellStyle name="Comma 3 2 2 2" xfId="1359" xr:uid="{00000000-0005-0000-0000-00000A050000}"/>
    <cellStyle name="Comma 3 2 3" xfId="1360" xr:uid="{00000000-0005-0000-0000-00000B050000}"/>
    <cellStyle name="Comma 3 2 4" xfId="1361" xr:uid="{00000000-0005-0000-0000-00000C050000}"/>
    <cellStyle name="Comma 3 2 5" xfId="1362" xr:uid="{00000000-0005-0000-0000-00000D050000}"/>
    <cellStyle name="Comma 3 2 6" xfId="1357" xr:uid="{00000000-0005-0000-0000-00000E050000}"/>
    <cellStyle name="Comma 3 3" xfId="1363" xr:uid="{00000000-0005-0000-0000-00000F050000}"/>
    <cellStyle name="Comma 3 3 2" xfId="1364" xr:uid="{00000000-0005-0000-0000-000010050000}"/>
    <cellStyle name="Comma 3 3 3" xfId="1365" xr:uid="{00000000-0005-0000-0000-000011050000}"/>
    <cellStyle name="Comma 3 3 4" xfId="1366" xr:uid="{00000000-0005-0000-0000-000012050000}"/>
    <cellStyle name="Comma 3 4" xfId="1367" xr:uid="{00000000-0005-0000-0000-000013050000}"/>
    <cellStyle name="Comma 3 5" xfId="1368" xr:uid="{00000000-0005-0000-0000-000014050000}"/>
    <cellStyle name="Comma 30" xfId="1369" xr:uid="{00000000-0005-0000-0000-000015050000}"/>
    <cellStyle name="Comma 30 2" xfId="1370" xr:uid="{00000000-0005-0000-0000-000016050000}"/>
    <cellStyle name="Comma 31" xfId="1371" xr:uid="{00000000-0005-0000-0000-000017050000}"/>
    <cellStyle name="Comma 31 2" xfId="1372" xr:uid="{00000000-0005-0000-0000-000018050000}"/>
    <cellStyle name="Comma 31 2 2" xfId="1373" xr:uid="{00000000-0005-0000-0000-000019050000}"/>
    <cellStyle name="Comma 32" xfId="1374" xr:uid="{00000000-0005-0000-0000-00001A050000}"/>
    <cellStyle name="Comma 32 2" xfId="1375" xr:uid="{00000000-0005-0000-0000-00001B050000}"/>
    <cellStyle name="Comma 33" xfId="1376" xr:uid="{00000000-0005-0000-0000-00001C050000}"/>
    <cellStyle name="Comma 33 2" xfId="1377" xr:uid="{00000000-0005-0000-0000-00001D050000}"/>
    <cellStyle name="Comma 34" xfId="1378" xr:uid="{00000000-0005-0000-0000-00001E050000}"/>
    <cellStyle name="Comma 34 2" xfId="1379" xr:uid="{00000000-0005-0000-0000-00001F050000}"/>
    <cellStyle name="Comma 35" xfId="1380" xr:uid="{00000000-0005-0000-0000-000020050000}"/>
    <cellStyle name="Comma 35 2" xfId="1381" xr:uid="{00000000-0005-0000-0000-000021050000}"/>
    <cellStyle name="Comma 36" xfId="1382" xr:uid="{00000000-0005-0000-0000-000022050000}"/>
    <cellStyle name="Comma 36 2" xfId="1383" xr:uid="{00000000-0005-0000-0000-000023050000}"/>
    <cellStyle name="Comma 37" xfId="1384" xr:uid="{00000000-0005-0000-0000-000024050000}"/>
    <cellStyle name="Comma 37 2" xfId="1385" xr:uid="{00000000-0005-0000-0000-000025050000}"/>
    <cellStyle name="Comma 38" xfId="1386" xr:uid="{00000000-0005-0000-0000-000026050000}"/>
    <cellStyle name="Comma 38 2" xfId="1387" xr:uid="{00000000-0005-0000-0000-000027050000}"/>
    <cellStyle name="Comma 38 3" xfId="1388" xr:uid="{00000000-0005-0000-0000-000028050000}"/>
    <cellStyle name="Comma 39" xfId="1389" xr:uid="{00000000-0005-0000-0000-000029050000}"/>
    <cellStyle name="Comma 39 2" xfId="1390" xr:uid="{00000000-0005-0000-0000-00002A050000}"/>
    <cellStyle name="Comma 4" xfId="5" xr:uid="{00000000-0005-0000-0000-00002B050000}"/>
    <cellStyle name="Comma 4 2" xfId="69" xr:uid="{00000000-0005-0000-0000-00002C050000}"/>
    <cellStyle name="Comma 4 2 2" xfId="1392" xr:uid="{00000000-0005-0000-0000-00002D050000}"/>
    <cellStyle name="Comma 4 2 3" xfId="1393" xr:uid="{00000000-0005-0000-0000-00002E050000}"/>
    <cellStyle name="Comma 4 2 4" xfId="1391" xr:uid="{00000000-0005-0000-0000-00002F050000}"/>
    <cellStyle name="Comma 4 20" xfId="107" xr:uid="{00000000-0005-0000-0000-000030050000}"/>
    <cellStyle name="Comma 4 3" xfId="1394" xr:uid="{00000000-0005-0000-0000-000031050000}"/>
    <cellStyle name="Comma 4 4" xfId="1395" xr:uid="{00000000-0005-0000-0000-000032050000}"/>
    <cellStyle name="Comma 4 4 2" xfId="1396" xr:uid="{00000000-0005-0000-0000-000033050000}"/>
    <cellStyle name="Comma 4 5" xfId="1397" xr:uid="{00000000-0005-0000-0000-000034050000}"/>
    <cellStyle name="Comma 4 5 2" xfId="1398" xr:uid="{00000000-0005-0000-0000-000035050000}"/>
    <cellStyle name="Comma 4 6" xfId="1399" xr:uid="{00000000-0005-0000-0000-000036050000}"/>
    <cellStyle name="Comma 4 6 2" xfId="1400" xr:uid="{00000000-0005-0000-0000-000037050000}"/>
    <cellStyle name="Comma 4 7" xfId="1401" xr:uid="{00000000-0005-0000-0000-000038050000}"/>
    <cellStyle name="Comma 4_THEO DOI THUC HIEN (GỐC 1)" xfId="1402" xr:uid="{00000000-0005-0000-0000-000039050000}"/>
    <cellStyle name="Comma 40" xfId="1403" xr:uid="{00000000-0005-0000-0000-00003A050000}"/>
    <cellStyle name="Comma 41" xfId="1404" xr:uid="{00000000-0005-0000-0000-00003B050000}"/>
    <cellStyle name="Comma 42" xfId="1405" xr:uid="{00000000-0005-0000-0000-00003C050000}"/>
    <cellStyle name="Comma 43" xfId="1406" xr:uid="{00000000-0005-0000-0000-00003D050000}"/>
    <cellStyle name="Comma 44" xfId="1407" xr:uid="{00000000-0005-0000-0000-00003E050000}"/>
    <cellStyle name="Comma 44 2" xfId="1408" xr:uid="{00000000-0005-0000-0000-00003F050000}"/>
    <cellStyle name="Comma 45" xfId="1409" xr:uid="{00000000-0005-0000-0000-000040050000}"/>
    <cellStyle name="Comma 46" xfId="1410" xr:uid="{00000000-0005-0000-0000-000041050000}"/>
    <cellStyle name="Comma 47" xfId="1411" xr:uid="{00000000-0005-0000-0000-000042050000}"/>
    <cellStyle name="Comma 47 2" xfId="1412" xr:uid="{00000000-0005-0000-0000-000043050000}"/>
    <cellStyle name="Comma 48" xfId="1413" xr:uid="{00000000-0005-0000-0000-000044050000}"/>
    <cellStyle name="Comma 48 2" xfId="1414" xr:uid="{00000000-0005-0000-0000-000045050000}"/>
    <cellStyle name="Comma 49" xfId="1415" xr:uid="{00000000-0005-0000-0000-000046050000}"/>
    <cellStyle name="Comma 49 2" xfId="1416" xr:uid="{00000000-0005-0000-0000-000047050000}"/>
    <cellStyle name="Comma 5" xfId="70" xr:uid="{00000000-0005-0000-0000-000048050000}"/>
    <cellStyle name="Comma 5 2" xfId="108" xr:uid="{00000000-0005-0000-0000-000049050000}"/>
    <cellStyle name="Comma 5 2 2" xfId="1418" xr:uid="{00000000-0005-0000-0000-00004A050000}"/>
    <cellStyle name="Comma 5 2 3" xfId="1417" xr:uid="{00000000-0005-0000-0000-00004B050000}"/>
    <cellStyle name="Comma 5 3" xfId="1419" xr:uid="{00000000-0005-0000-0000-00004C050000}"/>
    <cellStyle name="Comma 5 3 2" xfId="1420" xr:uid="{00000000-0005-0000-0000-00004D050000}"/>
    <cellStyle name="Comma 5 4" xfId="1421" xr:uid="{00000000-0005-0000-0000-00004E050000}"/>
    <cellStyle name="Comma 5 4 2" xfId="1422" xr:uid="{00000000-0005-0000-0000-00004F050000}"/>
    <cellStyle name="Comma 5 5" xfId="1423" xr:uid="{00000000-0005-0000-0000-000050050000}"/>
    <cellStyle name="Comma 5 5 2" xfId="1424" xr:uid="{00000000-0005-0000-0000-000051050000}"/>
    <cellStyle name="Comma 5 6" xfId="1425" xr:uid="{00000000-0005-0000-0000-000052050000}"/>
    <cellStyle name="Comma 5 6 2" xfId="1426" xr:uid="{00000000-0005-0000-0000-000053050000}"/>
    <cellStyle name="Comma 5 7" xfId="1427" xr:uid="{00000000-0005-0000-0000-000054050000}"/>
    <cellStyle name="Comma 5_Bieu6(JICA)" xfId="1428" xr:uid="{00000000-0005-0000-0000-000055050000}"/>
    <cellStyle name="Comma 50" xfId="1429" xr:uid="{00000000-0005-0000-0000-000056050000}"/>
    <cellStyle name="Comma 51" xfId="1430" xr:uid="{00000000-0005-0000-0000-000057050000}"/>
    <cellStyle name="Comma 51 2" xfId="1431" xr:uid="{00000000-0005-0000-0000-000058050000}"/>
    <cellStyle name="Comma 52" xfId="1432" xr:uid="{00000000-0005-0000-0000-000059050000}"/>
    <cellStyle name="Comma 53" xfId="1433" xr:uid="{00000000-0005-0000-0000-00005A050000}"/>
    <cellStyle name="Comma 53 2" xfId="1434" xr:uid="{00000000-0005-0000-0000-00005B050000}"/>
    <cellStyle name="Comma 53 3" xfId="1435" xr:uid="{00000000-0005-0000-0000-00005C050000}"/>
    <cellStyle name="Comma 54" xfId="1436" xr:uid="{00000000-0005-0000-0000-00005D050000}"/>
    <cellStyle name="Comma 55" xfId="1437" xr:uid="{00000000-0005-0000-0000-00005E050000}"/>
    <cellStyle name="Comma 56" xfId="1438" xr:uid="{00000000-0005-0000-0000-00005F050000}"/>
    <cellStyle name="Comma 57" xfId="1439" xr:uid="{00000000-0005-0000-0000-000060050000}"/>
    <cellStyle name="Comma 57 2" xfId="1440" xr:uid="{00000000-0005-0000-0000-000061050000}"/>
    <cellStyle name="Comma 58" xfId="1441" xr:uid="{00000000-0005-0000-0000-000062050000}"/>
    <cellStyle name="Comma 58 2" xfId="1442" xr:uid="{00000000-0005-0000-0000-000063050000}"/>
    <cellStyle name="Comma 59" xfId="1443" xr:uid="{00000000-0005-0000-0000-000064050000}"/>
    <cellStyle name="Comma 6" xfId="6" xr:uid="{00000000-0005-0000-0000-000065050000}"/>
    <cellStyle name="Comma 6 2" xfId="1444" xr:uid="{00000000-0005-0000-0000-000066050000}"/>
    <cellStyle name="Comma 6 2 2" xfId="1445" xr:uid="{00000000-0005-0000-0000-000067050000}"/>
    <cellStyle name="Comma 6 2 3" xfId="1446" xr:uid="{00000000-0005-0000-0000-000068050000}"/>
    <cellStyle name="Comma 6 3" xfId="1447" xr:uid="{00000000-0005-0000-0000-000069050000}"/>
    <cellStyle name="Comma 6 4" xfId="1448" xr:uid="{00000000-0005-0000-0000-00006A050000}"/>
    <cellStyle name="Comma 60" xfId="1449" xr:uid="{00000000-0005-0000-0000-00006B050000}"/>
    <cellStyle name="Comma 61" xfId="1450" xr:uid="{00000000-0005-0000-0000-00006C050000}"/>
    <cellStyle name="Comma 62" xfId="1451" xr:uid="{00000000-0005-0000-0000-00006D050000}"/>
    <cellStyle name="Comma 63" xfId="1452" xr:uid="{00000000-0005-0000-0000-00006E050000}"/>
    <cellStyle name="Comma 64" xfId="1453" xr:uid="{00000000-0005-0000-0000-00006F050000}"/>
    <cellStyle name="Comma 64 2" xfId="1454" xr:uid="{00000000-0005-0000-0000-000070050000}"/>
    <cellStyle name="Comma 64 3" xfId="1455" xr:uid="{00000000-0005-0000-0000-000071050000}"/>
    <cellStyle name="Comma 64 3 2" xfId="1456" xr:uid="{00000000-0005-0000-0000-000072050000}"/>
    <cellStyle name="Comma 65" xfId="1457" xr:uid="{00000000-0005-0000-0000-000073050000}"/>
    <cellStyle name="Comma 66" xfId="1458" xr:uid="{00000000-0005-0000-0000-000074050000}"/>
    <cellStyle name="Comma 67" xfId="1459" xr:uid="{00000000-0005-0000-0000-000075050000}"/>
    <cellStyle name="Comma 67 2" xfId="1460" xr:uid="{00000000-0005-0000-0000-000076050000}"/>
    <cellStyle name="Comma 68" xfId="1461" xr:uid="{00000000-0005-0000-0000-000077050000}"/>
    <cellStyle name="Comma 68 2" xfId="1462" xr:uid="{00000000-0005-0000-0000-000078050000}"/>
    <cellStyle name="Comma 69" xfId="1463" xr:uid="{00000000-0005-0000-0000-000079050000}"/>
    <cellStyle name="Comma 69 2" xfId="1464" xr:uid="{00000000-0005-0000-0000-00007A050000}"/>
    <cellStyle name="Comma 7" xfId="7" xr:uid="{00000000-0005-0000-0000-00007B050000}"/>
    <cellStyle name="Comma 7 2" xfId="1465" xr:uid="{00000000-0005-0000-0000-00007C050000}"/>
    <cellStyle name="Comma 7 3" xfId="1466" xr:uid="{00000000-0005-0000-0000-00007D050000}"/>
    <cellStyle name="Comma 70" xfId="1467" xr:uid="{00000000-0005-0000-0000-00007E050000}"/>
    <cellStyle name="Comma 71" xfId="1468" xr:uid="{00000000-0005-0000-0000-00007F050000}"/>
    <cellStyle name="Comma 72" xfId="1469" xr:uid="{00000000-0005-0000-0000-000080050000}"/>
    <cellStyle name="Comma 73" xfId="1470" xr:uid="{00000000-0005-0000-0000-000081050000}"/>
    <cellStyle name="Comma 74" xfId="1471" xr:uid="{00000000-0005-0000-0000-000082050000}"/>
    <cellStyle name="Comma 75" xfId="1472" xr:uid="{00000000-0005-0000-0000-000083050000}"/>
    <cellStyle name="Comma 76" xfId="1473" xr:uid="{00000000-0005-0000-0000-000084050000}"/>
    <cellStyle name="Comma 77" xfId="1474" xr:uid="{00000000-0005-0000-0000-000085050000}"/>
    <cellStyle name="Comma 78" xfId="1475" xr:uid="{00000000-0005-0000-0000-000086050000}"/>
    <cellStyle name="Comma 79" xfId="1476" xr:uid="{00000000-0005-0000-0000-000087050000}"/>
    <cellStyle name="Comma 8" xfId="109" xr:uid="{00000000-0005-0000-0000-000088050000}"/>
    <cellStyle name="Comma 8 2" xfId="1477" xr:uid="{00000000-0005-0000-0000-000089050000}"/>
    <cellStyle name="Comma 8 2 2" xfId="1478" xr:uid="{00000000-0005-0000-0000-00008A050000}"/>
    <cellStyle name="Comma 8 2 3" xfId="1479" xr:uid="{00000000-0005-0000-0000-00008B050000}"/>
    <cellStyle name="Comma 8 3" xfId="1480" xr:uid="{00000000-0005-0000-0000-00008C050000}"/>
    <cellStyle name="Comma 80" xfId="1481" xr:uid="{00000000-0005-0000-0000-00008D050000}"/>
    <cellStyle name="Comma 81" xfId="1482" xr:uid="{00000000-0005-0000-0000-00008E050000}"/>
    <cellStyle name="Comma 82" xfId="1483" xr:uid="{00000000-0005-0000-0000-00008F050000}"/>
    <cellStyle name="Comma 83" xfId="1484" xr:uid="{00000000-0005-0000-0000-000090050000}"/>
    <cellStyle name="Comma 84" xfId="1485" xr:uid="{00000000-0005-0000-0000-000091050000}"/>
    <cellStyle name="Comma 84 2" xfId="1486" xr:uid="{00000000-0005-0000-0000-000092050000}"/>
    <cellStyle name="Comma 85" xfId="2850" xr:uid="{00000000-0005-0000-0000-000093050000}"/>
    <cellStyle name="Comma 86" xfId="2877" xr:uid="{00000000-0005-0000-0000-000094050000}"/>
    <cellStyle name="Comma 87" xfId="2851" xr:uid="{00000000-0005-0000-0000-000095050000}"/>
    <cellStyle name="Comma 88" xfId="2871" xr:uid="{00000000-0005-0000-0000-000096050000}"/>
    <cellStyle name="Comma 89" xfId="2855" xr:uid="{00000000-0005-0000-0000-000097050000}"/>
    <cellStyle name="Comma 9" xfId="96" xr:uid="{00000000-0005-0000-0000-000098050000}"/>
    <cellStyle name="Comma 9 2" xfId="1488" xr:uid="{00000000-0005-0000-0000-000099050000}"/>
    <cellStyle name="Comma 9 2 2" xfId="1489" xr:uid="{00000000-0005-0000-0000-00009A050000}"/>
    <cellStyle name="Comma 9 2 2 2" xfId="1490" xr:uid="{00000000-0005-0000-0000-00009B050000}"/>
    <cellStyle name="Comma 9 2 3" xfId="1491" xr:uid="{00000000-0005-0000-0000-00009C050000}"/>
    <cellStyle name="Comma 9 3" xfId="1492" xr:uid="{00000000-0005-0000-0000-00009D050000}"/>
    <cellStyle name="Comma 9 3 2" xfId="1493" xr:uid="{00000000-0005-0000-0000-00009E050000}"/>
    <cellStyle name="Comma 9 4" xfId="1494" xr:uid="{00000000-0005-0000-0000-00009F050000}"/>
    <cellStyle name="Comma 9 4 2" xfId="1495" xr:uid="{00000000-0005-0000-0000-0000A0050000}"/>
    <cellStyle name="Comma 9 5" xfId="1496" xr:uid="{00000000-0005-0000-0000-0000A1050000}"/>
    <cellStyle name="Comma 9 6" xfId="1487" xr:uid="{00000000-0005-0000-0000-0000A2050000}"/>
    <cellStyle name="Comma 90" xfId="2882" xr:uid="{00000000-0005-0000-0000-0000A3050000}"/>
    <cellStyle name="Comma 91" xfId="2856" xr:uid="{00000000-0005-0000-0000-0000A4050000}"/>
    <cellStyle name="Comma 92" xfId="2881" xr:uid="{00000000-0005-0000-0000-0000A5050000}"/>
    <cellStyle name="Comma 93" xfId="2852" xr:uid="{00000000-0005-0000-0000-0000A6050000}"/>
    <cellStyle name="Comma 94" xfId="2880" xr:uid="{00000000-0005-0000-0000-0000A7050000}"/>
    <cellStyle name="Comma 95" xfId="2853" xr:uid="{00000000-0005-0000-0000-0000A8050000}"/>
    <cellStyle name="Comma 96" xfId="2879" xr:uid="{00000000-0005-0000-0000-0000A9050000}"/>
    <cellStyle name="Comma 97" xfId="2849" xr:uid="{00000000-0005-0000-0000-0000AA050000}"/>
    <cellStyle name="Comma 98" xfId="2878" xr:uid="{00000000-0005-0000-0000-0000AB050000}"/>
    <cellStyle name="Comma 99" xfId="2848" xr:uid="{00000000-0005-0000-0000-0000AC050000}"/>
    <cellStyle name="comma zerodec" xfId="25" xr:uid="{00000000-0005-0000-0000-0000AD050000}"/>
    <cellStyle name="Comma0" xfId="26" xr:uid="{00000000-0005-0000-0000-0000AE050000}"/>
    <cellStyle name="cong" xfId="1497" xr:uid="{00000000-0005-0000-0000-0000AF050000}"/>
    <cellStyle name="Copied" xfId="1498" xr:uid="{00000000-0005-0000-0000-0000B0050000}"/>
    <cellStyle name="Co聭ma_Sheet1" xfId="1499" xr:uid="{00000000-0005-0000-0000-0000B1050000}"/>
    <cellStyle name="Cࡵrrency_Sheet1_PRODUCTĠ" xfId="1500" xr:uid="{00000000-0005-0000-0000-0000B2050000}"/>
    <cellStyle name="Curråncy [0]_FCST_RESULTS" xfId="1501" xr:uid="{00000000-0005-0000-0000-0000B3050000}"/>
    <cellStyle name="Currency [0]ßmud plant bolted_RESULTS" xfId="1502" xr:uid="{00000000-0005-0000-0000-0000B4050000}"/>
    <cellStyle name="Currency [00]" xfId="1503" xr:uid="{00000000-0005-0000-0000-0000B5050000}"/>
    <cellStyle name="Currency 2" xfId="1504" xr:uid="{00000000-0005-0000-0000-0000B6050000}"/>
    <cellStyle name="Currency 2 2" xfId="1505" xr:uid="{00000000-0005-0000-0000-0000B7050000}"/>
    <cellStyle name="Currency 3" xfId="1506" xr:uid="{00000000-0005-0000-0000-0000B8050000}"/>
    <cellStyle name="Currency 4" xfId="1507" xr:uid="{00000000-0005-0000-0000-0000B9050000}"/>
    <cellStyle name="Currency 4 2" xfId="1508" xr:uid="{00000000-0005-0000-0000-0000BA050000}"/>
    <cellStyle name="Currency 5" xfId="1509" xr:uid="{00000000-0005-0000-0000-0000BB050000}"/>
    <cellStyle name="Currency![0]_FCSt (2)" xfId="1510" xr:uid="{00000000-0005-0000-0000-0000BC050000}"/>
    <cellStyle name="Currency0" xfId="27" xr:uid="{00000000-0005-0000-0000-0000BD050000}"/>
    <cellStyle name="Currency1" xfId="28" xr:uid="{00000000-0005-0000-0000-0000BE050000}"/>
    <cellStyle name="D1" xfId="1511" xr:uid="{00000000-0005-0000-0000-0000C1050000}"/>
    <cellStyle name="Date" xfId="29" xr:uid="{00000000-0005-0000-0000-0000C2050000}"/>
    <cellStyle name="Date Short" xfId="1512" xr:uid="{00000000-0005-0000-0000-0000C3050000}"/>
    <cellStyle name="Date_Book1" xfId="1513" xr:uid="{00000000-0005-0000-0000-0000C4050000}"/>
    <cellStyle name="Dấu_phảy 2" xfId="1514" xr:uid="{00000000-0005-0000-0000-0000C6050000}"/>
    <cellStyle name="DAUDE" xfId="1515" xr:uid="{00000000-0005-0000-0000-0000C5050000}"/>
    <cellStyle name="Dezimal [0]_35ERI8T2gbIEMixb4v26icuOo" xfId="1516" xr:uid="{00000000-0005-0000-0000-0000C7050000}"/>
    <cellStyle name="Dezimal_35ERI8T2gbIEMixb4v26icuOo" xfId="1517" xr:uid="{00000000-0005-0000-0000-0000C8050000}"/>
    <cellStyle name="Dg" xfId="1518" xr:uid="{00000000-0005-0000-0000-0000C9050000}"/>
    <cellStyle name="Dgia" xfId="1519" xr:uid="{00000000-0005-0000-0000-0000CA050000}"/>
    <cellStyle name="Dgia 2" xfId="1520" xr:uid="{00000000-0005-0000-0000-0000CB050000}"/>
    <cellStyle name="Dollar (zero dec)" xfId="30" xr:uid="{00000000-0005-0000-0000-0000CC050000}"/>
    <cellStyle name="Don gia" xfId="1521" xr:uid="{00000000-0005-0000-0000-0000CD050000}"/>
    <cellStyle name="Dziesi?tny [0]_Invoices2001Slovakia" xfId="1522" xr:uid="{00000000-0005-0000-0000-0000CE050000}"/>
    <cellStyle name="Dziesi?tny_Invoices2001Slovakia" xfId="1523" xr:uid="{00000000-0005-0000-0000-0000CF050000}"/>
    <cellStyle name="Dziesietny [0]_Invoices2001Slovakia" xfId="1524" xr:uid="{00000000-0005-0000-0000-0000D0050000}"/>
    <cellStyle name="Dziesiętny [0]_Invoices2001Slovakia" xfId="1525" xr:uid="{00000000-0005-0000-0000-0000D1050000}"/>
    <cellStyle name="Dziesietny [0]_Invoices2001Slovakia_01_Nha so 1_Dien" xfId="1526" xr:uid="{00000000-0005-0000-0000-0000D2050000}"/>
    <cellStyle name="Dziesiętny [0]_Invoices2001Slovakia_01_Nha so 1_Dien" xfId="1527" xr:uid="{00000000-0005-0000-0000-0000D3050000}"/>
    <cellStyle name="Dziesietny [0]_Invoices2001Slovakia_10_Nha so 10_Dien1" xfId="1528" xr:uid="{00000000-0005-0000-0000-0000D4050000}"/>
    <cellStyle name="Dziesiętny [0]_Invoices2001Slovakia_10_Nha so 10_Dien1" xfId="1529" xr:uid="{00000000-0005-0000-0000-0000D5050000}"/>
    <cellStyle name="Dziesietny [0]_Invoices2001Slovakia_Book1" xfId="1530" xr:uid="{00000000-0005-0000-0000-0000D6050000}"/>
    <cellStyle name="Dziesiętny [0]_Invoices2001Slovakia_Book1" xfId="1531" xr:uid="{00000000-0005-0000-0000-0000D7050000}"/>
    <cellStyle name="Dziesietny [0]_Invoices2001Slovakia_Book1_1" xfId="1532" xr:uid="{00000000-0005-0000-0000-0000D8050000}"/>
    <cellStyle name="Dziesiętny [0]_Invoices2001Slovakia_Book1_1" xfId="1533" xr:uid="{00000000-0005-0000-0000-0000D9050000}"/>
    <cellStyle name="Dziesietny [0]_Invoices2001Slovakia_Book1_1_Book1" xfId="1534" xr:uid="{00000000-0005-0000-0000-0000DA050000}"/>
    <cellStyle name="Dziesiętny [0]_Invoices2001Slovakia_Book1_1_Book1" xfId="1535" xr:uid="{00000000-0005-0000-0000-0000DB050000}"/>
    <cellStyle name="Dziesietny [0]_Invoices2001Slovakia_Book1_2" xfId="1536" xr:uid="{00000000-0005-0000-0000-0000DC050000}"/>
    <cellStyle name="Dziesiętny [0]_Invoices2001Slovakia_Book1_2" xfId="1537" xr:uid="{00000000-0005-0000-0000-0000DD050000}"/>
    <cellStyle name="Dziesietny [0]_Invoices2001Slovakia_Book1_Nhu cau von ung truoc 2011 Tha h Hoa + Nge An gui TW" xfId="1538" xr:uid="{00000000-0005-0000-0000-0000DE050000}"/>
    <cellStyle name="Dziesiętny [0]_Invoices2001Slovakia_Book1_Nhu cau von ung truoc 2011 Tha h Hoa + Nge An gui TW" xfId="1539" xr:uid="{00000000-0005-0000-0000-0000DF050000}"/>
    <cellStyle name="Dziesietny [0]_Invoices2001Slovakia_Book1_Tong hop Cac tuyen(9-1-06)" xfId="1540" xr:uid="{00000000-0005-0000-0000-0000E0050000}"/>
    <cellStyle name="Dziesiętny [0]_Invoices2001Slovakia_Book1_Tong hop Cac tuyen(9-1-06)" xfId="1541" xr:uid="{00000000-0005-0000-0000-0000E1050000}"/>
    <cellStyle name="Dziesietny [0]_Invoices2001Slovakia_Book1_ung truoc 2011 NSTW Thanh Hoa + Nge An gui Thu 12-5" xfId="1542" xr:uid="{00000000-0005-0000-0000-0000E2050000}"/>
    <cellStyle name="Dziesiętny [0]_Invoices2001Slovakia_Book1_ung truoc 2011 NSTW Thanh Hoa + Nge An gui Thu 12-5" xfId="1543" xr:uid="{00000000-0005-0000-0000-0000E3050000}"/>
    <cellStyle name="Dziesietny [0]_Invoices2001Slovakia_d-uong+TDT" xfId="1544" xr:uid="{00000000-0005-0000-0000-0000E4050000}"/>
    <cellStyle name="Dziesiętny [0]_Invoices2001Slovakia_Nhµ ®Ó xe" xfId="1545" xr:uid="{00000000-0005-0000-0000-0000E5050000}"/>
    <cellStyle name="Dziesietny [0]_Invoices2001Slovakia_Nha bao ve(28-7-05)" xfId="1546" xr:uid="{00000000-0005-0000-0000-0000E6050000}"/>
    <cellStyle name="Dziesiętny [0]_Invoices2001Slovakia_Nha bao ve(28-7-05)" xfId="1547" xr:uid="{00000000-0005-0000-0000-0000E7050000}"/>
    <cellStyle name="Dziesietny [0]_Invoices2001Slovakia_NHA de xe nguyen du" xfId="1548" xr:uid="{00000000-0005-0000-0000-0000E8050000}"/>
    <cellStyle name="Dziesiętny [0]_Invoices2001Slovakia_NHA de xe nguyen du" xfId="1549" xr:uid="{00000000-0005-0000-0000-0000E9050000}"/>
    <cellStyle name="Dziesietny [0]_Invoices2001Slovakia_Nhalamviec VTC(25-1-05)" xfId="1550" xr:uid="{00000000-0005-0000-0000-0000EA050000}"/>
    <cellStyle name="Dziesiętny [0]_Invoices2001Slovakia_Nhalamviec VTC(25-1-05)" xfId="1551" xr:uid="{00000000-0005-0000-0000-0000EB050000}"/>
    <cellStyle name="Dziesietny [0]_Invoices2001Slovakia_Nhu cau von ung truoc 2011 Tha h Hoa + Nge An gui TW" xfId="1552" xr:uid="{00000000-0005-0000-0000-0000EC050000}"/>
    <cellStyle name="Dziesiętny [0]_Invoices2001Slovakia_TDT KHANH HOA" xfId="1553" xr:uid="{00000000-0005-0000-0000-0000ED050000}"/>
    <cellStyle name="Dziesietny [0]_Invoices2001Slovakia_TDT KHANH HOA_Tong hop Cac tuyen(9-1-06)" xfId="1554" xr:uid="{00000000-0005-0000-0000-0000EE050000}"/>
    <cellStyle name="Dziesiętny [0]_Invoices2001Slovakia_TDT KHANH HOA_Tong hop Cac tuyen(9-1-06)" xfId="1555" xr:uid="{00000000-0005-0000-0000-0000EF050000}"/>
    <cellStyle name="Dziesietny [0]_Invoices2001Slovakia_TDT quangngai" xfId="1556" xr:uid="{00000000-0005-0000-0000-0000F0050000}"/>
    <cellStyle name="Dziesiętny [0]_Invoices2001Slovakia_TDT quangngai" xfId="1557" xr:uid="{00000000-0005-0000-0000-0000F1050000}"/>
    <cellStyle name="Dziesietny [0]_Invoices2001Slovakia_TMDT(10-5-06)" xfId="1558" xr:uid="{00000000-0005-0000-0000-0000F2050000}"/>
    <cellStyle name="Dziesietny_Invoices2001Slovakia" xfId="1559" xr:uid="{00000000-0005-0000-0000-0000F3050000}"/>
    <cellStyle name="Dziesiętny_Invoices2001Slovakia" xfId="1560" xr:uid="{00000000-0005-0000-0000-0000F4050000}"/>
    <cellStyle name="Dziesietny_Invoices2001Slovakia_01_Nha so 1_Dien" xfId="1561" xr:uid="{00000000-0005-0000-0000-0000F5050000}"/>
    <cellStyle name="Dziesiętny_Invoices2001Slovakia_01_Nha so 1_Dien" xfId="1562" xr:uid="{00000000-0005-0000-0000-0000F6050000}"/>
    <cellStyle name="Dziesietny_Invoices2001Slovakia_10_Nha so 10_Dien1" xfId="1563" xr:uid="{00000000-0005-0000-0000-0000F7050000}"/>
    <cellStyle name="Dziesiętny_Invoices2001Slovakia_10_Nha so 10_Dien1" xfId="1564" xr:uid="{00000000-0005-0000-0000-0000F8050000}"/>
    <cellStyle name="Dziesietny_Invoices2001Slovakia_Book1" xfId="1565" xr:uid="{00000000-0005-0000-0000-0000F9050000}"/>
    <cellStyle name="Dziesiętny_Invoices2001Slovakia_Book1" xfId="1566" xr:uid="{00000000-0005-0000-0000-0000FA050000}"/>
    <cellStyle name="Dziesietny_Invoices2001Slovakia_Book1_1" xfId="1567" xr:uid="{00000000-0005-0000-0000-0000FB050000}"/>
    <cellStyle name="Dziesiętny_Invoices2001Slovakia_Book1_1" xfId="1568" xr:uid="{00000000-0005-0000-0000-0000FC050000}"/>
    <cellStyle name="Dziesietny_Invoices2001Slovakia_Book1_1_Book1" xfId="1569" xr:uid="{00000000-0005-0000-0000-0000FD050000}"/>
    <cellStyle name="Dziesiętny_Invoices2001Slovakia_Book1_1_Book1" xfId="1570" xr:uid="{00000000-0005-0000-0000-0000FE050000}"/>
    <cellStyle name="Dziesietny_Invoices2001Slovakia_Book1_2" xfId="1571" xr:uid="{00000000-0005-0000-0000-0000FF050000}"/>
    <cellStyle name="Dziesiętny_Invoices2001Slovakia_Book1_2" xfId="1572" xr:uid="{00000000-0005-0000-0000-000000060000}"/>
    <cellStyle name="Dziesietny_Invoices2001Slovakia_Book1_Nhu cau von ung truoc 2011 Tha h Hoa + Nge An gui TW" xfId="1573" xr:uid="{00000000-0005-0000-0000-000001060000}"/>
    <cellStyle name="Dziesiętny_Invoices2001Slovakia_Book1_Nhu cau von ung truoc 2011 Tha h Hoa + Nge An gui TW" xfId="1574" xr:uid="{00000000-0005-0000-0000-000002060000}"/>
    <cellStyle name="Dziesietny_Invoices2001Slovakia_Book1_Tong hop Cac tuyen(9-1-06)" xfId="1575" xr:uid="{00000000-0005-0000-0000-000003060000}"/>
    <cellStyle name="Dziesiętny_Invoices2001Slovakia_Book1_Tong hop Cac tuyen(9-1-06)" xfId="1576" xr:uid="{00000000-0005-0000-0000-000004060000}"/>
    <cellStyle name="Dziesietny_Invoices2001Slovakia_Book1_ung truoc 2011 NSTW Thanh Hoa + Nge An gui Thu 12-5" xfId="1577" xr:uid="{00000000-0005-0000-0000-000005060000}"/>
    <cellStyle name="Dziesiętny_Invoices2001Slovakia_Book1_ung truoc 2011 NSTW Thanh Hoa + Nge An gui Thu 12-5" xfId="1578" xr:uid="{00000000-0005-0000-0000-000006060000}"/>
    <cellStyle name="Dziesietny_Invoices2001Slovakia_d-uong+TDT" xfId="1579" xr:uid="{00000000-0005-0000-0000-000007060000}"/>
    <cellStyle name="Dziesiętny_Invoices2001Slovakia_Nhµ ®Ó xe" xfId="1580" xr:uid="{00000000-0005-0000-0000-000008060000}"/>
    <cellStyle name="Dziesietny_Invoices2001Slovakia_Nha bao ve(28-7-05)" xfId="1581" xr:uid="{00000000-0005-0000-0000-000009060000}"/>
    <cellStyle name="Dziesiętny_Invoices2001Slovakia_Nha bao ve(28-7-05)" xfId="1582" xr:uid="{00000000-0005-0000-0000-00000A060000}"/>
    <cellStyle name="Dziesietny_Invoices2001Slovakia_NHA de xe nguyen du" xfId="1583" xr:uid="{00000000-0005-0000-0000-00000B060000}"/>
    <cellStyle name="Dziesiętny_Invoices2001Slovakia_NHA de xe nguyen du" xfId="1584" xr:uid="{00000000-0005-0000-0000-00000C060000}"/>
    <cellStyle name="Dziesietny_Invoices2001Slovakia_Nhalamviec VTC(25-1-05)" xfId="1585" xr:uid="{00000000-0005-0000-0000-00000D060000}"/>
    <cellStyle name="Dziesiętny_Invoices2001Slovakia_Nhalamviec VTC(25-1-05)" xfId="1586" xr:uid="{00000000-0005-0000-0000-00000E060000}"/>
    <cellStyle name="Dziesietny_Invoices2001Slovakia_Nhu cau von ung truoc 2011 Tha h Hoa + Nge An gui TW" xfId="1587" xr:uid="{00000000-0005-0000-0000-00000F060000}"/>
    <cellStyle name="Dziesiętny_Invoices2001Slovakia_TDT KHANH HOA" xfId="1588" xr:uid="{00000000-0005-0000-0000-000010060000}"/>
    <cellStyle name="Dziesietny_Invoices2001Slovakia_TDT KHANH HOA_Tong hop Cac tuyen(9-1-06)" xfId="1589" xr:uid="{00000000-0005-0000-0000-000011060000}"/>
    <cellStyle name="Dziesiętny_Invoices2001Slovakia_TDT KHANH HOA_Tong hop Cac tuyen(9-1-06)" xfId="1590" xr:uid="{00000000-0005-0000-0000-000012060000}"/>
    <cellStyle name="Dziesietny_Invoices2001Slovakia_TDT quangngai" xfId="1591" xr:uid="{00000000-0005-0000-0000-000013060000}"/>
    <cellStyle name="Dziesiętny_Invoices2001Slovakia_TDT quangngai" xfId="1592" xr:uid="{00000000-0005-0000-0000-000014060000}"/>
    <cellStyle name="Dziesietny_Invoices2001Slovakia_TMDT(10-5-06)" xfId="1593" xr:uid="{00000000-0005-0000-0000-000015060000}"/>
    <cellStyle name="e" xfId="1594" xr:uid="{00000000-0005-0000-0000-000016060000}"/>
    <cellStyle name="Enter Currency (0)" xfId="1595" xr:uid="{00000000-0005-0000-0000-000017060000}"/>
    <cellStyle name="Enter Currency (2)" xfId="1596" xr:uid="{00000000-0005-0000-0000-000018060000}"/>
    <cellStyle name="Enter Units (0)" xfId="1597" xr:uid="{00000000-0005-0000-0000-000019060000}"/>
    <cellStyle name="Enter Units (1)" xfId="1598" xr:uid="{00000000-0005-0000-0000-00001A060000}"/>
    <cellStyle name="Enter Units (2)" xfId="1599" xr:uid="{00000000-0005-0000-0000-00001B060000}"/>
    <cellStyle name="Entered" xfId="1600" xr:uid="{00000000-0005-0000-0000-00001C060000}"/>
    <cellStyle name="Euro" xfId="110" xr:uid="{00000000-0005-0000-0000-00001D060000}"/>
    <cellStyle name="Euro 2" xfId="1601" xr:uid="{00000000-0005-0000-0000-00001E060000}"/>
    <cellStyle name="f" xfId="1602" xr:uid="{00000000-0005-0000-0000-00001F060000}"/>
    <cellStyle name="f_Danhmuc_Quyhoach2009" xfId="1603" xr:uid="{00000000-0005-0000-0000-000020060000}"/>
    <cellStyle name="f_Danhmuc_Quyhoach2009 2" xfId="1604" xr:uid="{00000000-0005-0000-0000-000021060000}"/>
    <cellStyle name="f_Danhmuc_Quyhoach2009 2 2" xfId="1605" xr:uid="{00000000-0005-0000-0000-000022060000}"/>
    <cellStyle name="Fixed" xfId="31" xr:uid="{00000000-0005-0000-0000-000023060000}"/>
    <cellStyle name="gia" xfId="1606" xr:uid="{00000000-0005-0000-0000-000028060000}"/>
    <cellStyle name="Good 2" xfId="1607" xr:uid="{00000000-0005-0000-0000-000024060000}"/>
    <cellStyle name="Grey" xfId="32" xr:uid="{00000000-0005-0000-0000-000025060000}"/>
    <cellStyle name="Grey 2" xfId="111" xr:uid="{00000000-0005-0000-0000-000026060000}"/>
    <cellStyle name="Group" xfId="1608" xr:uid="{00000000-0005-0000-0000-000027060000}"/>
    <cellStyle name="H" xfId="1609" xr:uid="{00000000-0005-0000-0000-000029060000}"/>
    <cellStyle name="ha" xfId="1610" xr:uid="{00000000-0005-0000-0000-00002A060000}"/>
    <cellStyle name="HAI" xfId="1611" xr:uid="{00000000-0005-0000-0000-00002B060000}"/>
    <cellStyle name="Head 1" xfId="1612" xr:uid="{00000000-0005-0000-0000-00002C060000}"/>
    <cellStyle name="HEADER" xfId="112" xr:uid="{00000000-0005-0000-0000-00002D060000}"/>
    <cellStyle name="HEADER 2" xfId="1613" xr:uid="{00000000-0005-0000-0000-00002E060000}"/>
    <cellStyle name="Header1" xfId="33" xr:uid="{00000000-0005-0000-0000-00002F060000}"/>
    <cellStyle name="Header1 2" xfId="1614" xr:uid="{00000000-0005-0000-0000-000030060000}"/>
    <cellStyle name="Header2" xfId="34" xr:uid="{00000000-0005-0000-0000-000031060000}"/>
    <cellStyle name="Header2 2" xfId="1615" xr:uid="{00000000-0005-0000-0000-000032060000}"/>
    <cellStyle name="Heading 1 2" xfId="1616" xr:uid="{00000000-0005-0000-0000-000033060000}"/>
    <cellStyle name="Heading 2 2" xfId="1617" xr:uid="{00000000-0005-0000-0000-000034060000}"/>
    <cellStyle name="HEADING1" xfId="35" xr:uid="{00000000-0005-0000-0000-000035060000}"/>
    <cellStyle name="Heading1 2" xfId="113" xr:uid="{00000000-0005-0000-0000-000036060000}"/>
    <cellStyle name="HEADING2" xfId="36" xr:uid="{00000000-0005-0000-0000-000037060000}"/>
    <cellStyle name="Heading2 2" xfId="114" xr:uid="{00000000-0005-0000-0000-000038060000}"/>
    <cellStyle name="HEADINGS" xfId="1618" xr:uid="{00000000-0005-0000-0000-000039060000}"/>
    <cellStyle name="HEADINGSTOP" xfId="1619" xr:uid="{00000000-0005-0000-0000-00003A060000}"/>
    <cellStyle name="headoption" xfId="1620" xr:uid="{00000000-0005-0000-0000-00003B060000}"/>
    <cellStyle name="headoption 2" xfId="1621" xr:uid="{00000000-0005-0000-0000-00003C060000}"/>
    <cellStyle name="Hoa-Scholl" xfId="1622" xr:uid="{00000000-0005-0000-0000-00003D060000}"/>
    <cellStyle name="Hoa-Scholl 2" xfId="1623" xr:uid="{00000000-0005-0000-0000-00003E060000}"/>
    <cellStyle name="HUY" xfId="1624" xr:uid="{00000000-0005-0000-0000-00003F060000}"/>
    <cellStyle name="i phÝ kh¸c_B¶ng 2" xfId="1625" xr:uid="{00000000-0005-0000-0000-000040060000}"/>
    <cellStyle name="I.3" xfId="1626" xr:uid="{00000000-0005-0000-0000-000041060000}"/>
    <cellStyle name="i·0" xfId="1627" xr:uid="{00000000-0005-0000-0000-000042060000}"/>
    <cellStyle name="ï-¾È»ê_BiÓu TB" xfId="1628" xr:uid="{00000000-0005-0000-0000-000043060000}"/>
    <cellStyle name="Input [yellow]" xfId="37" xr:uid="{00000000-0005-0000-0000-000044060000}"/>
    <cellStyle name="Input [yellow] 2" xfId="115" xr:uid="{00000000-0005-0000-0000-000045060000}"/>
    <cellStyle name="Input [yellow] 2 2" xfId="1629" xr:uid="{00000000-0005-0000-0000-000046060000}"/>
    <cellStyle name="Input 2" xfId="1630" xr:uid="{00000000-0005-0000-0000-000047060000}"/>
    <cellStyle name="k_TONG HOP KINH PHI" xfId="1631" xr:uid="{00000000-0005-0000-0000-000048060000}"/>
    <cellStyle name="k_TONG HOP KINH PHI_!1 1 bao cao giao KH ve HTCMT vung TNB   12-12-2011" xfId="1632" xr:uid="{00000000-0005-0000-0000-000049060000}"/>
    <cellStyle name="k_TONG HOP KINH PHI_Bieu4HTMT" xfId="1633" xr:uid="{00000000-0005-0000-0000-00004A060000}"/>
    <cellStyle name="k_TONG HOP KINH PHI_Bieu4HTMT_!1 1 bao cao giao KH ve HTCMT vung TNB   12-12-2011" xfId="1634" xr:uid="{00000000-0005-0000-0000-00004B060000}"/>
    <cellStyle name="k_TONG HOP KINH PHI_Bieu4HTMT_KH TPCP vung TNB (03-1-2012)" xfId="1635" xr:uid="{00000000-0005-0000-0000-00004C060000}"/>
    <cellStyle name="k_TONG HOP KINH PHI_KH TPCP vung TNB (03-1-2012)" xfId="1636" xr:uid="{00000000-0005-0000-0000-00004D060000}"/>
    <cellStyle name="k_ÿÿÿÿÿ" xfId="1637" xr:uid="{00000000-0005-0000-0000-00004E060000}"/>
    <cellStyle name="k_ÿÿÿÿÿ_!1 1 bao cao giao KH ve HTCMT vung TNB   12-12-2011" xfId="1638" xr:uid="{00000000-0005-0000-0000-00004F060000}"/>
    <cellStyle name="k_ÿÿÿÿÿ_1" xfId="1639" xr:uid="{00000000-0005-0000-0000-000050060000}"/>
    <cellStyle name="k_ÿÿÿÿÿ_2" xfId="1640" xr:uid="{00000000-0005-0000-0000-000051060000}"/>
    <cellStyle name="k_ÿÿÿÿÿ_2_!1 1 bao cao giao KH ve HTCMT vung TNB   12-12-2011" xfId="1641" xr:uid="{00000000-0005-0000-0000-000052060000}"/>
    <cellStyle name="k_ÿÿÿÿÿ_2_Bieu4HTMT" xfId="1642" xr:uid="{00000000-0005-0000-0000-000053060000}"/>
    <cellStyle name="k_ÿÿÿÿÿ_2_Bieu4HTMT_!1 1 bao cao giao KH ve HTCMT vung TNB   12-12-2011" xfId="1643" xr:uid="{00000000-0005-0000-0000-000054060000}"/>
    <cellStyle name="k_ÿÿÿÿÿ_2_Bieu4HTMT_KH TPCP vung TNB (03-1-2012)" xfId="1644" xr:uid="{00000000-0005-0000-0000-000055060000}"/>
    <cellStyle name="k_ÿÿÿÿÿ_2_KH TPCP vung TNB (03-1-2012)" xfId="1645" xr:uid="{00000000-0005-0000-0000-000056060000}"/>
    <cellStyle name="k_ÿÿÿÿÿ_Bieu4HTMT" xfId="1646" xr:uid="{00000000-0005-0000-0000-000057060000}"/>
    <cellStyle name="k_ÿÿÿÿÿ_Bieu4HTMT_!1 1 bao cao giao KH ve HTCMT vung TNB   12-12-2011" xfId="1647" xr:uid="{00000000-0005-0000-0000-000058060000}"/>
    <cellStyle name="k_ÿÿÿÿÿ_Bieu4HTMT_KH TPCP vung TNB (03-1-2012)" xfId="1648" xr:uid="{00000000-0005-0000-0000-000059060000}"/>
    <cellStyle name="k_ÿÿÿÿÿ_KH TPCP vung TNB (03-1-2012)" xfId="1649" xr:uid="{00000000-0005-0000-0000-00005A060000}"/>
    <cellStyle name="kh¸c_Bang Chi tieu" xfId="1650" xr:uid="{00000000-0005-0000-0000-00005C060000}"/>
    <cellStyle name="khanh" xfId="1651" xr:uid="{00000000-0005-0000-0000-00005D060000}"/>
    <cellStyle name="khung" xfId="1652" xr:uid="{00000000-0005-0000-0000-00005E060000}"/>
    <cellStyle name="khung 2" xfId="2868" xr:uid="{00000000-0005-0000-0000-00005F060000}"/>
    <cellStyle name="Kiểu 1" xfId="1653" xr:uid="{00000000-0005-0000-0000-00005B060000}"/>
    <cellStyle name="Ledger 17 x 11 in" xfId="116" xr:uid="{00000000-0005-0000-0000-000060060000}"/>
    <cellStyle name="Ledger 17 x 11 in 2" xfId="117" xr:uid="{00000000-0005-0000-0000-000061060000}"/>
    <cellStyle name="Ledger 17 x 11 in 3" xfId="118" xr:uid="{00000000-0005-0000-0000-000062060000}"/>
    <cellStyle name="Ledger 17 x 11 in 4" xfId="119" xr:uid="{00000000-0005-0000-0000-000063060000}"/>
    <cellStyle name="Ledger 17 x 11 in 5" xfId="1654" xr:uid="{00000000-0005-0000-0000-000064060000}"/>
    <cellStyle name="left" xfId="1655" xr:uid="{00000000-0005-0000-0000-000065060000}"/>
    <cellStyle name="Line" xfId="1656" xr:uid="{00000000-0005-0000-0000-000066060000}"/>
    <cellStyle name="Link Currency (0)" xfId="1657" xr:uid="{00000000-0005-0000-0000-000067060000}"/>
    <cellStyle name="Link Currency (2)" xfId="1658" xr:uid="{00000000-0005-0000-0000-000068060000}"/>
    <cellStyle name="Link Units (0)" xfId="1659" xr:uid="{00000000-0005-0000-0000-000069060000}"/>
    <cellStyle name="Link Units (1)" xfId="1660" xr:uid="{00000000-0005-0000-0000-00006A060000}"/>
    <cellStyle name="Link Units (2)" xfId="1661" xr:uid="{00000000-0005-0000-0000-00006B060000}"/>
    <cellStyle name="Loai CBDT" xfId="38" xr:uid="{00000000-0005-0000-0000-00006C060000}"/>
    <cellStyle name="Loai CT" xfId="39" xr:uid="{00000000-0005-0000-0000-00006D060000}"/>
    <cellStyle name="Loai GD" xfId="40" xr:uid="{00000000-0005-0000-0000-00006E060000}"/>
    <cellStyle name="MAU" xfId="1662" xr:uid="{00000000-0005-0000-0000-00006F060000}"/>
    <cellStyle name="MAU 2" xfId="1663" xr:uid="{00000000-0005-0000-0000-000070060000}"/>
    <cellStyle name="Migliaia (0)_CALPREZZ" xfId="120" xr:uid="{00000000-0005-0000-0000-000071060000}"/>
    <cellStyle name="Migliaia_ PESO ELETTR." xfId="121" xr:uid="{00000000-0005-0000-0000-000072060000}"/>
    <cellStyle name="Millares [0]_Well Timing" xfId="122" xr:uid="{00000000-0005-0000-0000-000073060000}"/>
    <cellStyle name="Millares_Well Timing" xfId="123" xr:uid="{00000000-0005-0000-0000-000074060000}"/>
    <cellStyle name="Milliers [0]_      " xfId="1664" xr:uid="{00000000-0005-0000-0000-000075060000}"/>
    <cellStyle name="Milliers_      " xfId="1665" xr:uid="{00000000-0005-0000-0000-000076060000}"/>
    <cellStyle name="Model" xfId="124" xr:uid="{00000000-0005-0000-0000-000077060000}"/>
    <cellStyle name="Model 2" xfId="1666" xr:uid="{00000000-0005-0000-0000-000078060000}"/>
    <cellStyle name="moi" xfId="125" xr:uid="{00000000-0005-0000-0000-000079060000}"/>
    <cellStyle name="moi 2" xfId="1668" xr:uid="{00000000-0005-0000-0000-00007A060000}"/>
    <cellStyle name="moi 3" xfId="1669" xr:uid="{00000000-0005-0000-0000-00007B060000}"/>
    <cellStyle name="moi 4" xfId="1667" xr:uid="{00000000-0005-0000-0000-00007C060000}"/>
    <cellStyle name="Moneda [0]_Well Timing" xfId="126" xr:uid="{00000000-0005-0000-0000-00007D060000}"/>
    <cellStyle name="Moneda_Well Timing" xfId="127" xr:uid="{00000000-0005-0000-0000-00007E060000}"/>
    <cellStyle name="Monétaire [0]_      " xfId="1670" xr:uid="{00000000-0005-0000-0000-00007F060000}"/>
    <cellStyle name="Monétaire_      " xfId="1671" xr:uid="{00000000-0005-0000-0000-000080060000}"/>
    <cellStyle name="n" xfId="41" xr:uid="{00000000-0005-0000-0000-000081060000}"/>
    <cellStyle name="Neutral 2" xfId="1672" xr:uid="{00000000-0005-0000-0000-000082060000}"/>
    <cellStyle name="New" xfId="1673" xr:uid="{00000000-0005-0000-0000-000083060000}"/>
    <cellStyle name="New Times Roman" xfId="42" xr:uid="{00000000-0005-0000-0000-000084060000}"/>
    <cellStyle name="nga" xfId="1674" xr:uid="{00000000-0005-0000-0000-0000F4070000}"/>
    <cellStyle name="no dec" xfId="43" xr:uid="{00000000-0005-0000-0000-000085060000}"/>
    <cellStyle name="ÑONVÒ" xfId="1675" xr:uid="{00000000-0005-0000-0000-000086060000}"/>
    <cellStyle name="ÑONVÒ 2" xfId="1676" xr:uid="{00000000-0005-0000-0000-000087060000}"/>
    <cellStyle name="Normal" xfId="0" builtinId="0"/>
    <cellStyle name="Normal - Style1" xfId="44" xr:uid="{00000000-0005-0000-0000-000089060000}"/>
    <cellStyle name="Normal - Style1 2" xfId="128" xr:uid="{00000000-0005-0000-0000-00008A060000}"/>
    <cellStyle name="Normal - Style1 2 2" xfId="1678" xr:uid="{00000000-0005-0000-0000-00008B060000}"/>
    <cellStyle name="Normal - Style1 2 3" xfId="1679" xr:uid="{00000000-0005-0000-0000-00008C060000}"/>
    <cellStyle name="Normal - Style1 2 4" xfId="1677" xr:uid="{00000000-0005-0000-0000-00008D060000}"/>
    <cellStyle name="Normal - Style1 3" xfId="1680" xr:uid="{00000000-0005-0000-0000-00008E060000}"/>
    <cellStyle name="Normal - Style1 4" xfId="1681" xr:uid="{00000000-0005-0000-0000-00008F060000}"/>
    <cellStyle name="Normal - 유형1" xfId="1682" xr:uid="{00000000-0005-0000-0000-000090060000}"/>
    <cellStyle name="Normal 10" xfId="67" xr:uid="{00000000-0005-0000-0000-000091060000}"/>
    <cellStyle name="Normal 10 2" xfId="68" xr:uid="{00000000-0005-0000-0000-000092060000}"/>
    <cellStyle name="Normal 10 2 2" xfId="1684" xr:uid="{00000000-0005-0000-0000-000093060000}"/>
    <cellStyle name="Normal 10 2 3" xfId="1683" xr:uid="{00000000-0005-0000-0000-000094060000}"/>
    <cellStyle name="Normal 10 3" xfId="129" xr:uid="{00000000-0005-0000-0000-000095060000}"/>
    <cellStyle name="Normal 10 4" xfId="1685" xr:uid="{00000000-0005-0000-0000-000096060000}"/>
    <cellStyle name="Normal 10 5" xfId="2823" xr:uid="{00000000-0005-0000-0000-000097060000}"/>
    <cellStyle name="Normal 100" xfId="2911" xr:uid="{00000000-0005-0000-0000-000098060000}"/>
    <cellStyle name="Normal 101" xfId="2919" xr:uid="{00000000-0005-0000-0000-000099060000}"/>
    <cellStyle name="Normal 102" xfId="2921" xr:uid="{00000000-0005-0000-0000-00009A060000}"/>
    <cellStyle name="Normal 103" xfId="2924" xr:uid="{00000000-0005-0000-0000-00009B060000}"/>
    <cellStyle name="Normal 104" xfId="2925" xr:uid="{00000000-0005-0000-0000-00009C060000}"/>
    <cellStyle name="Normal 105" xfId="2926" xr:uid="{00000000-0005-0000-0000-00009D060000}"/>
    <cellStyle name="Normal 106" xfId="2927" xr:uid="{00000000-0005-0000-0000-00009E060000}"/>
    <cellStyle name="Normal 107" xfId="2928" xr:uid="{00000000-0005-0000-0000-00009F060000}"/>
    <cellStyle name="Normal 108" xfId="2930" xr:uid="{00000000-0005-0000-0000-0000A0060000}"/>
    <cellStyle name="Normal 109" xfId="2923" xr:uid="{00000000-0005-0000-0000-0000A1060000}"/>
    <cellStyle name="Normal 11" xfId="130" xr:uid="{00000000-0005-0000-0000-0000A2060000}"/>
    <cellStyle name="Normal 11 2" xfId="1687" xr:uid="{00000000-0005-0000-0000-0000A3060000}"/>
    <cellStyle name="Normal 11 3" xfId="1686" xr:uid="{00000000-0005-0000-0000-0000A4060000}"/>
    <cellStyle name="Normal 11 3 4" xfId="1688" xr:uid="{00000000-0005-0000-0000-0000A5060000}"/>
    <cellStyle name="Normal 11 4" xfId="1689" xr:uid="{00000000-0005-0000-0000-0000A6060000}"/>
    <cellStyle name="Normal 110" xfId="2939" xr:uid="{00000000-0005-0000-0000-0000A7060000}"/>
    <cellStyle name="Normal 111" xfId="2941" xr:uid="{00000000-0005-0000-0000-0000A8060000}"/>
    <cellStyle name="Normal 112" xfId="2944" xr:uid="{00000000-0005-0000-0000-0000A9060000}"/>
    <cellStyle name="Normal 113" xfId="2947" xr:uid="{00000000-0005-0000-0000-0000AA060000}"/>
    <cellStyle name="Normal 114" xfId="2950" xr:uid="{00000000-0005-0000-0000-0000AB060000}"/>
    <cellStyle name="Normal 115" xfId="2952" xr:uid="{00000000-0005-0000-0000-0000AC060000}"/>
    <cellStyle name="Normal 116" xfId="2953" xr:uid="{00000000-0005-0000-0000-0000AD060000}"/>
    <cellStyle name="Normal 117" xfId="2954" xr:uid="{00000000-0005-0000-0000-0000AE060000}"/>
    <cellStyle name="Normal 118" xfId="2955" xr:uid="{00000000-0005-0000-0000-0000AF060000}"/>
    <cellStyle name="Normal 119" xfId="2956" xr:uid="{00000000-0005-0000-0000-0000B0060000}"/>
    <cellStyle name="Normal 12" xfId="131" xr:uid="{00000000-0005-0000-0000-0000B1060000}"/>
    <cellStyle name="Normal 12 2" xfId="1691" xr:uid="{00000000-0005-0000-0000-0000B2060000}"/>
    <cellStyle name="Normal 12 3" xfId="1692" xr:uid="{00000000-0005-0000-0000-0000B3060000}"/>
    <cellStyle name="Normal 12 4" xfId="1690" xr:uid="{00000000-0005-0000-0000-0000B4060000}"/>
    <cellStyle name="Normal 120" xfId="2957" xr:uid="{00000000-0005-0000-0000-0000B5060000}"/>
    <cellStyle name="Normal 121" xfId="2959" xr:uid="{00000000-0005-0000-0000-0000B6060000}"/>
    <cellStyle name="Normal 122" xfId="2961" xr:uid="{00000000-0005-0000-0000-0000B7060000}"/>
    <cellStyle name="Normal 123" xfId="2963" xr:uid="{00000000-0005-0000-0000-0000B8060000}"/>
    <cellStyle name="Normal 124" xfId="2964" xr:uid="{00000000-0005-0000-0000-0000B9060000}"/>
    <cellStyle name="Normal 125" xfId="2966" xr:uid="{00000000-0005-0000-0000-0000BA060000}"/>
    <cellStyle name="Normal 126" xfId="2967" xr:uid="{00000000-0005-0000-0000-0000BB060000}"/>
    <cellStyle name="Normal 127" xfId="2968" xr:uid="{00000000-0005-0000-0000-0000BC060000}"/>
    <cellStyle name="Normal 128" xfId="2970" xr:uid="{00000000-0005-0000-0000-0000BD060000}"/>
    <cellStyle name="Normal 129" xfId="2972" xr:uid="{00000000-0005-0000-0000-0000BE060000}"/>
    <cellStyle name="Normal 13" xfId="132" xr:uid="{00000000-0005-0000-0000-0000BF060000}"/>
    <cellStyle name="Normal 13 2" xfId="1693" xr:uid="{00000000-0005-0000-0000-0000C0060000}"/>
    <cellStyle name="Normal 130" xfId="2973" xr:uid="{00000000-0005-0000-0000-0000C1060000}"/>
    <cellStyle name="Normal 131" xfId="2971" xr:uid="{00000000-0005-0000-0000-0000C2060000}"/>
    <cellStyle name="Normal 132" xfId="2969" xr:uid="{00000000-0005-0000-0000-0000C3060000}"/>
    <cellStyle name="Normal 133" xfId="2974" xr:uid="{00000000-0005-0000-0000-0000C4060000}"/>
    <cellStyle name="Normal 134" xfId="2975" xr:uid="{00000000-0005-0000-0000-0000C5060000}"/>
    <cellStyle name="Normal 135" xfId="2977" xr:uid="{00000000-0005-0000-0000-0000C6060000}"/>
    <cellStyle name="Normal 136" xfId="2978" xr:uid="{00000000-0005-0000-0000-0000C7060000}"/>
    <cellStyle name="Normal 137" xfId="2976" xr:uid="{00000000-0005-0000-0000-0000C8060000}"/>
    <cellStyle name="Normal 138" xfId="2979" xr:uid="{00000000-0005-0000-0000-0000C9060000}"/>
    <cellStyle name="Normal 14" xfId="133" xr:uid="{00000000-0005-0000-0000-0000CA060000}"/>
    <cellStyle name="Normal 14 2" xfId="1695" xr:uid="{00000000-0005-0000-0000-0000CB060000}"/>
    <cellStyle name="Normal 14 3" xfId="1696" xr:uid="{00000000-0005-0000-0000-0000CC060000}"/>
    <cellStyle name="Normal 14 4" xfId="1697" xr:uid="{00000000-0005-0000-0000-0000CD060000}"/>
    <cellStyle name="Normal 14 5" xfId="1698" xr:uid="{00000000-0005-0000-0000-0000CE060000}"/>
    <cellStyle name="Normal 14 6" xfId="1694" xr:uid="{00000000-0005-0000-0000-0000CF060000}"/>
    <cellStyle name="Normal 15" xfId="134" xr:uid="{00000000-0005-0000-0000-0000D0060000}"/>
    <cellStyle name="Normal 15 2" xfId="1699" xr:uid="{00000000-0005-0000-0000-0000D1060000}"/>
    <cellStyle name="Normal 16" xfId="135" xr:uid="{00000000-0005-0000-0000-0000D2060000}"/>
    <cellStyle name="Normal 16 2" xfId="1701" xr:uid="{00000000-0005-0000-0000-0000D3060000}"/>
    <cellStyle name="Normal 16 3" xfId="1702" xr:uid="{00000000-0005-0000-0000-0000D4060000}"/>
    <cellStyle name="Normal 16 4" xfId="1700" xr:uid="{00000000-0005-0000-0000-0000D5060000}"/>
    <cellStyle name="Normal 17" xfId="136" xr:uid="{00000000-0005-0000-0000-0000D6060000}"/>
    <cellStyle name="Normal 17 2" xfId="1704" xr:uid="{00000000-0005-0000-0000-0000D7060000}"/>
    <cellStyle name="Normal 17 3" xfId="1703" xr:uid="{00000000-0005-0000-0000-0000D8060000}"/>
    <cellStyle name="Normal 18" xfId="137" xr:uid="{00000000-0005-0000-0000-0000D9060000}"/>
    <cellStyle name="Normal 18 2" xfId="1706" xr:uid="{00000000-0005-0000-0000-0000DA060000}"/>
    <cellStyle name="Normal 18 3" xfId="1707" xr:uid="{00000000-0005-0000-0000-0000DB060000}"/>
    <cellStyle name="Normal 18 4" xfId="1708" xr:uid="{00000000-0005-0000-0000-0000DC060000}"/>
    <cellStyle name="Normal 18 5" xfId="1705" xr:uid="{00000000-0005-0000-0000-0000DD060000}"/>
    <cellStyle name="Normal 19" xfId="138" xr:uid="{00000000-0005-0000-0000-0000DE060000}"/>
    <cellStyle name="Normal 19 2" xfId="1710" xr:uid="{00000000-0005-0000-0000-0000DF060000}"/>
    <cellStyle name="Normal 19 3" xfId="1711" xr:uid="{00000000-0005-0000-0000-0000E0060000}"/>
    <cellStyle name="Normal 19 4" xfId="1709" xr:uid="{00000000-0005-0000-0000-0000E1060000}"/>
    <cellStyle name="Normal 2" xfId="2" xr:uid="{00000000-0005-0000-0000-0000E2060000}"/>
    <cellStyle name="Normal 2 10" xfId="1712" xr:uid="{00000000-0005-0000-0000-0000E3060000}"/>
    <cellStyle name="Normal 2 11" xfId="1713" xr:uid="{00000000-0005-0000-0000-0000E4060000}"/>
    <cellStyle name="Normal 2 12" xfId="1714" xr:uid="{00000000-0005-0000-0000-0000E5060000}"/>
    <cellStyle name="Normal 2 13" xfId="1715" xr:uid="{00000000-0005-0000-0000-0000E6060000}"/>
    <cellStyle name="Normal 2 14" xfId="1716" xr:uid="{00000000-0005-0000-0000-0000E7060000}"/>
    <cellStyle name="Normal 2 14 2" xfId="1717" xr:uid="{00000000-0005-0000-0000-0000E8060000}"/>
    <cellStyle name="Normal 2 14 2 2" xfId="1718" xr:uid="{00000000-0005-0000-0000-0000E9060000}"/>
    <cellStyle name="Normal 2 14 3" xfId="1719" xr:uid="{00000000-0005-0000-0000-0000EA060000}"/>
    <cellStyle name="Normal 2 15" xfId="1720" xr:uid="{00000000-0005-0000-0000-0000EB060000}"/>
    <cellStyle name="Normal 2 16" xfId="1721" xr:uid="{00000000-0005-0000-0000-0000EC060000}"/>
    <cellStyle name="Normal 2 17" xfId="1722" xr:uid="{00000000-0005-0000-0000-0000ED060000}"/>
    <cellStyle name="Normal 2 18" xfId="1723" xr:uid="{00000000-0005-0000-0000-0000EE060000}"/>
    <cellStyle name="Normal 2 19" xfId="1724" xr:uid="{00000000-0005-0000-0000-0000EF060000}"/>
    <cellStyle name="Normal 2 2" xfId="8" xr:uid="{00000000-0005-0000-0000-0000F0060000}"/>
    <cellStyle name="Normal 2 2 2" xfId="1725" xr:uid="{00000000-0005-0000-0000-0000F1060000}"/>
    <cellStyle name="Normal 2 2 2 2" xfId="1726" xr:uid="{00000000-0005-0000-0000-0000F2060000}"/>
    <cellStyle name="Normal 2 2 2 3" xfId="1727" xr:uid="{00000000-0005-0000-0000-0000F3060000}"/>
    <cellStyle name="Normal 2 2 2 4" xfId="1728" xr:uid="{00000000-0005-0000-0000-0000F4060000}"/>
    <cellStyle name="Normal 2 2 3" xfId="1729" xr:uid="{00000000-0005-0000-0000-0000F5060000}"/>
    <cellStyle name="Normal 2 2 4" xfId="1730" xr:uid="{00000000-0005-0000-0000-0000F6060000}"/>
    <cellStyle name="Normal 2 2 4 2" xfId="1731" xr:uid="{00000000-0005-0000-0000-0000F7060000}"/>
    <cellStyle name="Normal 2 2 4 2 2" xfId="1732" xr:uid="{00000000-0005-0000-0000-0000F8060000}"/>
    <cellStyle name="Normal 2 2 4 3" xfId="1733" xr:uid="{00000000-0005-0000-0000-0000F9060000}"/>
    <cellStyle name="Normal 2 2 5" xfId="1734" xr:uid="{00000000-0005-0000-0000-0000FA060000}"/>
    <cellStyle name="Normal 2 2_Bieu giao TTg" xfId="1735" xr:uid="{00000000-0005-0000-0000-0000FB060000}"/>
    <cellStyle name="Normal 2 20" xfId="1736" xr:uid="{00000000-0005-0000-0000-0000FC060000}"/>
    <cellStyle name="Normal 2 21" xfId="1737" xr:uid="{00000000-0005-0000-0000-0000FD060000}"/>
    <cellStyle name="Normal 2 22" xfId="1738" xr:uid="{00000000-0005-0000-0000-0000FE060000}"/>
    <cellStyle name="Normal 2 22 2" xfId="1739" xr:uid="{00000000-0005-0000-0000-0000FF060000}"/>
    <cellStyle name="Normal 2 23" xfId="1740" xr:uid="{00000000-0005-0000-0000-000000070000}"/>
    <cellStyle name="Normal 2 24" xfId="1741" xr:uid="{00000000-0005-0000-0000-000001070000}"/>
    <cellStyle name="Normal 2 25" xfId="1742" xr:uid="{00000000-0005-0000-0000-000002070000}"/>
    <cellStyle name="Normal 2 26" xfId="1743" xr:uid="{00000000-0005-0000-0000-000003070000}"/>
    <cellStyle name="Normal 2 27" xfId="1744" xr:uid="{00000000-0005-0000-0000-000004070000}"/>
    <cellStyle name="Normal 2 28" xfId="1745" xr:uid="{00000000-0005-0000-0000-000005070000}"/>
    <cellStyle name="Normal 2 28 2" xfId="1746" xr:uid="{00000000-0005-0000-0000-000006070000}"/>
    <cellStyle name="Normal 2 29" xfId="1747" xr:uid="{00000000-0005-0000-0000-000007070000}"/>
    <cellStyle name="Normal 2 3" xfId="9" xr:uid="{00000000-0005-0000-0000-000008070000}"/>
    <cellStyle name="Normal 2 3 2" xfId="71" xr:uid="{00000000-0005-0000-0000-000009070000}"/>
    <cellStyle name="Normal 2 3 2 2" xfId="1748" xr:uid="{00000000-0005-0000-0000-00000A070000}"/>
    <cellStyle name="Normal 2 3 3" xfId="1749" xr:uid="{00000000-0005-0000-0000-00000B070000}"/>
    <cellStyle name="Normal 2 3 3 2" xfId="1750" xr:uid="{00000000-0005-0000-0000-00000C070000}"/>
    <cellStyle name="Normal 2 3 4" xfId="1751" xr:uid="{00000000-0005-0000-0000-00000D070000}"/>
    <cellStyle name="Normal 2 3_74847_80640" xfId="1752" xr:uid="{00000000-0005-0000-0000-00000E070000}"/>
    <cellStyle name="Normal 2 30" xfId="1753" xr:uid="{00000000-0005-0000-0000-00000F070000}"/>
    <cellStyle name="Normal 2 31" xfId="1754" xr:uid="{00000000-0005-0000-0000-000010070000}"/>
    <cellStyle name="Normal 2 32" xfId="1755" xr:uid="{00000000-0005-0000-0000-000011070000}"/>
    <cellStyle name="Normal 2 33" xfId="1756" xr:uid="{00000000-0005-0000-0000-000012070000}"/>
    <cellStyle name="Normal 2 34" xfId="1757" xr:uid="{00000000-0005-0000-0000-000013070000}"/>
    <cellStyle name="Normal 2 35" xfId="1758" xr:uid="{00000000-0005-0000-0000-000014070000}"/>
    <cellStyle name="Normal 2 36" xfId="1759" xr:uid="{00000000-0005-0000-0000-000015070000}"/>
    <cellStyle name="Normal 2 37" xfId="1760" xr:uid="{00000000-0005-0000-0000-000016070000}"/>
    <cellStyle name="Normal 2 38" xfId="1761" xr:uid="{00000000-0005-0000-0000-000017070000}"/>
    <cellStyle name="Normal 2 39" xfId="1762" xr:uid="{00000000-0005-0000-0000-000018070000}"/>
    <cellStyle name="Normal 2 4" xfId="139" xr:uid="{00000000-0005-0000-0000-000019070000}"/>
    <cellStyle name="Normal 2 4 2" xfId="1764" xr:uid="{00000000-0005-0000-0000-00001A070000}"/>
    <cellStyle name="Normal 2 4 2 2" xfId="1765" xr:uid="{00000000-0005-0000-0000-00001B070000}"/>
    <cellStyle name="Normal 2 4 3" xfId="1766" xr:uid="{00000000-0005-0000-0000-00001C070000}"/>
    <cellStyle name="Normal 2 4 4" xfId="1767" xr:uid="{00000000-0005-0000-0000-00001D070000}"/>
    <cellStyle name="Normal 2 4 4 2" xfId="1768" xr:uid="{00000000-0005-0000-0000-00001E070000}"/>
    <cellStyle name="Normal 2 4 5" xfId="1763" xr:uid="{00000000-0005-0000-0000-00001F070000}"/>
    <cellStyle name="Normal 2 40" xfId="1769" xr:uid="{00000000-0005-0000-0000-000020070000}"/>
    <cellStyle name="Normal 2 41" xfId="1770" xr:uid="{00000000-0005-0000-0000-000021070000}"/>
    <cellStyle name="Normal 2 42" xfId="1771" xr:uid="{00000000-0005-0000-0000-000022070000}"/>
    <cellStyle name="Normal 2 43" xfId="1772" xr:uid="{00000000-0005-0000-0000-000023070000}"/>
    <cellStyle name="Normal 2 44" xfId="1773" xr:uid="{00000000-0005-0000-0000-000024070000}"/>
    <cellStyle name="Normal 2 45" xfId="1774" xr:uid="{00000000-0005-0000-0000-000025070000}"/>
    <cellStyle name="Normal 2 46" xfId="1775" xr:uid="{00000000-0005-0000-0000-000026070000}"/>
    <cellStyle name="Normal 2 47" xfId="1776" xr:uid="{00000000-0005-0000-0000-000027070000}"/>
    <cellStyle name="Normal 2 48" xfId="1777" xr:uid="{00000000-0005-0000-0000-000028070000}"/>
    <cellStyle name="Normal 2 49" xfId="1778" xr:uid="{00000000-0005-0000-0000-000029070000}"/>
    <cellStyle name="Normal 2 5" xfId="1779" xr:uid="{00000000-0005-0000-0000-00002A070000}"/>
    <cellStyle name="Normal 2 50" xfId="1780" xr:uid="{00000000-0005-0000-0000-00002B070000}"/>
    <cellStyle name="Normal 2 51" xfId="1781" xr:uid="{00000000-0005-0000-0000-00002C070000}"/>
    <cellStyle name="Normal 2 52" xfId="1782" xr:uid="{00000000-0005-0000-0000-00002D070000}"/>
    <cellStyle name="Normal 2 53" xfId="1783" xr:uid="{00000000-0005-0000-0000-00002E070000}"/>
    <cellStyle name="Normal 2 54" xfId="1784" xr:uid="{00000000-0005-0000-0000-00002F070000}"/>
    <cellStyle name="Normal 2 6" xfId="1785" xr:uid="{00000000-0005-0000-0000-000030070000}"/>
    <cellStyle name="Normal 2 7" xfId="1786" xr:uid="{00000000-0005-0000-0000-000031070000}"/>
    <cellStyle name="Normal 2 8" xfId="1787" xr:uid="{00000000-0005-0000-0000-000032070000}"/>
    <cellStyle name="Normal 2 9" xfId="1788" xr:uid="{00000000-0005-0000-0000-000033070000}"/>
    <cellStyle name="Normal 2_30_210_2_trinhhdndpchuanqt" xfId="1789" xr:uid="{00000000-0005-0000-0000-000034070000}"/>
    <cellStyle name="Normal 20" xfId="1790" xr:uid="{00000000-0005-0000-0000-000035070000}"/>
    <cellStyle name="Normal 20 2" xfId="1791" xr:uid="{00000000-0005-0000-0000-000036070000}"/>
    <cellStyle name="Normal 20 3" xfId="1792" xr:uid="{00000000-0005-0000-0000-000037070000}"/>
    <cellStyle name="Normal 21" xfId="1793" xr:uid="{00000000-0005-0000-0000-000038070000}"/>
    <cellStyle name="Normal 21 2" xfId="1794" xr:uid="{00000000-0005-0000-0000-000039070000}"/>
    <cellStyle name="Normal 21 3" xfId="1795" xr:uid="{00000000-0005-0000-0000-00003A070000}"/>
    <cellStyle name="Normal 22" xfId="1796" xr:uid="{00000000-0005-0000-0000-00003B070000}"/>
    <cellStyle name="Normal 22 2" xfId="1797" xr:uid="{00000000-0005-0000-0000-00003C070000}"/>
    <cellStyle name="Normal 22 2 2" xfId="1798" xr:uid="{00000000-0005-0000-0000-00003D070000}"/>
    <cellStyle name="Normal 23" xfId="140" xr:uid="{00000000-0005-0000-0000-00003E070000}"/>
    <cellStyle name="Normal 23 2" xfId="1800" xr:uid="{00000000-0005-0000-0000-00003F070000}"/>
    <cellStyle name="Normal 23 3" xfId="1801" xr:uid="{00000000-0005-0000-0000-000040070000}"/>
    <cellStyle name="Normal 23 4" xfId="1799" xr:uid="{00000000-0005-0000-0000-000041070000}"/>
    <cellStyle name="Normal 24" xfId="141" xr:uid="{00000000-0005-0000-0000-000042070000}"/>
    <cellStyle name="Normal 24 2" xfId="1803" xr:uid="{00000000-0005-0000-0000-000043070000}"/>
    <cellStyle name="Normal 24 3" xfId="1804" xr:uid="{00000000-0005-0000-0000-000044070000}"/>
    <cellStyle name="Normal 24 4" xfId="1802" xr:uid="{00000000-0005-0000-0000-000045070000}"/>
    <cellStyle name="Normal 25" xfId="142" xr:uid="{00000000-0005-0000-0000-000046070000}"/>
    <cellStyle name="Normal 25 2" xfId="143" xr:uid="{00000000-0005-0000-0000-000047070000}"/>
    <cellStyle name="Normal 25 2 2" xfId="1806" xr:uid="{00000000-0005-0000-0000-000048070000}"/>
    <cellStyle name="Normal 25 3" xfId="1807" xr:uid="{00000000-0005-0000-0000-000049070000}"/>
    <cellStyle name="Normal 25 4" xfId="1805" xr:uid="{00000000-0005-0000-0000-00004A070000}"/>
    <cellStyle name="Normal 26" xfId="144" xr:uid="{00000000-0005-0000-0000-00004B070000}"/>
    <cellStyle name="Normal 26 2" xfId="145" xr:uid="{00000000-0005-0000-0000-00004C070000}"/>
    <cellStyle name="Normal 26 2 2" xfId="1809" xr:uid="{00000000-0005-0000-0000-00004D070000}"/>
    <cellStyle name="Normal 26 3" xfId="1810" xr:uid="{00000000-0005-0000-0000-00004E070000}"/>
    <cellStyle name="Normal 26 4" xfId="1808" xr:uid="{00000000-0005-0000-0000-00004F070000}"/>
    <cellStyle name="Normal 27" xfId="146" xr:uid="{00000000-0005-0000-0000-000050070000}"/>
    <cellStyle name="Normal 27 2" xfId="1812" xr:uid="{00000000-0005-0000-0000-000051070000}"/>
    <cellStyle name="Normal 27 3" xfId="1813" xr:uid="{00000000-0005-0000-0000-000052070000}"/>
    <cellStyle name="Normal 27 4" xfId="1814" xr:uid="{00000000-0005-0000-0000-000053070000}"/>
    <cellStyle name="Normal 27 5" xfId="1811" xr:uid="{00000000-0005-0000-0000-000054070000}"/>
    <cellStyle name="Normal 28" xfId="147" xr:uid="{00000000-0005-0000-0000-000055070000}"/>
    <cellStyle name="Normal 28 2" xfId="1816" xr:uid="{00000000-0005-0000-0000-000056070000}"/>
    <cellStyle name="Normal 28 2 2" xfId="1817" xr:uid="{00000000-0005-0000-0000-000057070000}"/>
    <cellStyle name="Normal 28 3" xfId="1815" xr:uid="{00000000-0005-0000-0000-000058070000}"/>
    <cellStyle name="Normal 29" xfId="148" xr:uid="{00000000-0005-0000-0000-000059070000}"/>
    <cellStyle name="Normal 29 2" xfId="1819" xr:uid="{00000000-0005-0000-0000-00005A070000}"/>
    <cellStyle name="Normal 29 3" xfId="1820" xr:uid="{00000000-0005-0000-0000-00005B070000}"/>
    <cellStyle name="Normal 29 4" xfId="1818" xr:uid="{00000000-0005-0000-0000-00005C070000}"/>
    <cellStyle name="Normal 3" xfId="10" xr:uid="{00000000-0005-0000-0000-00005D070000}"/>
    <cellStyle name="Normal 3 2" xfId="1821" xr:uid="{00000000-0005-0000-0000-00005E070000}"/>
    <cellStyle name="Normal 3 2 2" xfId="1822" xr:uid="{00000000-0005-0000-0000-00005F070000}"/>
    <cellStyle name="Normal 3 2 2 2" xfId="1823" xr:uid="{00000000-0005-0000-0000-000060070000}"/>
    <cellStyle name="Normal 3 2 2_BieuMauKH" xfId="1824" xr:uid="{00000000-0005-0000-0000-000061070000}"/>
    <cellStyle name="Normal 3 2 3" xfId="1825" xr:uid="{00000000-0005-0000-0000-000062070000}"/>
    <cellStyle name="Normal 3 2 3 2" xfId="149" xr:uid="{00000000-0005-0000-0000-000063070000}"/>
    <cellStyle name="Normal 3 2_BieuMauKH" xfId="1826" xr:uid="{00000000-0005-0000-0000-000064070000}"/>
    <cellStyle name="Normal 3 3" xfId="1827" xr:uid="{00000000-0005-0000-0000-000065070000}"/>
    <cellStyle name="Normal 3 4" xfId="1828" xr:uid="{00000000-0005-0000-0000-000066070000}"/>
    <cellStyle name="Normal 3 8" xfId="1829" xr:uid="{00000000-0005-0000-0000-000067070000}"/>
    <cellStyle name="Normal 3_Bieu TH TPCP Vung TNB ngay 4-1-2012" xfId="1830" xr:uid="{00000000-0005-0000-0000-000068070000}"/>
    <cellStyle name="Normal 30" xfId="150" xr:uid="{00000000-0005-0000-0000-000069070000}"/>
    <cellStyle name="Normal 30 2" xfId="1832" xr:uid="{00000000-0005-0000-0000-00006A070000}"/>
    <cellStyle name="Normal 30 3" xfId="1833" xr:uid="{00000000-0005-0000-0000-00006B070000}"/>
    <cellStyle name="Normal 30 4" xfId="1831" xr:uid="{00000000-0005-0000-0000-00006C070000}"/>
    <cellStyle name="Normal 31" xfId="151" xr:uid="{00000000-0005-0000-0000-00006D070000}"/>
    <cellStyle name="Normal 31 2" xfId="1835" xr:uid="{00000000-0005-0000-0000-00006E070000}"/>
    <cellStyle name="Normal 31 3" xfId="1836" xr:uid="{00000000-0005-0000-0000-00006F070000}"/>
    <cellStyle name="Normal 31 4" xfId="1834" xr:uid="{00000000-0005-0000-0000-000070070000}"/>
    <cellStyle name="Normal 32" xfId="152" xr:uid="{00000000-0005-0000-0000-000071070000}"/>
    <cellStyle name="Normal 32 2" xfId="1837" xr:uid="{00000000-0005-0000-0000-000072070000}"/>
    <cellStyle name="Normal 33" xfId="1838" xr:uid="{00000000-0005-0000-0000-000073070000}"/>
    <cellStyle name="Normal 34" xfId="153" xr:uid="{00000000-0005-0000-0000-000074070000}"/>
    <cellStyle name="Normal 34 2" xfId="1839" xr:uid="{00000000-0005-0000-0000-000075070000}"/>
    <cellStyle name="Normal 35" xfId="1840" xr:uid="{00000000-0005-0000-0000-000076070000}"/>
    <cellStyle name="Normal 36" xfId="1841" xr:uid="{00000000-0005-0000-0000-000077070000}"/>
    <cellStyle name="Normal 37" xfId="1842" xr:uid="{00000000-0005-0000-0000-000078070000}"/>
    <cellStyle name="Normal 37 2" xfId="1843" xr:uid="{00000000-0005-0000-0000-000079070000}"/>
    <cellStyle name="Normal 38" xfId="178" xr:uid="{00000000-0005-0000-0000-00007A070000}"/>
    <cellStyle name="Normal 38 2" xfId="1844" xr:uid="{00000000-0005-0000-0000-00007B070000}"/>
    <cellStyle name="Normal 39" xfId="1845" xr:uid="{00000000-0005-0000-0000-00007C070000}"/>
    <cellStyle name="Normal 39 2" xfId="1846" xr:uid="{00000000-0005-0000-0000-00007D070000}"/>
    <cellStyle name="Normal 4" xfId="11" xr:uid="{00000000-0005-0000-0000-00007E070000}"/>
    <cellStyle name="Normal 4 2" xfId="12" xr:uid="{00000000-0005-0000-0000-00007F070000}"/>
    <cellStyle name="Normal 4 2 2" xfId="1847" xr:uid="{00000000-0005-0000-0000-000080070000}"/>
    <cellStyle name="Normal 4 3" xfId="1848" xr:uid="{00000000-0005-0000-0000-000081070000}"/>
    <cellStyle name="Normal 4 3 2" xfId="1849" xr:uid="{00000000-0005-0000-0000-000082070000}"/>
    <cellStyle name="Normal 4_57907_63310(1)" xfId="1850" xr:uid="{00000000-0005-0000-0000-000083070000}"/>
    <cellStyle name="Normal 40" xfId="1851" xr:uid="{00000000-0005-0000-0000-000084070000}"/>
    <cellStyle name="Normal 41" xfId="154" xr:uid="{00000000-0005-0000-0000-000085070000}"/>
    <cellStyle name="Normal 41 2" xfId="1852" xr:uid="{00000000-0005-0000-0000-000086070000}"/>
    <cellStyle name="Normal 42" xfId="155" xr:uid="{00000000-0005-0000-0000-000087070000}"/>
    <cellStyle name="Normal 42 2" xfId="1853" xr:uid="{00000000-0005-0000-0000-000088070000}"/>
    <cellStyle name="Normal 43" xfId="1854" xr:uid="{00000000-0005-0000-0000-000089070000}"/>
    <cellStyle name="Normal 44" xfId="1855" xr:uid="{00000000-0005-0000-0000-00008A070000}"/>
    <cellStyle name="Normal 45" xfId="1856" xr:uid="{00000000-0005-0000-0000-00008B070000}"/>
    <cellStyle name="Normal 46" xfId="1857" xr:uid="{00000000-0005-0000-0000-00008C070000}"/>
    <cellStyle name="Normal 47" xfId="1858" xr:uid="{00000000-0005-0000-0000-00008D070000}"/>
    <cellStyle name="Normal 48" xfId="1859" xr:uid="{00000000-0005-0000-0000-00008E070000}"/>
    <cellStyle name="Normal 49" xfId="1860" xr:uid="{00000000-0005-0000-0000-00008F070000}"/>
    <cellStyle name="Normal 5" xfId="13" xr:uid="{00000000-0005-0000-0000-000090070000}"/>
    <cellStyle name="Normal 5 2" xfId="1861" xr:uid="{00000000-0005-0000-0000-000091070000}"/>
    <cellStyle name="Normal 5 2 2" xfId="1862" xr:uid="{00000000-0005-0000-0000-000092070000}"/>
    <cellStyle name="Normal 5 3" xfId="1863" xr:uid="{00000000-0005-0000-0000-000093070000}"/>
    <cellStyle name="Normal 50" xfId="1864" xr:uid="{00000000-0005-0000-0000-000094070000}"/>
    <cellStyle name="Normal 51" xfId="1865" xr:uid="{00000000-0005-0000-0000-000095070000}"/>
    <cellStyle name="Normal 52" xfId="1866" xr:uid="{00000000-0005-0000-0000-000096070000}"/>
    <cellStyle name="Normal 53" xfId="1867" xr:uid="{00000000-0005-0000-0000-000097070000}"/>
    <cellStyle name="Normal 54" xfId="1868" xr:uid="{00000000-0005-0000-0000-000098070000}"/>
    <cellStyle name="Normal 55" xfId="1869" xr:uid="{00000000-0005-0000-0000-000099070000}"/>
    <cellStyle name="Normal 56" xfId="1870" xr:uid="{00000000-0005-0000-0000-00009A070000}"/>
    <cellStyle name="Normal 56 2" xfId="1871" xr:uid="{00000000-0005-0000-0000-00009B070000}"/>
    <cellStyle name="Normal 57" xfId="1872" xr:uid="{00000000-0005-0000-0000-00009C070000}"/>
    <cellStyle name="Normal 58" xfId="1873" xr:uid="{00000000-0005-0000-0000-00009D070000}"/>
    <cellStyle name="Normal 59" xfId="1874" xr:uid="{00000000-0005-0000-0000-00009E070000}"/>
    <cellStyle name="Normal 6" xfId="14" xr:uid="{00000000-0005-0000-0000-00009F070000}"/>
    <cellStyle name="Normal 6 2" xfId="1875" xr:uid="{00000000-0005-0000-0000-0000A0070000}"/>
    <cellStyle name="Normal 6 2 2" xfId="1876" xr:uid="{00000000-0005-0000-0000-0000A1070000}"/>
    <cellStyle name="Normal 6 2 3" xfId="1877" xr:uid="{00000000-0005-0000-0000-0000A2070000}"/>
    <cellStyle name="Normal 6 3" xfId="1878" xr:uid="{00000000-0005-0000-0000-0000A3070000}"/>
    <cellStyle name="Normal 6 4" xfId="1879" xr:uid="{00000000-0005-0000-0000-0000A4070000}"/>
    <cellStyle name="Normal 6_TPCP trinh UBND ngay 27-12" xfId="1880" xr:uid="{00000000-0005-0000-0000-0000A5070000}"/>
    <cellStyle name="Normal 60" xfId="1881" xr:uid="{00000000-0005-0000-0000-0000A6070000}"/>
    <cellStyle name="Normal 61" xfId="1882" xr:uid="{00000000-0005-0000-0000-0000A7070000}"/>
    <cellStyle name="Normal 62" xfId="1883" xr:uid="{00000000-0005-0000-0000-0000A8070000}"/>
    <cellStyle name="Normal 63" xfId="1884" xr:uid="{00000000-0005-0000-0000-0000A9070000}"/>
    <cellStyle name="Normal 64" xfId="1885" xr:uid="{00000000-0005-0000-0000-0000AA070000}"/>
    <cellStyle name="Normal 65" xfId="1886" xr:uid="{00000000-0005-0000-0000-0000AB070000}"/>
    <cellStyle name="Normal 66" xfId="1887" xr:uid="{00000000-0005-0000-0000-0000AC070000}"/>
    <cellStyle name="Normal 67" xfId="1888" xr:uid="{00000000-0005-0000-0000-0000AD070000}"/>
    <cellStyle name="Normal 68" xfId="1889" xr:uid="{00000000-0005-0000-0000-0000AE070000}"/>
    <cellStyle name="Normal 69" xfId="1890" xr:uid="{00000000-0005-0000-0000-0000AF070000}"/>
    <cellStyle name="Normal 7" xfId="15" xr:uid="{00000000-0005-0000-0000-0000B0070000}"/>
    <cellStyle name="Normal 7 2" xfId="1891" xr:uid="{00000000-0005-0000-0000-0000B1070000}"/>
    <cellStyle name="Normal 7 2 2" xfId="1892" xr:uid="{00000000-0005-0000-0000-0000B2070000}"/>
    <cellStyle name="Normal 7 2 3" xfId="1893" xr:uid="{00000000-0005-0000-0000-0000B3070000}"/>
    <cellStyle name="Normal 7 3" xfId="1894" xr:uid="{00000000-0005-0000-0000-0000B4070000}"/>
    <cellStyle name="Normal 7 3 2" xfId="1895" xr:uid="{00000000-0005-0000-0000-0000B5070000}"/>
    <cellStyle name="Normal 7 4" xfId="1896" xr:uid="{00000000-0005-0000-0000-0000B6070000}"/>
    <cellStyle name="Normal 7 5" xfId="1897" xr:uid="{00000000-0005-0000-0000-0000B7070000}"/>
    <cellStyle name="Normal 7_!1 1 bao cao giao KH ve HTCMT vung TNB   12-12-2011" xfId="1898" xr:uid="{00000000-0005-0000-0000-0000B8070000}"/>
    <cellStyle name="Normal 70" xfId="1899" xr:uid="{00000000-0005-0000-0000-0000B9070000}"/>
    <cellStyle name="Normal 71" xfId="1900" xr:uid="{00000000-0005-0000-0000-0000BA070000}"/>
    <cellStyle name="Normal 72" xfId="1901" xr:uid="{00000000-0005-0000-0000-0000BB070000}"/>
    <cellStyle name="Normal 73" xfId="1902" xr:uid="{00000000-0005-0000-0000-0000BC070000}"/>
    <cellStyle name="Normal 74" xfId="1903" xr:uid="{00000000-0005-0000-0000-0000BD070000}"/>
    <cellStyle name="Normal 75" xfId="1904" xr:uid="{00000000-0005-0000-0000-0000BE070000}"/>
    <cellStyle name="Normal 76" xfId="1905" xr:uid="{00000000-0005-0000-0000-0000BF070000}"/>
    <cellStyle name="Normal 77" xfId="1906" xr:uid="{00000000-0005-0000-0000-0000C0070000}"/>
    <cellStyle name="Normal 78" xfId="1907" xr:uid="{00000000-0005-0000-0000-0000C1070000}"/>
    <cellStyle name="Normal 79" xfId="1908" xr:uid="{00000000-0005-0000-0000-0000C2070000}"/>
    <cellStyle name="Normal 8" xfId="16" xr:uid="{00000000-0005-0000-0000-0000C3070000}"/>
    <cellStyle name="Normal 8 2" xfId="72" xr:uid="{00000000-0005-0000-0000-0000C4070000}"/>
    <cellStyle name="Normal 8 2 2" xfId="1909" xr:uid="{00000000-0005-0000-0000-0000C5070000}"/>
    <cellStyle name="Normal 8 2 2 2" xfId="1910" xr:uid="{00000000-0005-0000-0000-0000C6070000}"/>
    <cellStyle name="Normal 8 2 3" xfId="1911" xr:uid="{00000000-0005-0000-0000-0000C7070000}"/>
    <cellStyle name="Normal 8 3" xfId="1912" xr:uid="{00000000-0005-0000-0000-0000C8070000}"/>
    <cellStyle name="Normal 8 3 2" xfId="1913" xr:uid="{00000000-0005-0000-0000-0000C9070000}"/>
    <cellStyle name="Normal 8 4" xfId="1914" xr:uid="{00000000-0005-0000-0000-0000CA070000}"/>
    <cellStyle name="Normal 8 5" xfId="1915" xr:uid="{00000000-0005-0000-0000-0000CB070000}"/>
    <cellStyle name="Normal 8_Bieu 2 TH nganh, linh vuc" xfId="73" xr:uid="{00000000-0005-0000-0000-0000CC070000}"/>
    <cellStyle name="Normal 80" xfId="1916" xr:uid="{00000000-0005-0000-0000-0000CD070000}"/>
    <cellStyle name="Normal 81" xfId="1917" xr:uid="{00000000-0005-0000-0000-0000CE070000}"/>
    <cellStyle name="Normal 82" xfId="1918" xr:uid="{00000000-0005-0000-0000-0000CF070000}"/>
    <cellStyle name="Normal 83" xfId="1919" xr:uid="{00000000-0005-0000-0000-0000D0070000}"/>
    <cellStyle name="Normal 84" xfId="1920" xr:uid="{00000000-0005-0000-0000-0000D1070000}"/>
    <cellStyle name="Normal 85" xfId="1921" xr:uid="{00000000-0005-0000-0000-0000D2070000}"/>
    <cellStyle name="Normal 86" xfId="1922" xr:uid="{00000000-0005-0000-0000-0000D3070000}"/>
    <cellStyle name="Normal 87" xfId="1923" xr:uid="{00000000-0005-0000-0000-0000D4070000}"/>
    <cellStyle name="Normal 88" xfId="1924" xr:uid="{00000000-0005-0000-0000-0000D5070000}"/>
    <cellStyle name="Normal 89" xfId="1925" xr:uid="{00000000-0005-0000-0000-0000D6070000}"/>
    <cellStyle name="Normal 9" xfId="17" xr:uid="{00000000-0005-0000-0000-0000D7070000}"/>
    <cellStyle name="Normal 9 2" xfId="18" xr:uid="{00000000-0005-0000-0000-0000D8070000}"/>
    <cellStyle name="Normal 9 2 2" xfId="1926" xr:uid="{00000000-0005-0000-0000-0000D9070000}"/>
    <cellStyle name="Normal 9 3" xfId="1927" xr:uid="{00000000-0005-0000-0000-0000DA070000}"/>
    <cellStyle name="Normal 9_Bieu 2 TH nganh, linh vuc" xfId="74" xr:uid="{00000000-0005-0000-0000-0000DB070000}"/>
    <cellStyle name="Normal 90" xfId="1928" xr:uid="{00000000-0005-0000-0000-0000DC070000}"/>
    <cellStyle name="Normal 90 2" xfId="1929" xr:uid="{00000000-0005-0000-0000-0000DD070000}"/>
    <cellStyle name="Normal 91" xfId="1930" xr:uid="{00000000-0005-0000-0000-0000DE070000}"/>
    <cellStyle name="Normal 92" xfId="181" xr:uid="{00000000-0005-0000-0000-0000DF070000}"/>
    <cellStyle name="Normal 93" xfId="2820" xr:uid="{00000000-0005-0000-0000-0000E0070000}"/>
    <cellStyle name="Normal 94" xfId="2895" xr:uid="{00000000-0005-0000-0000-0000E1070000}"/>
    <cellStyle name="Normal 95" xfId="2897" xr:uid="{00000000-0005-0000-0000-0000E2070000}"/>
    <cellStyle name="Normal 96" xfId="2894" xr:uid="{00000000-0005-0000-0000-0000E3070000}"/>
    <cellStyle name="Normal 97" xfId="2904" xr:uid="{00000000-0005-0000-0000-0000E4070000}"/>
    <cellStyle name="Normal 98" xfId="2912" xr:uid="{00000000-0005-0000-0000-0000E5070000}"/>
    <cellStyle name="Normal 99" xfId="2914" xr:uid="{00000000-0005-0000-0000-0000E6070000}"/>
    <cellStyle name="Normal_Bieu mau (CV )" xfId="1" xr:uid="{00000000-0005-0000-0000-0000E7070000}"/>
    <cellStyle name="Normal_Bieu mau (CV ) 2" xfId="2980" xr:uid="{00000000-0005-0000-0000-0000E8070000}"/>
    <cellStyle name="Normal_Bieu mau (CV ) 2_Bieu_mau" xfId="2985" xr:uid="{00000000-0005-0000-0000-0000E9070000}"/>
    <cellStyle name="Normal_Biêu yêu cầu Sở KH đâu tư  ( tham khảo)" xfId="2982" xr:uid="{00000000-0005-0000-0000-0000EA070000}"/>
    <cellStyle name="Normal_CDT-01 STC" xfId="2983" xr:uid="{00000000-0005-0000-0000-0000EB070000}"/>
    <cellStyle name="Normal_Phan bo chi tiet 30a nam 2010" xfId="2984" xr:uid="{00000000-0005-0000-0000-0000EC070000}"/>
    <cellStyle name="Normal_Sheet1 (2)" xfId="180" xr:uid="{00000000-0005-0000-0000-0000ED070000}"/>
    <cellStyle name="Normal_Sheet2" xfId="2981" xr:uid="{00000000-0005-0000-0000-0000EE070000}"/>
    <cellStyle name="Normal1" xfId="156" xr:uid="{00000000-0005-0000-0000-0000EF070000}"/>
    <cellStyle name="Normal8" xfId="1931" xr:uid="{00000000-0005-0000-0000-0000F0070000}"/>
    <cellStyle name="Normale_ PESO ELETTR." xfId="157" xr:uid="{00000000-0005-0000-0000-0000F1070000}"/>
    <cellStyle name="Normalny_Cennik obowiazuje od 06-08-2001 r (1)" xfId="1932" xr:uid="{00000000-0005-0000-0000-0000F2070000}"/>
    <cellStyle name="NWM" xfId="1933" xr:uid="{00000000-0005-0000-0000-0000F3070000}"/>
    <cellStyle name="Ò_x000d_Normal_123569" xfId="1934" xr:uid="{00000000-0005-0000-0000-0000F5070000}"/>
    <cellStyle name="Œ…‹æØ‚è [0.00]_laroux" xfId="158" xr:uid="{00000000-0005-0000-0000-0000F6070000}"/>
    <cellStyle name="Œ…‹æØ‚è_laroux" xfId="159" xr:uid="{00000000-0005-0000-0000-0000F7070000}"/>
    <cellStyle name="oft Excel]_x000d__x000a_Comment=open=/f ‚ðw’è‚·‚é‚ÆAƒ†[ƒU[’è‹`ŠÖ”‚ðŠÖ”“\‚è•t‚¯‚Ìˆê——‚É“o˜^‚·‚é‚±‚Æ‚ª‚Å‚«‚Ü‚·B_x000d__x000a_Maximized" xfId="1935" xr:uid="{00000000-0005-0000-0000-0000F8070000}"/>
    <cellStyle name="oft Excel]_x000d__x000a_Comment=open=/f ‚ðŽw’è‚·‚é‚ÆAƒ†[ƒU[’è‹`ŠÖ”‚ðŠÖ”“\‚è•t‚¯‚Ìˆê——‚É“o˜^‚·‚é‚±‚Æ‚ª‚Å‚«‚Ü‚·B_x000d__x000a_Maximized" xfId="1936" xr:uid="{00000000-0005-0000-0000-0000F9070000}"/>
    <cellStyle name="oft Excel]_x000d__x000a_Comment=The open=/f lines load custom functions into the Paste Function list._x000d__x000a_Maximized=2_x000d__x000a_Basics=1_x000d__x000a_A" xfId="160" xr:uid="{00000000-0005-0000-0000-0000FA070000}"/>
    <cellStyle name="oft Excel]_x000d__x000a_Comment=The open=/f lines load custom functions into the Paste Function list._x000d__x000a_Maximized=3_x000d__x000a_Basics=1_x000d__x000a_A" xfId="161" xr:uid="{00000000-0005-0000-0000-0000FB070000}"/>
    <cellStyle name="omma [0]_Mktg Prog" xfId="162" xr:uid="{00000000-0005-0000-0000-0000FC070000}"/>
    <cellStyle name="ormal_Sheet1_1" xfId="163" xr:uid="{00000000-0005-0000-0000-0000FD070000}"/>
    <cellStyle name="p" xfId="1937" xr:uid="{00000000-0005-0000-0000-0000FE070000}"/>
    <cellStyle name="Pattern" xfId="1938" xr:uid="{00000000-0005-0000-0000-0000FF070000}"/>
    <cellStyle name="per.style" xfId="1939" xr:uid="{00000000-0005-0000-0000-000000080000}"/>
    <cellStyle name="Percent [0]" xfId="1940" xr:uid="{00000000-0005-0000-0000-000001080000}"/>
    <cellStyle name="Percent [00]" xfId="1941" xr:uid="{00000000-0005-0000-0000-000002080000}"/>
    <cellStyle name="Percent [2]" xfId="45" xr:uid="{00000000-0005-0000-0000-000003080000}"/>
    <cellStyle name="Percent 2" xfId="19" xr:uid="{00000000-0005-0000-0000-000004080000}"/>
    <cellStyle name="Percent 2 2" xfId="1942" xr:uid="{00000000-0005-0000-0000-000005080000}"/>
    <cellStyle name="Percent 2 2 2" xfId="1943" xr:uid="{00000000-0005-0000-0000-000006080000}"/>
    <cellStyle name="Percent 2 2 2 2" xfId="1944" xr:uid="{00000000-0005-0000-0000-000007080000}"/>
    <cellStyle name="Percent 2 2 3" xfId="1945" xr:uid="{00000000-0005-0000-0000-000008080000}"/>
    <cellStyle name="Percent 2 3" xfId="1946" xr:uid="{00000000-0005-0000-0000-000009080000}"/>
    <cellStyle name="Percent 2 3 2" xfId="1947" xr:uid="{00000000-0005-0000-0000-00000A080000}"/>
    <cellStyle name="Percent 2 4" xfId="1948" xr:uid="{00000000-0005-0000-0000-00000B080000}"/>
    <cellStyle name="Percent 2 5" xfId="1949" xr:uid="{00000000-0005-0000-0000-00000C080000}"/>
    <cellStyle name="Percent 3" xfId="1950" xr:uid="{00000000-0005-0000-0000-00000D080000}"/>
    <cellStyle name="Percent 3 2" xfId="1951" xr:uid="{00000000-0005-0000-0000-00000E080000}"/>
    <cellStyle name="Percent 4" xfId="1952" xr:uid="{00000000-0005-0000-0000-00000F080000}"/>
    <cellStyle name="Percent 5" xfId="1953" xr:uid="{00000000-0005-0000-0000-000010080000}"/>
    <cellStyle name="Percent 6" xfId="1954" xr:uid="{00000000-0005-0000-0000-000011080000}"/>
    <cellStyle name="Percent 6 2" xfId="1955" xr:uid="{00000000-0005-0000-0000-000012080000}"/>
    <cellStyle name="Percent 7" xfId="1956" xr:uid="{00000000-0005-0000-0000-000013080000}"/>
    <cellStyle name="Percent 8" xfId="1957" xr:uid="{00000000-0005-0000-0000-000014080000}"/>
    <cellStyle name="PERCENTAGE" xfId="1958" xr:uid="{00000000-0005-0000-0000-000015080000}"/>
    <cellStyle name="PERCENTAGE 2" xfId="1959" xr:uid="{00000000-0005-0000-0000-000016080000}"/>
    <cellStyle name="PrePop Currency (0)" xfId="1960" xr:uid="{00000000-0005-0000-0000-000017080000}"/>
    <cellStyle name="PrePop Currency (2)" xfId="1961" xr:uid="{00000000-0005-0000-0000-000018080000}"/>
    <cellStyle name="PrePop Units (0)" xfId="1962" xr:uid="{00000000-0005-0000-0000-000019080000}"/>
    <cellStyle name="PrePop Units (1)" xfId="1963" xr:uid="{00000000-0005-0000-0000-00001A080000}"/>
    <cellStyle name="PrePop Units (2)" xfId="1964" xr:uid="{00000000-0005-0000-0000-00001B080000}"/>
    <cellStyle name="pricing" xfId="1965" xr:uid="{00000000-0005-0000-0000-00001C080000}"/>
    <cellStyle name="PSChar" xfId="1966" xr:uid="{00000000-0005-0000-0000-00001D080000}"/>
    <cellStyle name="PSHeading" xfId="1967" xr:uid="{00000000-0005-0000-0000-00001E080000}"/>
    <cellStyle name="Quantity" xfId="1968" xr:uid="{00000000-0005-0000-0000-00001F080000}"/>
    <cellStyle name="regstoresfromspecstores" xfId="1969" xr:uid="{00000000-0005-0000-0000-000020080000}"/>
    <cellStyle name="RevList" xfId="1970" xr:uid="{00000000-0005-0000-0000-000021080000}"/>
    <cellStyle name="rlink_tiªn l­în_x001b_Hyperlink_TONG HOP KINH PHI" xfId="1971" xr:uid="{00000000-0005-0000-0000-000022080000}"/>
    <cellStyle name="rmal_ADAdot" xfId="1972" xr:uid="{00000000-0005-0000-0000-000023080000}"/>
    <cellStyle name="S—_x0008_" xfId="1973" xr:uid="{00000000-0005-0000-0000-000024080000}"/>
    <cellStyle name="s]_x000d__x000a_spooler=yes_x000d__x000a_load=_x000d__x000a_Beep=yes_x000d__x000a_NullPort=None_x000d__x000a_BorderWidth=3_x000d__x000a_CursorBlinkRate=1200_x000d__x000a_DoubleClickSpeed=452_x000d__x000a_Programs=co" xfId="164" xr:uid="{00000000-0005-0000-0000-000025080000}"/>
    <cellStyle name="S—_x0008__KH TPCP vung TNB (03-1-2012)" xfId="1974" xr:uid="{00000000-0005-0000-0000-000026080000}"/>
    <cellStyle name="SAPBEXaggData" xfId="1975" xr:uid="{00000000-0005-0000-0000-000027080000}"/>
    <cellStyle name="SAPBEXaggData 2" xfId="2844" xr:uid="{00000000-0005-0000-0000-000028080000}"/>
    <cellStyle name="SAPBEXaggDataEmph" xfId="1976" xr:uid="{00000000-0005-0000-0000-000029080000}"/>
    <cellStyle name="SAPBEXaggDataEmph 2" xfId="2843" xr:uid="{00000000-0005-0000-0000-00002A080000}"/>
    <cellStyle name="SAPBEXaggItem" xfId="1977" xr:uid="{00000000-0005-0000-0000-00002B080000}"/>
    <cellStyle name="SAPBEXaggItem 2" xfId="2842" xr:uid="{00000000-0005-0000-0000-00002C080000}"/>
    <cellStyle name="SAPBEXchaText" xfId="1978" xr:uid="{00000000-0005-0000-0000-00002D080000}"/>
    <cellStyle name="SAPBEXexcBad7" xfId="1979" xr:uid="{00000000-0005-0000-0000-00002E080000}"/>
    <cellStyle name="SAPBEXexcBad7 2" xfId="2841" xr:uid="{00000000-0005-0000-0000-00002F080000}"/>
    <cellStyle name="SAPBEXexcBad8" xfId="1980" xr:uid="{00000000-0005-0000-0000-000030080000}"/>
    <cellStyle name="SAPBEXexcBad8 2" xfId="2840" xr:uid="{00000000-0005-0000-0000-000031080000}"/>
    <cellStyle name="SAPBEXexcBad9" xfId="1981" xr:uid="{00000000-0005-0000-0000-000032080000}"/>
    <cellStyle name="SAPBEXexcBad9 2" xfId="2839" xr:uid="{00000000-0005-0000-0000-000033080000}"/>
    <cellStyle name="SAPBEXexcCritical4" xfId="1982" xr:uid="{00000000-0005-0000-0000-000034080000}"/>
    <cellStyle name="SAPBEXexcCritical4 2" xfId="2838" xr:uid="{00000000-0005-0000-0000-000035080000}"/>
    <cellStyle name="SAPBEXexcCritical5" xfId="1983" xr:uid="{00000000-0005-0000-0000-000036080000}"/>
    <cellStyle name="SAPBEXexcCritical5 2" xfId="2837" xr:uid="{00000000-0005-0000-0000-000037080000}"/>
    <cellStyle name="SAPBEXexcCritical6" xfId="1984" xr:uid="{00000000-0005-0000-0000-000038080000}"/>
    <cellStyle name="SAPBEXexcCritical6 2" xfId="2836" xr:uid="{00000000-0005-0000-0000-000039080000}"/>
    <cellStyle name="SAPBEXexcGood1" xfId="1985" xr:uid="{00000000-0005-0000-0000-00003A080000}"/>
    <cellStyle name="SAPBEXexcGood1 2" xfId="2835" xr:uid="{00000000-0005-0000-0000-00003B080000}"/>
    <cellStyle name="SAPBEXexcGood2" xfId="1986" xr:uid="{00000000-0005-0000-0000-00003C080000}"/>
    <cellStyle name="SAPBEXexcGood2 2" xfId="2834" xr:uid="{00000000-0005-0000-0000-00003D080000}"/>
    <cellStyle name="SAPBEXexcGood3" xfId="1987" xr:uid="{00000000-0005-0000-0000-00003E080000}"/>
    <cellStyle name="SAPBEXexcGood3 2" xfId="2833" xr:uid="{00000000-0005-0000-0000-00003F080000}"/>
    <cellStyle name="SAPBEXfilterDrill" xfId="1988" xr:uid="{00000000-0005-0000-0000-000040080000}"/>
    <cellStyle name="SAPBEXfilterItem" xfId="1989" xr:uid="{00000000-0005-0000-0000-000041080000}"/>
    <cellStyle name="SAPBEXfilterText" xfId="1990" xr:uid="{00000000-0005-0000-0000-000042080000}"/>
    <cellStyle name="SAPBEXformats" xfId="1991" xr:uid="{00000000-0005-0000-0000-000043080000}"/>
    <cellStyle name="SAPBEXformats 2" xfId="2832" xr:uid="{00000000-0005-0000-0000-000044080000}"/>
    <cellStyle name="SAPBEXheaderItem" xfId="1992" xr:uid="{00000000-0005-0000-0000-000045080000}"/>
    <cellStyle name="SAPBEXheaderText" xfId="1993" xr:uid="{00000000-0005-0000-0000-000046080000}"/>
    <cellStyle name="SAPBEXresData" xfId="1994" xr:uid="{00000000-0005-0000-0000-000047080000}"/>
    <cellStyle name="SAPBEXresData 2" xfId="2831" xr:uid="{00000000-0005-0000-0000-000048080000}"/>
    <cellStyle name="SAPBEXresDataEmph" xfId="1995" xr:uid="{00000000-0005-0000-0000-000049080000}"/>
    <cellStyle name="SAPBEXresDataEmph 2" xfId="2830" xr:uid="{00000000-0005-0000-0000-00004A080000}"/>
    <cellStyle name="SAPBEXresItem" xfId="1996" xr:uid="{00000000-0005-0000-0000-00004B080000}"/>
    <cellStyle name="SAPBEXresItem 2" xfId="2829" xr:uid="{00000000-0005-0000-0000-00004C080000}"/>
    <cellStyle name="SAPBEXstdData" xfId="1997" xr:uid="{00000000-0005-0000-0000-00004D080000}"/>
    <cellStyle name="SAPBEXstdData 2" xfId="2828" xr:uid="{00000000-0005-0000-0000-00004E080000}"/>
    <cellStyle name="SAPBEXstdDataEmph" xfId="1998" xr:uid="{00000000-0005-0000-0000-00004F080000}"/>
    <cellStyle name="SAPBEXstdDataEmph 2" xfId="2827" xr:uid="{00000000-0005-0000-0000-000050080000}"/>
    <cellStyle name="SAPBEXstdItem" xfId="1999" xr:uid="{00000000-0005-0000-0000-000051080000}"/>
    <cellStyle name="SAPBEXstdItem 2" xfId="2826" xr:uid="{00000000-0005-0000-0000-000052080000}"/>
    <cellStyle name="SAPBEXtitle" xfId="2000" xr:uid="{00000000-0005-0000-0000-000053080000}"/>
    <cellStyle name="SAPBEXtitle 2" xfId="2825" xr:uid="{00000000-0005-0000-0000-000054080000}"/>
    <cellStyle name="SAPBEXundefined" xfId="2001" xr:uid="{00000000-0005-0000-0000-000055080000}"/>
    <cellStyle name="SAPBEXundefined 2" xfId="2824" xr:uid="{00000000-0005-0000-0000-000056080000}"/>
    <cellStyle name="serJet 1200 Series PCL 6" xfId="2002" xr:uid="{00000000-0005-0000-0000-000057080000}"/>
    <cellStyle name="SHADEDSTORES" xfId="2003" xr:uid="{00000000-0005-0000-0000-000058080000}"/>
    <cellStyle name="SHADEDSTORES 2" xfId="2004" xr:uid="{00000000-0005-0000-0000-000059080000}"/>
    <cellStyle name="songuyen" xfId="2005" xr:uid="{00000000-0005-0000-0000-00005A080000}"/>
    <cellStyle name="specstores" xfId="2006" xr:uid="{00000000-0005-0000-0000-00005B080000}"/>
    <cellStyle name="Standard_AAbgleich" xfId="2007" xr:uid="{00000000-0005-0000-0000-00005C080000}"/>
    <cellStyle name="STTDG" xfId="2008" xr:uid="{00000000-0005-0000-0000-00005D080000}"/>
    <cellStyle name="style" xfId="165" xr:uid="{00000000-0005-0000-0000-00005E080000}"/>
    <cellStyle name="Style 1" xfId="166" xr:uid="{00000000-0005-0000-0000-00005F080000}"/>
    <cellStyle name="Style 1 2" xfId="167" xr:uid="{00000000-0005-0000-0000-000060080000}"/>
    <cellStyle name="Style 1 2 2" xfId="179" xr:uid="{00000000-0005-0000-0000-000061080000}"/>
    <cellStyle name="Style 1 3" xfId="168" xr:uid="{00000000-0005-0000-0000-000062080000}"/>
    <cellStyle name="Style 1 4" xfId="2009" xr:uid="{00000000-0005-0000-0000-000063080000}"/>
    <cellStyle name="Style 1 5" xfId="2010" xr:uid="{00000000-0005-0000-0000-000064080000}"/>
    <cellStyle name="Style 1 6" xfId="2011" xr:uid="{00000000-0005-0000-0000-000065080000}"/>
    <cellStyle name="Style 10" xfId="2012" xr:uid="{00000000-0005-0000-0000-000066080000}"/>
    <cellStyle name="Style 100" xfId="2013" xr:uid="{00000000-0005-0000-0000-000067080000}"/>
    <cellStyle name="Style 101" xfId="2014" xr:uid="{00000000-0005-0000-0000-000068080000}"/>
    <cellStyle name="Style 102" xfId="2015" xr:uid="{00000000-0005-0000-0000-000069080000}"/>
    <cellStyle name="Style 103" xfId="2016" xr:uid="{00000000-0005-0000-0000-00006A080000}"/>
    <cellStyle name="Style 104" xfId="2017" xr:uid="{00000000-0005-0000-0000-00006B080000}"/>
    <cellStyle name="Style 105" xfId="2018" xr:uid="{00000000-0005-0000-0000-00006C080000}"/>
    <cellStyle name="Style 106" xfId="2019" xr:uid="{00000000-0005-0000-0000-00006D080000}"/>
    <cellStyle name="Style 107" xfId="2020" xr:uid="{00000000-0005-0000-0000-00006E080000}"/>
    <cellStyle name="Style 108" xfId="2021" xr:uid="{00000000-0005-0000-0000-00006F080000}"/>
    <cellStyle name="Style 109" xfId="2022" xr:uid="{00000000-0005-0000-0000-000070080000}"/>
    <cellStyle name="Style 11" xfId="2023" xr:uid="{00000000-0005-0000-0000-000071080000}"/>
    <cellStyle name="Style 110" xfId="2024" xr:uid="{00000000-0005-0000-0000-000072080000}"/>
    <cellStyle name="Style 111" xfId="2025" xr:uid="{00000000-0005-0000-0000-000073080000}"/>
    <cellStyle name="Style 112" xfId="2026" xr:uid="{00000000-0005-0000-0000-000074080000}"/>
    <cellStyle name="Style 113" xfId="2027" xr:uid="{00000000-0005-0000-0000-000075080000}"/>
    <cellStyle name="Style 114" xfId="2028" xr:uid="{00000000-0005-0000-0000-000076080000}"/>
    <cellStyle name="Style 115" xfId="2029" xr:uid="{00000000-0005-0000-0000-000077080000}"/>
    <cellStyle name="Style 116" xfId="2030" xr:uid="{00000000-0005-0000-0000-000078080000}"/>
    <cellStyle name="Style 117" xfId="2031" xr:uid="{00000000-0005-0000-0000-000079080000}"/>
    <cellStyle name="Style 118" xfId="2032" xr:uid="{00000000-0005-0000-0000-00007A080000}"/>
    <cellStyle name="Style 119" xfId="2033" xr:uid="{00000000-0005-0000-0000-00007B080000}"/>
    <cellStyle name="Style 12" xfId="2034" xr:uid="{00000000-0005-0000-0000-00007C080000}"/>
    <cellStyle name="Style 120" xfId="2035" xr:uid="{00000000-0005-0000-0000-00007D080000}"/>
    <cellStyle name="Style 121" xfId="2036" xr:uid="{00000000-0005-0000-0000-00007E080000}"/>
    <cellStyle name="Style 122" xfId="2037" xr:uid="{00000000-0005-0000-0000-00007F080000}"/>
    <cellStyle name="Style 123" xfId="2038" xr:uid="{00000000-0005-0000-0000-000080080000}"/>
    <cellStyle name="Style 124" xfId="2039" xr:uid="{00000000-0005-0000-0000-000081080000}"/>
    <cellStyle name="Style 125" xfId="2040" xr:uid="{00000000-0005-0000-0000-000082080000}"/>
    <cellStyle name="Style 126" xfId="2041" xr:uid="{00000000-0005-0000-0000-000083080000}"/>
    <cellStyle name="Style 127" xfId="2042" xr:uid="{00000000-0005-0000-0000-000084080000}"/>
    <cellStyle name="Style 128" xfId="2043" xr:uid="{00000000-0005-0000-0000-000085080000}"/>
    <cellStyle name="Style 129" xfId="2044" xr:uid="{00000000-0005-0000-0000-000086080000}"/>
    <cellStyle name="Style 13" xfId="2045" xr:uid="{00000000-0005-0000-0000-000087080000}"/>
    <cellStyle name="Style 130" xfId="2046" xr:uid="{00000000-0005-0000-0000-000088080000}"/>
    <cellStyle name="Style 131" xfId="2047" xr:uid="{00000000-0005-0000-0000-000089080000}"/>
    <cellStyle name="Style 132" xfId="2048" xr:uid="{00000000-0005-0000-0000-00008A080000}"/>
    <cellStyle name="Style 133" xfId="2049" xr:uid="{00000000-0005-0000-0000-00008B080000}"/>
    <cellStyle name="Style 134" xfId="2050" xr:uid="{00000000-0005-0000-0000-00008C080000}"/>
    <cellStyle name="Style 135" xfId="2051" xr:uid="{00000000-0005-0000-0000-00008D080000}"/>
    <cellStyle name="Style 136" xfId="2052" xr:uid="{00000000-0005-0000-0000-00008E080000}"/>
    <cellStyle name="Style 137" xfId="2053" xr:uid="{00000000-0005-0000-0000-00008F080000}"/>
    <cellStyle name="Style 138" xfId="2054" xr:uid="{00000000-0005-0000-0000-000090080000}"/>
    <cellStyle name="Style 139" xfId="2055" xr:uid="{00000000-0005-0000-0000-000091080000}"/>
    <cellStyle name="Style 14" xfId="2056" xr:uid="{00000000-0005-0000-0000-000092080000}"/>
    <cellStyle name="Style 140" xfId="2057" xr:uid="{00000000-0005-0000-0000-000093080000}"/>
    <cellStyle name="Style 141" xfId="2058" xr:uid="{00000000-0005-0000-0000-000094080000}"/>
    <cellStyle name="Style 142" xfId="2059" xr:uid="{00000000-0005-0000-0000-000095080000}"/>
    <cellStyle name="Style 143" xfId="2060" xr:uid="{00000000-0005-0000-0000-000096080000}"/>
    <cellStyle name="Style 144" xfId="2061" xr:uid="{00000000-0005-0000-0000-000097080000}"/>
    <cellStyle name="Style 145" xfId="2062" xr:uid="{00000000-0005-0000-0000-000098080000}"/>
    <cellStyle name="Style 146" xfId="2063" xr:uid="{00000000-0005-0000-0000-000099080000}"/>
    <cellStyle name="Style 147" xfId="2064" xr:uid="{00000000-0005-0000-0000-00009A080000}"/>
    <cellStyle name="Style 148" xfId="2065" xr:uid="{00000000-0005-0000-0000-00009B080000}"/>
    <cellStyle name="Style 149" xfId="2066" xr:uid="{00000000-0005-0000-0000-00009C080000}"/>
    <cellStyle name="Style 15" xfId="2067" xr:uid="{00000000-0005-0000-0000-00009D080000}"/>
    <cellStyle name="Style 150" xfId="2068" xr:uid="{00000000-0005-0000-0000-00009E080000}"/>
    <cellStyle name="Style 151" xfId="2069" xr:uid="{00000000-0005-0000-0000-00009F080000}"/>
    <cellStyle name="Style 152" xfId="2070" xr:uid="{00000000-0005-0000-0000-0000A0080000}"/>
    <cellStyle name="Style 153" xfId="2071" xr:uid="{00000000-0005-0000-0000-0000A1080000}"/>
    <cellStyle name="Style 154" xfId="2072" xr:uid="{00000000-0005-0000-0000-0000A2080000}"/>
    <cellStyle name="Style 155" xfId="2073" xr:uid="{00000000-0005-0000-0000-0000A3080000}"/>
    <cellStyle name="Style 16" xfId="2074" xr:uid="{00000000-0005-0000-0000-0000A4080000}"/>
    <cellStyle name="Style 17" xfId="2075" xr:uid="{00000000-0005-0000-0000-0000A5080000}"/>
    <cellStyle name="Style 18" xfId="2076" xr:uid="{00000000-0005-0000-0000-0000A6080000}"/>
    <cellStyle name="Style 19" xfId="2077" xr:uid="{00000000-0005-0000-0000-0000A7080000}"/>
    <cellStyle name="Style 2" xfId="2078" xr:uid="{00000000-0005-0000-0000-0000A8080000}"/>
    <cellStyle name="Style 20" xfId="2079" xr:uid="{00000000-0005-0000-0000-0000A9080000}"/>
    <cellStyle name="Style 21" xfId="2080" xr:uid="{00000000-0005-0000-0000-0000AA080000}"/>
    <cellStyle name="Style 22" xfId="2081" xr:uid="{00000000-0005-0000-0000-0000AB080000}"/>
    <cellStyle name="Style 23" xfId="2082" xr:uid="{00000000-0005-0000-0000-0000AC080000}"/>
    <cellStyle name="Style 24" xfId="2083" xr:uid="{00000000-0005-0000-0000-0000AD080000}"/>
    <cellStyle name="Style 25" xfId="2084" xr:uid="{00000000-0005-0000-0000-0000AE080000}"/>
    <cellStyle name="Style 26" xfId="2085" xr:uid="{00000000-0005-0000-0000-0000AF080000}"/>
    <cellStyle name="Style 27" xfId="2086" xr:uid="{00000000-0005-0000-0000-0000B0080000}"/>
    <cellStyle name="Style 28" xfId="2087" xr:uid="{00000000-0005-0000-0000-0000B1080000}"/>
    <cellStyle name="Style 29" xfId="2088" xr:uid="{00000000-0005-0000-0000-0000B2080000}"/>
    <cellStyle name="Style 3" xfId="2089" xr:uid="{00000000-0005-0000-0000-0000B3080000}"/>
    <cellStyle name="Style 30" xfId="2090" xr:uid="{00000000-0005-0000-0000-0000B4080000}"/>
    <cellStyle name="Style 31" xfId="2091" xr:uid="{00000000-0005-0000-0000-0000B5080000}"/>
    <cellStyle name="Style 32" xfId="2092" xr:uid="{00000000-0005-0000-0000-0000B6080000}"/>
    <cellStyle name="Style 33" xfId="2093" xr:uid="{00000000-0005-0000-0000-0000B7080000}"/>
    <cellStyle name="Style 34" xfId="2094" xr:uid="{00000000-0005-0000-0000-0000B8080000}"/>
    <cellStyle name="Style 35" xfId="2095" xr:uid="{00000000-0005-0000-0000-0000B9080000}"/>
    <cellStyle name="Style 36" xfId="2096" xr:uid="{00000000-0005-0000-0000-0000BA080000}"/>
    <cellStyle name="Style 37" xfId="2097" xr:uid="{00000000-0005-0000-0000-0000BB080000}"/>
    <cellStyle name="Style 38" xfId="2098" xr:uid="{00000000-0005-0000-0000-0000BC080000}"/>
    <cellStyle name="Style 39" xfId="2099" xr:uid="{00000000-0005-0000-0000-0000BD080000}"/>
    <cellStyle name="Style 4" xfId="2100" xr:uid="{00000000-0005-0000-0000-0000BE080000}"/>
    <cellStyle name="Style 40" xfId="2101" xr:uid="{00000000-0005-0000-0000-0000BF080000}"/>
    <cellStyle name="Style 41" xfId="2102" xr:uid="{00000000-0005-0000-0000-0000C0080000}"/>
    <cellStyle name="Style 42" xfId="2103" xr:uid="{00000000-0005-0000-0000-0000C1080000}"/>
    <cellStyle name="Style 43" xfId="2104" xr:uid="{00000000-0005-0000-0000-0000C2080000}"/>
    <cellStyle name="Style 44" xfId="2105" xr:uid="{00000000-0005-0000-0000-0000C3080000}"/>
    <cellStyle name="Style 45" xfId="2106" xr:uid="{00000000-0005-0000-0000-0000C4080000}"/>
    <cellStyle name="Style 46" xfId="2107" xr:uid="{00000000-0005-0000-0000-0000C5080000}"/>
    <cellStyle name="Style 47" xfId="2108" xr:uid="{00000000-0005-0000-0000-0000C6080000}"/>
    <cellStyle name="Style 48" xfId="2109" xr:uid="{00000000-0005-0000-0000-0000C7080000}"/>
    <cellStyle name="Style 49" xfId="2110" xr:uid="{00000000-0005-0000-0000-0000C8080000}"/>
    <cellStyle name="Style 5" xfId="2111" xr:uid="{00000000-0005-0000-0000-0000C9080000}"/>
    <cellStyle name="Style 50" xfId="2112" xr:uid="{00000000-0005-0000-0000-0000CA080000}"/>
    <cellStyle name="Style 51" xfId="2113" xr:uid="{00000000-0005-0000-0000-0000CB080000}"/>
    <cellStyle name="Style 52" xfId="2114" xr:uid="{00000000-0005-0000-0000-0000CC080000}"/>
    <cellStyle name="Style 53" xfId="2115" xr:uid="{00000000-0005-0000-0000-0000CD080000}"/>
    <cellStyle name="Style 54" xfId="2116" xr:uid="{00000000-0005-0000-0000-0000CE080000}"/>
    <cellStyle name="Style 55" xfId="2117" xr:uid="{00000000-0005-0000-0000-0000CF080000}"/>
    <cellStyle name="Style 56" xfId="2118" xr:uid="{00000000-0005-0000-0000-0000D0080000}"/>
    <cellStyle name="Style 57" xfId="2119" xr:uid="{00000000-0005-0000-0000-0000D1080000}"/>
    <cellStyle name="Style 58" xfId="2120" xr:uid="{00000000-0005-0000-0000-0000D2080000}"/>
    <cellStyle name="Style 59" xfId="2121" xr:uid="{00000000-0005-0000-0000-0000D3080000}"/>
    <cellStyle name="Style 6" xfId="2122" xr:uid="{00000000-0005-0000-0000-0000D4080000}"/>
    <cellStyle name="Style 60" xfId="2123" xr:uid="{00000000-0005-0000-0000-0000D5080000}"/>
    <cellStyle name="Style 61" xfId="2124" xr:uid="{00000000-0005-0000-0000-0000D6080000}"/>
    <cellStyle name="Style 62" xfId="2125" xr:uid="{00000000-0005-0000-0000-0000D7080000}"/>
    <cellStyle name="Style 63" xfId="2126" xr:uid="{00000000-0005-0000-0000-0000D8080000}"/>
    <cellStyle name="Style 64" xfId="2127" xr:uid="{00000000-0005-0000-0000-0000D9080000}"/>
    <cellStyle name="Style 65" xfId="2128" xr:uid="{00000000-0005-0000-0000-0000DA080000}"/>
    <cellStyle name="Style 66" xfId="2129" xr:uid="{00000000-0005-0000-0000-0000DB080000}"/>
    <cellStyle name="Style 67" xfId="2130" xr:uid="{00000000-0005-0000-0000-0000DC080000}"/>
    <cellStyle name="Style 68" xfId="2131" xr:uid="{00000000-0005-0000-0000-0000DD080000}"/>
    <cellStyle name="Style 69" xfId="2132" xr:uid="{00000000-0005-0000-0000-0000DE080000}"/>
    <cellStyle name="Style 7" xfId="2133" xr:uid="{00000000-0005-0000-0000-0000DF080000}"/>
    <cellStyle name="Style 70" xfId="2134" xr:uid="{00000000-0005-0000-0000-0000E0080000}"/>
    <cellStyle name="Style 71" xfId="2135" xr:uid="{00000000-0005-0000-0000-0000E1080000}"/>
    <cellStyle name="Style 72" xfId="2136" xr:uid="{00000000-0005-0000-0000-0000E2080000}"/>
    <cellStyle name="Style 73" xfId="2137" xr:uid="{00000000-0005-0000-0000-0000E3080000}"/>
    <cellStyle name="Style 74" xfId="2138" xr:uid="{00000000-0005-0000-0000-0000E4080000}"/>
    <cellStyle name="Style 75" xfId="2139" xr:uid="{00000000-0005-0000-0000-0000E5080000}"/>
    <cellStyle name="Style 76" xfId="2140" xr:uid="{00000000-0005-0000-0000-0000E6080000}"/>
    <cellStyle name="Style 77" xfId="2141" xr:uid="{00000000-0005-0000-0000-0000E7080000}"/>
    <cellStyle name="Style 78" xfId="2142" xr:uid="{00000000-0005-0000-0000-0000E8080000}"/>
    <cellStyle name="Style 79" xfId="2143" xr:uid="{00000000-0005-0000-0000-0000E9080000}"/>
    <cellStyle name="Style 8" xfId="2144" xr:uid="{00000000-0005-0000-0000-0000EA080000}"/>
    <cellStyle name="Style 80" xfId="2145" xr:uid="{00000000-0005-0000-0000-0000EB080000}"/>
    <cellStyle name="Style 81" xfId="2146" xr:uid="{00000000-0005-0000-0000-0000EC080000}"/>
    <cellStyle name="Style 82" xfId="2147" xr:uid="{00000000-0005-0000-0000-0000ED080000}"/>
    <cellStyle name="Style 83" xfId="2148" xr:uid="{00000000-0005-0000-0000-0000EE080000}"/>
    <cellStyle name="Style 84" xfId="2149" xr:uid="{00000000-0005-0000-0000-0000EF080000}"/>
    <cellStyle name="Style 85" xfId="2150" xr:uid="{00000000-0005-0000-0000-0000F0080000}"/>
    <cellStyle name="Style 86" xfId="2151" xr:uid="{00000000-0005-0000-0000-0000F1080000}"/>
    <cellStyle name="Style 87" xfId="2152" xr:uid="{00000000-0005-0000-0000-0000F2080000}"/>
    <cellStyle name="Style 88" xfId="2153" xr:uid="{00000000-0005-0000-0000-0000F3080000}"/>
    <cellStyle name="Style 89" xfId="2154" xr:uid="{00000000-0005-0000-0000-0000F4080000}"/>
    <cellStyle name="Style 9" xfId="2155" xr:uid="{00000000-0005-0000-0000-0000F5080000}"/>
    <cellStyle name="Style 90" xfId="2156" xr:uid="{00000000-0005-0000-0000-0000F6080000}"/>
    <cellStyle name="Style 91" xfId="2157" xr:uid="{00000000-0005-0000-0000-0000F7080000}"/>
    <cellStyle name="Style 92" xfId="2158" xr:uid="{00000000-0005-0000-0000-0000F8080000}"/>
    <cellStyle name="Style 93" xfId="2159" xr:uid="{00000000-0005-0000-0000-0000F9080000}"/>
    <cellStyle name="Style 94" xfId="2160" xr:uid="{00000000-0005-0000-0000-0000FA080000}"/>
    <cellStyle name="Style 95" xfId="2161" xr:uid="{00000000-0005-0000-0000-0000FB080000}"/>
    <cellStyle name="Style 96" xfId="2162" xr:uid="{00000000-0005-0000-0000-0000FC080000}"/>
    <cellStyle name="Style 97" xfId="2163" xr:uid="{00000000-0005-0000-0000-0000FD080000}"/>
    <cellStyle name="Style 98" xfId="2164" xr:uid="{00000000-0005-0000-0000-0000FE080000}"/>
    <cellStyle name="Style 99" xfId="2165" xr:uid="{00000000-0005-0000-0000-0000FF080000}"/>
    <cellStyle name="Style Date" xfId="2166" xr:uid="{00000000-0005-0000-0000-000000090000}"/>
    <cellStyle name="style_1" xfId="2167" xr:uid="{00000000-0005-0000-0000-000001090000}"/>
    <cellStyle name="subhead" xfId="169" xr:uid="{00000000-0005-0000-0000-000002090000}"/>
    <cellStyle name="subhead 2" xfId="2168" xr:uid="{00000000-0005-0000-0000-000003090000}"/>
    <cellStyle name="Subtotal" xfId="2169" xr:uid="{00000000-0005-0000-0000-000004090000}"/>
    <cellStyle name="symbol" xfId="2170" xr:uid="{00000000-0005-0000-0000-000005090000}"/>
    <cellStyle name="T" xfId="46" xr:uid="{00000000-0005-0000-0000-000006090000}"/>
    <cellStyle name="T 2" xfId="2171" xr:uid="{00000000-0005-0000-0000-000007090000}"/>
    <cellStyle name="T_bao cao" xfId="2172" xr:uid="{00000000-0005-0000-0000-000008090000}"/>
    <cellStyle name="T_bao cao 2" xfId="2173" xr:uid="{00000000-0005-0000-0000-000009090000}"/>
    <cellStyle name="T_Bao cao so lieu kiem toan nam 2007 sua" xfId="2174" xr:uid="{00000000-0005-0000-0000-00000A090000}"/>
    <cellStyle name="T_Bao cao so lieu kiem toan nam 2007 sua 2" xfId="2175" xr:uid="{00000000-0005-0000-0000-00000B090000}"/>
    <cellStyle name="T_Bao cao so lieu kiem toan nam 2007 sua_!1 1 bao cao giao KH ve HTCMT vung TNB   12-12-2011" xfId="2176" xr:uid="{00000000-0005-0000-0000-00000C090000}"/>
    <cellStyle name="T_Bao cao so lieu kiem toan nam 2007 sua_!1 1 bao cao giao KH ve HTCMT vung TNB   12-12-2011 2" xfId="2177" xr:uid="{00000000-0005-0000-0000-00000D090000}"/>
    <cellStyle name="T_Bao cao so lieu kiem toan nam 2007 sua_KH TPCP vung TNB (03-1-2012)" xfId="2178" xr:uid="{00000000-0005-0000-0000-00000E090000}"/>
    <cellStyle name="T_Bao cao so lieu kiem toan nam 2007 sua_KH TPCP vung TNB (03-1-2012) 2" xfId="2179" xr:uid="{00000000-0005-0000-0000-00000F090000}"/>
    <cellStyle name="T_bao cao_!1 1 bao cao giao KH ve HTCMT vung TNB   12-12-2011" xfId="2180" xr:uid="{00000000-0005-0000-0000-000010090000}"/>
    <cellStyle name="T_bao cao_!1 1 bao cao giao KH ve HTCMT vung TNB   12-12-2011 2" xfId="2181" xr:uid="{00000000-0005-0000-0000-000011090000}"/>
    <cellStyle name="T_bao cao_Bieu4HTMT" xfId="2182" xr:uid="{00000000-0005-0000-0000-000012090000}"/>
    <cellStyle name="T_bao cao_Bieu4HTMT 2" xfId="2183" xr:uid="{00000000-0005-0000-0000-000013090000}"/>
    <cellStyle name="T_bao cao_Bieu4HTMT_!1 1 bao cao giao KH ve HTCMT vung TNB   12-12-2011" xfId="2184" xr:uid="{00000000-0005-0000-0000-000014090000}"/>
    <cellStyle name="T_bao cao_Bieu4HTMT_!1 1 bao cao giao KH ve HTCMT vung TNB   12-12-2011 2" xfId="2185" xr:uid="{00000000-0005-0000-0000-000015090000}"/>
    <cellStyle name="T_bao cao_Bieu4HTMT_KH TPCP vung TNB (03-1-2012)" xfId="2186" xr:uid="{00000000-0005-0000-0000-000016090000}"/>
    <cellStyle name="T_bao cao_Bieu4HTMT_KH TPCP vung TNB (03-1-2012) 2" xfId="2187" xr:uid="{00000000-0005-0000-0000-000017090000}"/>
    <cellStyle name="T_bao cao_KH TPCP vung TNB (03-1-2012)" xfId="2188" xr:uid="{00000000-0005-0000-0000-000018090000}"/>
    <cellStyle name="T_bao cao_KH TPCP vung TNB (03-1-2012) 2" xfId="2189" xr:uid="{00000000-0005-0000-0000-000019090000}"/>
    <cellStyle name="T_BBTNG-06" xfId="2190" xr:uid="{00000000-0005-0000-0000-00001A090000}"/>
    <cellStyle name="T_BBTNG-06 2" xfId="2191" xr:uid="{00000000-0005-0000-0000-00001B090000}"/>
    <cellStyle name="T_BBTNG-06_!1 1 bao cao giao KH ve HTCMT vung TNB   12-12-2011" xfId="2192" xr:uid="{00000000-0005-0000-0000-00001C090000}"/>
    <cellStyle name="T_BBTNG-06_!1 1 bao cao giao KH ve HTCMT vung TNB   12-12-2011 2" xfId="2193" xr:uid="{00000000-0005-0000-0000-00001D090000}"/>
    <cellStyle name="T_BBTNG-06_Bieu4HTMT" xfId="2194" xr:uid="{00000000-0005-0000-0000-00001E090000}"/>
    <cellStyle name="T_BBTNG-06_Bieu4HTMT 2" xfId="2195" xr:uid="{00000000-0005-0000-0000-00001F090000}"/>
    <cellStyle name="T_BBTNG-06_Bieu4HTMT_!1 1 bao cao giao KH ve HTCMT vung TNB   12-12-2011" xfId="2196" xr:uid="{00000000-0005-0000-0000-000020090000}"/>
    <cellStyle name="T_BBTNG-06_Bieu4HTMT_!1 1 bao cao giao KH ve HTCMT vung TNB   12-12-2011 2" xfId="2197" xr:uid="{00000000-0005-0000-0000-000021090000}"/>
    <cellStyle name="T_BBTNG-06_Bieu4HTMT_KH TPCP vung TNB (03-1-2012)" xfId="2198" xr:uid="{00000000-0005-0000-0000-000022090000}"/>
    <cellStyle name="T_BBTNG-06_Bieu4HTMT_KH TPCP vung TNB (03-1-2012) 2" xfId="2199" xr:uid="{00000000-0005-0000-0000-000023090000}"/>
    <cellStyle name="T_BBTNG-06_KH TPCP vung TNB (03-1-2012)" xfId="2200" xr:uid="{00000000-0005-0000-0000-000024090000}"/>
    <cellStyle name="T_BBTNG-06_KH TPCP vung TNB (03-1-2012) 2" xfId="2201" xr:uid="{00000000-0005-0000-0000-000025090000}"/>
    <cellStyle name="T_BC  NAM 2007" xfId="2202" xr:uid="{00000000-0005-0000-0000-000026090000}"/>
    <cellStyle name="T_BC  NAM 2007 2" xfId="2203" xr:uid="{00000000-0005-0000-0000-000027090000}"/>
    <cellStyle name="T_BC CTMT-2008 Ttinh" xfId="2204" xr:uid="{00000000-0005-0000-0000-000028090000}"/>
    <cellStyle name="T_BC CTMT-2008 Ttinh 2" xfId="2205" xr:uid="{00000000-0005-0000-0000-000029090000}"/>
    <cellStyle name="T_BC CTMT-2008 Ttinh_!1 1 bao cao giao KH ve HTCMT vung TNB   12-12-2011" xfId="2206" xr:uid="{00000000-0005-0000-0000-00002A090000}"/>
    <cellStyle name="T_BC CTMT-2008 Ttinh_!1 1 bao cao giao KH ve HTCMT vung TNB   12-12-2011 2" xfId="2207" xr:uid="{00000000-0005-0000-0000-00002B090000}"/>
    <cellStyle name="T_BC CTMT-2008 Ttinh_KH TPCP vung TNB (03-1-2012)" xfId="2208" xr:uid="{00000000-0005-0000-0000-00002C090000}"/>
    <cellStyle name="T_BC CTMT-2008 Ttinh_KH TPCP vung TNB (03-1-2012) 2" xfId="2209" xr:uid="{00000000-0005-0000-0000-00002D090000}"/>
    <cellStyle name="T_Bieu mau cong trinh khoi cong moi 3-4" xfId="2210" xr:uid="{00000000-0005-0000-0000-00002E090000}"/>
    <cellStyle name="T_Bieu mau cong trinh khoi cong moi 3-4 2" xfId="2211" xr:uid="{00000000-0005-0000-0000-00002F090000}"/>
    <cellStyle name="T_Bieu mau cong trinh khoi cong moi 3-4_!1 1 bao cao giao KH ve HTCMT vung TNB   12-12-2011" xfId="2212" xr:uid="{00000000-0005-0000-0000-000030090000}"/>
    <cellStyle name="T_Bieu mau cong trinh khoi cong moi 3-4_!1 1 bao cao giao KH ve HTCMT vung TNB   12-12-2011 2" xfId="2213" xr:uid="{00000000-0005-0000-0000-000031090000}"/>
    <cellStyle name="T_Bieu mau cong trinh khoi cong moi 3-4_KH TPCP vung TNB (03-1-2012)" xfId="2214" xr:uid="{00000000-0005-0000-0000-000032090000}"/>
    <cellStyle name="T_Bieu mau cong trinh khoi cong moi 3-4_KH TPCP vung TNB (03-1-2012) 2" xfId="2215" xr:uid="{00000000-0005-0000-0000-000033090000}"/>
    <cellStyle name="T_Bieu mau danh muc du an thuoc CTMTQG nam 2008" xfId="2216" xr:uid="{00000000-0005-0000-0000-000034090000}"/>
    <cellStyle name="T_Bieu mau danh muc du an thuoc CTMTQG nam 2008 2" xfId="2217" xr:uid="{00000000-0005-0000-0000-000035090000}"/>
    <cellStyle name="T_Bieu mau danh muc du an thuoc CTMTQG nam 2008_!1 1 bao cao giao KH ve HTCMT vung TNB   12-12-2011" xfId="2218" xr:uid="{00000000-0005-0000-0000-000036090000}"/>
    <cellStyle name="T_Bieu mau danh muc du an thuoc CTMTQG nam 2008_!1 1 bao cao giao KH ve HTCMT vung TNB   12-12-2011 2" xfId="2219" xr:uid="{00000000-0005-0000-0000-000037090000}"/>
    <cellStyle name="T_Bieu mau danh muc du an thuoc CTMTQG nam 2008_KH TPCP vung TNB (03-1-2012)" xfId="2220" xr:uid="{00000000-0005-0000-0000-000038090000}"/>
    <cellStyle name="T_Bieu mau danh muc du an thuoc CTMTQG nam 2008_KH TPCP vung TNB (03-1-2012) 2" xfId="2221" xr:uid="{00000000-0005-0000-0000-000039090000}"/>
    <cellStyle name="T_Bieu tong hop nhu cau ung 2011 da chon loc -Mien nui" xfId="2222" xr:uid="{00000000-0005-0000-0000-00003A090000}"/>
    <cellStyle name="T_Bieu tong hop nhu cau ung 2011 da chon loc -Mien nui 2" xfId="2223" xr:uid="{00000000-0005-0000-0000-00003B090000}"/>
    <cellStyle name="T_Bieu tong hop nhu cau ung 2011 da chon loc -Mien nui_!1 1 bao cao giao KH ve HTCMT vung TNB   12-12-2011" xfId="2224" xr:uid="{00000000-0005-0000-0000-00003C090000}"/>
    <cellStyle name="T_Bieu tong hop nhu cau ung 2011 da chon loc -Mien nui_!1 1 bao cao giao KH ve HTCMT vung TNB   12-12-2011 2" xfId="2225" xr:uid="{00000000-0005-0000-0000-00003D090000}"/>
    <cellStyle name="T_Bieu tong hop nhu cau ung 2011 da chon loc -Mien nui_KH TPCP vung TNB (03-1-2012)" xfId="2226" xr:uid="{00000000-0005-0000-0000-00003E090000}"/>
    <cellStyle name="T_Bieu tong hop nhu cau ung 2011 da chon loc -Mien nui_KH TPCP vung TNB (03-1-2012) 2" xfId="2227" xr:uid="{00000000-0005-0000-0000-00003F090000}"/>
    <cellStyle name="T_Bieu3ODA" xfId="2228" xr:uid="{00000000-0005-0000-0000-000040090000}"/>
    <cellStyle name="T_Bieu3ODA 2" xfId="2229" xr:uid="{00000000-0005-0000-0000-000041090000}"/>
    <cellStyle name="T_Bieu3ODA_!1 1 bao cao giao KH ve HTCMT vung TNB   12-12-2011" xfId="2230" xr:uid="{00000000-0005-0000-0000-000042090000}"/>
    <cellStyle name="T_Bieu3ODA_!1 1 bao cao giao KH ve HTCMT vung TNB   12-12-2011 2" xfId="2231" xr:uid="{00000000-0005-0000-0000-000043090000}"/>
    <cellStyle name="T_Bieu3ODA_1" xfId="2232" xr:uid="{00000000-0005-0000-0000-000044090000}"/>
    <cellStyle name="T_Bieu3ODA_1 2" xfId="2233" xr:uid="{00000000-0005-0000-0000-000045090000}"/>
    <cellStyle name="T_Bieu3ODA_1_!1 1 bao cao giao KH ve HTCMT vung TNB   12-12-2011" xfId="2234" xr:uid="{00000000-0005-0000-0000-000046090000}"/>
    <cellStyle name="T_Bieu3ODA_1_!1 1 bao cao giao KH ve HTCMT vung TNB   12-12-2011 2" xfId="2235" xr:uid="{00000000-0005-0000-0000-000047090000}"/>
    <cellStyle name="T_Bieu3ODA_1_KH TPCP vung TNB (03-1-2012)" xfId="2236" xr:uid="{00000000-0005-0000-0000-000048090000}"/>
    <cellStyle name="T_Bieu3ODA_1_KH TPCP vung TNB (03-1-2012) 2" xfId="2237" xr:uid="{00000000-0005-0000-0000-000049090000}"/>
    <cellStyle name="T_Bieu3ODA_KH TPCP vung TNB (03-1-2012)" xfId="2238" xr:uid="{00000000-0005-0000-0000-00004A090000}"/>
    <cellStyle name="T_Bieu3ODA_KH TPCP vung TNB (03-1-2012) 2" xfId="2239" xr:uid="{00000000-0005-0000-0000-00004B090000}"/>
    <cellStyle name="T_Bieu4HTMT" xfId="2240" xr:uid="{00000000-0005-0000-0000-00004C090000}"/>
    <cellStyle name="T_Bieu4HTMT 2" xfId="2241" xr:uid="{00000000-0005-0000-0000-00004D090000}"/>
    <cellStyle name="T_Bieu4HTMT_!1 1 bao cao giao KH ve HTCMT vung TNB   12-12-2011" xfId="2242" xr:uid="{00000000-0005-0000-0000-00004E090000}"/>
    <cellStyle name="T_Bieu4HTMT_!1 1 bao cao giao KH ve HTCMT vung TNB   12-12-2011 2" xfId="2243" xr:uid="{00000000-0005-0000-0000-00004F090000}"/>
    <cellStyle name="T_Bieu4HTMT_KH TPCP vung TNB (03-1-2012)" xfId="2244" xr:uid="{00000000-0005-0000-0000-000050090000}"/>
    <cellStyle name="T_Bieu4HTMT_KH TPCP vung TNB (03-1-2012) 2" xfId="2245" xr:uid="{00000000-0005-0000-0000-000051090000}"/>
    <cellStyle name="T_bo sung von KCH nam 2010 va Du an tre kho khan" xfId="2246" xr:uid="{00000000-0005-0000-0000-000052090000}"/>
    <cellStyle name="T_bo sung von KCH nam 2010 va Du an tre kho khan 2" xfId="2247" xr:uid="{00000000-0005-0000-0000-000053090000}"/>
    <cellStyle name="T_bo sung von KCH nam 2010 va Du an tre kho khan_!1 1 bao cao giao KH ve HTCMT vung TNB   12-12-2011" xfId="2248" xr:uid="{00000000-0005-0000-0000-000054090000}"/>
    <cellStyle name="T_bo sung von KCH nam 2010 va Du an tre kho khan_!1 1 bao cao giao KH ve HTCMT vung TNB   12-12-2011 2" xfId="2249" xr:uid="{00000000-0005-0000-0000-000055090000}"/>
    <cellStyle name="T_bo sung von KCH nam 2010 va Du an tre kho khan_KH TPCP vung TNB (03-1-2012)" xfId="2250" xr:uid="{00000000-0005-0000-0000-000056090000}"/>
    <cellStyle name="T_bo sung von KCH nam 2010 va Du an tre kho khan_KH TPCP vung TNB (03-1-2012) 2" xfId="2251" xr:uid="{00000000-0005-0000-0000-000057090000}"/>
    <cellStyle name="T_Book1" xfId="2252" xr:uid="{00000000-0005-0000-0000-000058090000}"/>
    <cellStyle name="T_Book1 2" xfId="2253" xr:uid="{00000000-0005-0000-0000-000059090000}"/>
    <cellStyle name="T_Book1_!1 1 bao cao giao KH ve HTCMT vung TNB   12-12-2011" xfId="2254" xr:uid="{00000000-0005-0000-0000-00005A090000}"/>
    <cellStyle name="T_Book1_!1 1 bao cao giao KH ve HTCMT vung TNB   12-12-2011 2" xfId="2255" xr:uid="{00000000-0005-0000-0000-00005B090000}"/>
    <cellStyle name="T_Book1_1" xfId="2256" xr:uid="{00000000-0005-0000-0000-00005C090000}"/>
    <cellStyle name="T_Book1_1 2" xfId="2257" xr:uid="{00000000-0005-0000-0000-00005D090000}"/>
    <cellStyle name="T_Book1_1_Bieu tong hop nhu cau ung 2011 da chon loc -Mien nui" xfId="2258" xr:uid="{00000000-0005-0000-0000-00005E090000}"/>
    <cellStyle name="T_Book1_1_Bieu tong hop nhu cau ung 2011 da chon loc -Mien nui 2" xfId="2259" xr:uid="{00000000-0005-0000-0000-00005F090000}"/>
    <cellStyle name="T_Book1_1_Bieu tong hop nhu cau ung 2011 da chon loc -Mien nui_!1 1 bao cao giao KH ve HTCMT vung TNB   12-12-2011" xfId="2260" xr:uid="{00000000-0005-0000-0000-000060090000}"/>
    <cellStyle name="T_Book1_1_Bieu tong hop nhu cau ung 2011 da chon loc -Mien nui_!1 1 bao cao giao KH ve HTCMT vung TNB   12-12-2011 2" xfId="2261" xr:uid="{00000000-0005-0000-0000-000061090000}"/>
    <cellStyle name="T_Book1_1_Bieu tong hop nhu cau ung 2011 da chon loc -Mien nui_KH TPCP vung TNB (03-1-2012)" xfId="2262" xr:uid="{00000000-0005-0000-0000-000062090000}"/>
    <cellStyle name="T_Book1_1_Bieu tong hop nhu cau ung 2011 da chon loc -Mien nui_KH TPCP vung TNB (03-1-2012) 2" xfId="2263" xr:uid="{00000000-0005-0000-0000-000063090000}"/>
    <cellStyle name="T_Book1_1_Bieu3ODA" xfId="2264" xr:uid="{00000000-0005-0000-0000-000064090000}"/>
    <cellStyle name="T_Book1_1_Bieu3ODA 2" xfId="2265" xr:uid="{00000000-0005-0000-0000-000065090000}"/>
    <cellStyle name="T_Book1_1_Bieu3ODA_!1 1 bao cao giao KH ve HTCMT vung TNB   12-12-2011" xfId="2266" xr:uid="{00000000-0005-0000-0000-000066090000}"/>
    <cellStyle name="T_Book1_1_Bieu3ODA_!1 1 bao cao giao KH ve HTCMT vung TNB   12-12-2011 2" xfId="2267" xr:uid="{00000000-0005-0000-0000-000067090000}"/>
    <cellStyle name="T_Book1_1_Bieu3ODA_KH TPCP vung TNB (03-1-2012)" xfId="2268" xr:uid="{00000000-0005-0000-0000-000068090000}"/>
    <cellStyle name="T_Book1_1_Bieu3ODA_KH TPCP vung TNB (03-1-2012) 2" xfId="2269" xr:uid="{00000000-0005-0000-0000-000069090000}"/>
    <cellStyle name="T_Book1_1_CPK" xfId="2270" xr:uid="{00000000-0005-0000-0000-00006A090000}"/>
    <cellStyle name="T_Book1_1_CPK 2" xfId="2271" xr:uid="{00000000-0005-0000-0000-00006B090000}"/>
    <cellStyle name="T_Book1_1_CPK_!1 1 bao cao giao KH ve HTCMT vung TNB   12-12-2011" xfId="2272" xr:uid="{00000000-0005-0000-0000-00006C090000}"/>
    <cellStyle name="T_Book1_1_CPK_!1 1 bao cao giao KH ve HTCMT vung TNB   12-12-2011 2" xfId="2273" xr:uid="{00000000-0005-0000-0000-00006D090000}"/>
    <cellStyle name="T_Book1_1_CPK_Bieu4HTMT" xfId="2274" xr:uid="{00000000-0005-0000-0000-00006E090000}"/>
    <cellStyle name="T_Book1_1_CPK_Bieu4HTMT 2" xfId="2275" xr:uid="{00000000-0005-0000-0000-00006F090000}"/>
    <cellStyle name="T_Book1_1_CPK_Bieu4HTMT_!1 1 bao cao giao KH ve HTCMT vung TNB   12-12-2011" xfId="2276" xr:uid="{00000000-0005-0000-0000-000070090000}"/>
    <cellStyle name="T_Book1_1_CPK_Bieu4HTMT_!1 1 bao cao giao KH ve HTCMT vung TNB   12-12-2011 2" xfId="2277" xr:uid="{00000000-0005-0000-0000-000071090000}"/>
    <cellStyle name="T_Book1_1_CPK_Bieu4HTMT_KH TPCP vung TNB (03-1-2012)" xfId="2278" xr:uid="{00000000-0005-0000-0000-000072090000}"/>
    <cellStyle name="T_Book1_1_CPK_Bieu4HTMT_KH TPCP vung TNB (03-1-2012) 2" xfId="2279" xr:uid="{00000000-0005-0000-0000-000073090000}"/>
    <cellStyle name="T_Book1_1_CPK_KH TPCP vung TNB (03-1-2012)" xfId="2280" xr:uid="{00000000-0005-0000-0000-000074090000}"/>
    <cellStyle name="T_Book1_1_CPK_KH TPCP vung TNB (03-1-2012) 2" xfId="2281" xr:uid="{00000000-0005-0000-0000-000075090000}"/>
    <cellStyle name="T_Book1_1_KH TPCP vung TNB (03-1-2012)" xfId="2282" xr:uid="{00000000-0005-0000-0000-000078090000}"/>
    <cellStyle name="T_Book1_1_KH TPCP vung TNB (03-1-2012) 2" xfId="2283" xr:uid="{00000000-0005-0000-0000-000079090000}"/>
    <cellStyle name="T_Book1_1_kien giang 2" xfId="2284" xr:uid="{00000000-0005-0000-0000-000076090000}"/>
    <cellStyle name="T_Book1_1_kien giang 2 2" xfId="2285" xr:uid="{00000000-0005-0000-0000-000077090000}"/>
    <cellStyle name="T_Book1_1_Luy ke von ung nam 2011 -Thoa gui ngay 12-8-2012" xfId="2286" xr:uid="{00000000-0005-0000-0000-00007A090000}"/>
    <cellStyle name="T_Book1_1_Luy ke von ung nam 2011 -Thoa gui ngay 12-8-2012 2" xfId="2287" xr:uid="{00000000-0005-0000-0000-00007B090000}"/>
    <cellStyle name="T_Book1_1_Luy ke von ung nam 2011 -Thoa gui ngay 12-8-2012_!1 1 bao cao giao KH ve HTCMT vung TNB   12-12-2011" xfId="2288" xr:uid="{00000000-0005-0000-0000-00007C090000}"/>
    <cellStyle name="T_Book1_1_Luy ke von ung nam 2011 -Thoa gui ngay 12-8-2012_!1 1 bao cao giao KH ve HTCMT vung TNB   12-12-2011 2" xfId="2289" xr:uid="{00000000-0005-0000-0000-00007D090000}"/>
    <cellStyle name="T_Book1_1_Luy ke von ung nam 2011 -Thoa gui ngay 12-8-2012_KH TPCP vung TNB (03-1-2012)" xfId="2290" xr:uid="{00000000-0005-0000-0000-00007E090000}"/>
    <cellStyle name="T_Book1_1_Luy ke von ung nam 2011 -Thoa gui ngay 12-8-2012_KH TPCP vung TNB (03-1-2012) 2" xfId="2291" xr:uid="{00000000-0005-0000-0000-00007F090000}"/>
    <cellStyle name="T_Book1_1_Thiet bi" xfId="2292" xr:uid="{00000000-0005-0000-0000-000080090000}"/>
    <cellStyle name="T_Book1_1_Thiet bi 2" xfId="2293" xr:uid="{00000000-0005-0000-0000-000081090000}"/>
    <cellStyle name="T_Book1_1_Thiet bi_!1 1 bao cao giao KH ve HTCMT vung TNB   12-12-2011" xfId="2294" xr:uid="{00000000-0005-0000-0000-000082090000}"/>
    <cellStyle name="T_Book1_1_Thiet bi_!1 1 bao cao giao KH ve HTCMT vung TNB   12-12-2011 2" xfId="2295" xr:uid="{00000000-0005-0000-0000-000083090000}"/>
    <cellStyle name="T_Book1_1_Thiet bi_Bieu4HTMT" xfId="2296" xr:uid="{00000000-0005-0000-0000-000084090000}"/>
    <cellStyle name="T_Book1_1_Thiet bi_Bieu4HTMT 2" xfId="2297" xr:uid="{00000000-0005-0000-0000-000085090000}"/>
    <cellStyle name="T_Book1_1_Thiet bi_Bieu4HTMT_!1 1 bao cao giao KH ve HTCMT vung TNB   12-12-2011" xfId="2298" xr:uid="{00000000-0005-0000-0000-000086090000}"/>
    <cellStyle name="T_Book1_1_Thiet bi_Bieu4HTMT_!1 1 bao cao giao KH ve HTCMT vung TNB   12-12-2011 2" xfId="2299" xr:uid="{00000000-0005-0000-0000-000087090000}"/>
    <cellStyle name="T_Book1_1_Thiet bi_Bieu4HTMT_KH TPCP vung TNB (03-1-2012)" xfId="2300" xr:uid="{00000000-0005-0000-0000-000088090000}"/>
    <cellStyle name="T_Book1_1_Thiet bi_Bieu4HTMT_KH TPCP vung TNB (03-1-2012) 2" xfId="2301" xr:uid="{00000000-0005-0000-0000-000089090000}"/>
    <cellStyle name="T_Book1_1_Thiet bi_KH TPCP vung TNB (03-1-2012)" xfId="2302" xr:uid="{00000000-0005-0000-0000-00008A090000}"/>
    <cellStyle name="T_Book1_1_Thiet bi_KH TPCP vung TNB (03-1-2012) 2" xfId="2303" xr:uid="{00000000-0005-0000-0000-00008B090000}"/>
    <cellStyle name="T_Book1_BC NQ11-CP - chinh sua lai" xfId="2304" xr:uid="{00000000-0005-0000-0000-00008C090000}"/>
    <cellStyle name="T_Book1_BC NQ11-CP - chinh sua lai 2" xfId="2305" xr:uid="{00000000-0005-0000-0000-00008D090000}"/>
    <cellStyle name="T_Book1_BC NQ11-CP-Quynh sau bieu so3" xfId="2306" xr:uid="{00000000-0005-0000-0000-00008E090000}"/>
    <cellStyle name="T_Book1_BC NQ11-CP-Quynh sau bieu so3 2" xfId="2307" xr:uid="{00000000-0005-0000-0000-00008F090000}"/>
    <cellStyle name="T_Book1_BC_NQ11-CP_-_Thao_sua_lai" xfId="2308" xr:uid="{00000000-0005-0000-0000-000090090000}"/>
    <cellStyle name="T_Book1_BC_NQ11-CP_-_Thao_sua_lai 2" xfId="2309" xr:uid="{00000000-0005-0000-0000-000091090000}"/>
    <cellStyle name="T_Book1_Bieu mau cong trinh khoi cong moi 3-4" xfId="2310" xr:uid="{00000000-0005-0000-0000-000092090000}"/>
    <cellStyle name="T_Book1_Bieu mau cong trinh khoi cong moi 3-4 2" xfId="2311" xr:uid="{00000000-0005-0000-0000-000093090000}"/>
    <cellStyle name="T_Book1_Bieu mau cong trinh khoi cong moi 3-4_!1 1 bao cao giao KH ve HTCMT vung TNB   12-12-2011" xfId="2312" xr:uid="{00000000-0005-0000-0000-000094090000}"/>
    <cellStyle name="T_Book1_Bieu mau cong trinh khoi cong moi 3-4_!1 1 bao cao giao KH ve HTCMT vung TNB   12-12-2011 2" xfId="2313" xr:uid="{00000000-0005-0000-0000-000095090000}"/>
    <cellStyle name="T_Book1_Bieu mau cong trinh khoi cong moi 3-4_KH TPCP vung TNB (03-1-2012)" xfId="2314" xr:uid="{00000000-0005-0000-0000-000096090000}"/>
    <cellStyle name="T_Book1_Bieu mau cong trinh khoi cong moi 3-4_KH TPCP vung TNB (03-1-2012) 2" xfId="2315" xr:uid="{00000000-0005-0000-0000-000097090000}"/>
    <cellStyle name="T_Book1_Bieu mau danh muc du an thuoc CTMTQG nam 2008" xfId="2316" xr:uid="{00000000-0005-0000-0000-000098090000}"/>
    <cellStyle name="T_Book1_Bieu mau danh muc du an thuoc CTMTQG nam 2008 2" xfId="2317" xr:uid="{00000000-0005-0000-0000-000099090000}"/>
    <cellStyle name="T_Book1_Bieu mau danh muc du an thuoc CTMTQG nam 2008_!1 1 bao cao giao KH ve HTCMT vung TNB   12-12-2011" xfId="2318" xr:uid="{00000000-0005-0000-0000-00009A090000}"/>
    <cellStyle name="T_Book1_Bieu mau danh muc du an thuoc CTMTQG nam 2008_!1 1 bao cao giao KH ve HTCMT vung TNB   12-12-2011 2" xfId="2319" xr:uid="{00000000-0005-0000-0000-00009B090000}"/>
    <cellStyle name="T_Book1_Bieu mau danh muc du an thuoc CTMTQG nam 2008_KH TPCP vung TNB (03-1-2012)" xfId="2320" xr:uid="{00000000-0005-0000-0000-00009C090000}"/>
    <cellStyle name="T_Book1_Bieu mau danh muc du an thuoc CTMTQG nam 2008_KH TPCP vung TNB (03-1-2012) 2" xfId="2321" xr:uid="{00000000-0005-0000-0000-00009D090000}"/>
    <cellStyle name="T_Book1_Bieu tong hop nhu cau ung 2011 da chon loc -Mien nui" xfId="2322" xr:uid="{00000000-0005-0000-0000-00009E090000}"/>
    <cellStyle name="T_Book1_Bieu tong hop nhu cau ung 2011 da chon loc -Mien nui 2" xfId="2323" xr:uid="{00000000-0005-0000-0000-00009F090000}"/>
    <cellStyle name="T_Book1_Bieu tong hop nhu cau ung 2011 da chon loc -Mien nui_!1 1 bao cao giao KH ve HTCMT vung TNB   12-12-2011" xfId="2324" xr:uid="{00000000-0005-0000-0000-0000A0090000}"/>
    <cellStyle name="T_Book1_Bieu tong hop nhu cau ung 2011 da chon loc -Mien nui_!1 1 bao cao giao KH ve HTCMT vung TNB   12-12-2011 2" xfId="2325" xr:uid="{00000000-0005-0000-0000-0000A1090000}"/>
    <cellStyle name="T_Book1_Bieu tong hop nhu cau ung 2011 da chon loc -Mien nui_KH TPCP vung TNB (03-1-2012)" xfId="2326" xr:uid="{00000000-0005-0000-0000-0000A2090000}"/>
    <cellStyle name="T_Book1_Bieu tong hop nhu cau ung 2011 da chon loc -Mien nui_KH TPCP vung TNB (03-1-2012) 2" xfId="2327" xr:uid="{00000000-0005-0000-0000-0000A3090000}"/>
    <cellStyle name="T_Book1_Bieu3ODA" xfId="2328" xr:uid="{00000000-0005-0000-0000-0000A4090000}"/>
    <cellStyle name="T_Book1_Bieu3ODA 2" xfId="2329" xr:uid="{00000000-0005-0000-0000-0000A5090000}"/>
    <cellStyle name="T_Book1_Bieu3ODA_!1 1 bao cao giao KH ve HTCMT vung TNB   12-12-2011" xfId="2330" xr:uid="{00000000-0005-0000-0000-0000A6090000}"/>
    <cellStyle name="T_Book1_Bieu3ODA_!1 1 bao cao giao KH ve HTCMT vung TNB   12-12-2011 2" xfId="2331" xr:uid="{00000000-0005-0000-0000-0000A7090000}"/>
    <cellStyle name="T_Book1_Bieu3ODA_1" xfId="2332" xr:uid="{00000000-0005-0000-0000-0000A8090000}"/>
    <cellStyle name="T_Book1_Bieu3ODA_1 2" xfId="2333" xr:uid="{00000000-0005-0000-0000-0000A9090000}"/>
    <cellStyle name="T_Book1_Bieu3ODA_1_!1 1 bao cao giao KH ve HTCMT vung TNB   12-12-2011" xfId="2334" xr:uid="{00000000-0005-0000-0000-0000AA090000}"/>
    <cellStyle name="T_Book1_Bieu3ODA_1_!1 1 bao cao giao KH ve HTCMT vung TNB   12-12-2011 2" xfId="2335" xr:uid="{00000000-0005-0000-0000-0000AB090000}"/>
    <cellStyle name="T_Book1_Bieu3ODA_1_KH TPCP vung TNB (03-1-2012)" xfId="2336" xr:uid="{00000000-0005-0000-0000-0000AC090000}"/>
    <cellStyle name="T_Book1_Bieu3ODA_1_KH TPCP vung TNB (03-1-2012) 2" xfId="2337" xr:uid="{00000000-0005-0000-0000-0000AD090000}"/>
    <cellStyle name="T_Book1_Bieu3ODA_KH TPCP vung TNB (03-1-2012)" xfId="2338" xr:uid="{00000000-0005-0000-0000-0000AE090000}"/>
    <cellStyle name="T_Book1_Bieu3ODA_KH TPCP vung TNB (03-1-2012) 2" xfId="2339" xr:uid="{00000000-0005-0000-0000-0000AF090000}"/>
    <cellStyle name="T_Book1_Bieu4HTMT" xfId="2340" xr:uid="{00000000-0005-0000-0000-0000B0090000}"/>
    <cellStyle name="T_Book1_Bieu4HTMT 2" xfId="2341" xr:uid="{00000000-0005-0000-0000-0000B1090000}"/>
    <cellStyle name="T_Book1_Bieu4HTMT_!1 1 bao cao giao KH ve HTCMT vung TNB   12-12-2011" xfId="2342" xr:uid="{00000000-0005-0000-0000-0000B2090000}"/>
    <cellStyle name="T_Book1_Bieu4HTMT_!1 1 bao cao giao KH ve HTCMT vung TNB   12-12-2011 2" xfId="2343" xr:uid="{00000000-0005-0000-0000-0000B3090000}"/>
    <cellStyle name="T_Book1_Bieu4HTMT_KH TPCP vung TNB (03-1-2012)" xfId="2344" xr:uid="{00000000-0005-0000-0000-0000B4090000}"/>
    <cellStyle name="T_Book1_Bieu4HTMT_KH TPCP vung TNB (03-1-2012) 2" xfId="2345" xr:uid="{00000000-0005-0000-0000-0000B5090000}"/>
    <cellStyle name="T_Book1_Book1" xfId="2346" xr:uid="{00000000-0005-0000-0000-0000B6090000}"/>
    <cellStyle name="T_Book1_Book1 2" xfId="2347" xr:uid="{00000000-0005-0000-0000-0000B7090000}"/>
    <cellStyle name="T_Book1_Cong trinh co y kien LD_Dang_NN_2011-Tay nguyen-9-10" xfId="2348" xr:uid="{00000000-0005-0000-0000-0000B8090000}"/>
    <cellStyle name="T_Book1_Cong trinh co y kien LD_Dang_NN_2011-Tay nguyen-9-10 2" xfId="2349" xr:uid="{00000000-0005-0000-0000-0000B9090000}"/>
    <cellStyle name="T_Book1_Cong trinh co y kien LD_Dang_NN_2011-Tay nguyen-9-10_!1 1 bao cao giao KH ve HTCMT vung TNB   12-12-2011" xfId="2350" xr:uid="{00000000-0005-0000-0000-0000BA090000}"/>
    <cellStyle name="T_Book1_Cong trinh co y kien LD_Dang_NN_2011-Tay nguyen-9-10_!1 1 bao cao giao KH ve HTCMT vung TNB   12-12-2011 2" xfId="2351" xr:uid="{00000000-0005-0000-0000-0000BB090000}"/>
    <cellStyle name="T_Book1_Cong trinh co y kien LD_Dang_NN_2011-Tay nguyen-9-10_Bieu4HTMT" xfId="2352" xr:uid="{00000000-0005-0000-0000-0000BC090000}"/>
    <cellStyle name="T_Book1_Cong trinh co y kien LD_Dang_NN_2011-Tay nguyen-9-10_Bieu4HTMT 2" xfId="2353" xr:uid="{00000000-0005-0000-0000-0000BD090000}"/>
    <cellStyle name="T_Book1_Cong trinh co y kien LD_Dang_NN_2011-Tay nguyen-9-10_KH TPCP vung TNB (03-1-2012)" xfId="2354" xr:uid="{00000000-0005-0000-0000-0000BE090000}"/>
    <cellStyle name="T_Book1_Cong trinh co y kien LD_Dang_NN_2011-Tay nguyen-9-10_KH TPCP vung TNB (03-1-2012) 2" xfId="2355" xr:uid="{00000000-0005-0000-0000-0000BF090000}"/>
    <cellStyle name="T_Book1_CPK" xfId="2356" xr:uid="{00000000-0005-0000-0000-0000C0090000}"/>
    <cellStyle name="T_Book1_CPK 2" xfId="2357" xr:uid="{00000000-0005-0000-0000-0000C1090000}"/>
    <cellStyle name="T_Book1_danh muc chuan bi dau tu 2011 ngay 07-6-2011" xfId="2358" xr:uid="{00000000-0005-0000-0000-0000C2090000}"/>
    <cellStyle name="T_Book1_danh muc chuan bi dau tu 2011 ngay 07-6-2011 2" xfId="2359" xr:uid="{00000000-0005-0000-0000-0000C3090000}"/>
    <cellStyle name="T_Book1_dieu chinh KH 2011 ngay 26-5-2011111" xfId="2360" xr:uid="{00000000-0005-0000-0000-0000C4090000}"/>
    <cellStyle name="T_Book1_dieu chinh KH 2011 ngay 26-5-2011111 2" xfId="2361" xr:uid="{00000000-0005-0000-0000-0000C5090000}"/>
    <cellStyle name="T_Book1_Du an khoi cong moi nam 2010" xfId="2362" xr:uid="{00000000-0005-0000-0000-0000C6090000}"/>
    <cellStyle name="T_Book1_Du an khoi cong moi nam 2010 2" xfId="2363" xr:uid="{00000000-0005-0000-0000-0000C7090000}"/>
    <cellStyle name="T_Book1_Du an khoi cong moi nam 2010_!1 1 bao cao giao KH ve HTCMT vung TNB   12-12-2011" xfId="2364" xr:uid="{00000000-0005-0000-0000-0000C8090000}"/>
    <cellStyle name="T_Book1_Du an khoi cong moi nam 2010_!1 1 bao cao giao KH ve HTCMT vung TNB   12-12-2011 2" xfId="2365" xr:uid="{00000000-0005-0000-0000-0000C9090000}"/>
    <cellStyle name="T_Book1_Du an khoi cong moi nam 2010_KH TPCP vung TNB (03-1-2012)" xfId="2366" xr:uid="{00000000-0005-0000-0000-0000CA090000}"/>
    <cellStyle name="T_Book1_Du an khoi cong moi nam 2010_KH TPCP vung TNB (03-1-2012) 2" xfId="2367" xr:uid="{00000000-0005-0000-0000-0000CB090000}"/>
    <cellStyle name="T_Book1_giao KH 2011 ngay 10-12-2010" xfId="2368" xr:uid="{00000000-0005-0000-0000-0000CC090000}"/>
    <cellStyle name="T_Book1_giao KH 2011 ngay 10-12-2010 2" xfId="2369" xr:uid="{00000000-0005-0000-0000-0000CD090000}"/>
    <cellStyle name="T_Book1_Hang Tom goi9 9-07(Cau 12 sua)" xfId="2370" xr:uid="{00000000-0005-0000-0000-0000CE090000}"/>
    <cellStyle name="T_Book1_Hang Tom goi9 9-07(Cau 12 sua) 2" xfId="2371" xr:uid="{00000000-0005-0000-0000-0000CF090000}"/>
    <cellStyle name="T_Book1_Ket qua phan bo von nam 2008" xfId="2372" xr:uid="{00000000-0005-0000-0000-0000D0090000}"/>
    <cellStyle name="T_Book1_Ket qua phan bo von nam 2008 2" xfId="2373" xr:uid="{00000000-0005-0000-0000-0000D1090000}"/>
    <cellStyle name="T_Book1_Ket qua phan bo von nam 2008_!1 1 bao cao giao KH ve HTCMT vung TNB   12-12-2011" xfId="2374" xr:uid="{00000000-0005-0000-0000-0000D2090000}"/>
    <cellStyle name="T_Book1_Ket qua phan bo von nam 2008_!1 1 bao cao giao KH ve HTCMT vung TNB   12-12-2011 2" xfId="2375" xr:uid="{00000000-0005-0000-0000-0000D3090000}"/>
    <cellStyle name="T_Book1_Ket qua phan bo von nam 2008_KH TPCP vung TNB (03-1-2012)" xfId="2376" xr:uid="{00000000-0005-0000-0000-0000D4090000}"/>
    <cellStyle name="T_Book1_Ket qua phan bo von nam 2008_KH TPCP vung TNB (03-1-2012) 2" xfId="2377" xr:uid="{00000000-0005-0000-0000-0000D5090000}"/>
    <cellStyle name="T_Book1_KH TPCP vung TNB (03-1-2012)" xfId="2378" xr:uid="{00000000-0005-0000-0000-0000D8090000}"/>
    <cellStyle name="T_Book1_KH TPCP vung TNB (03-1-2012) 2" xfId="2379" xr:uid="{00000000-0005-0000-0000-0000D9090000}"/>
    <cellStyle name="T_Book1_KH XDCB_2008 lan 2 sua ngay 10-11" xfId="2380" xr:uid="{00000000-0005-0000-0000-0000DA090000}"/>
    <cellStyle name="T_Book1_KH XDCB_2008 lan 2 sua ngay 10-11 2" xfId="2381" xr:uid="{00000000-0005-0000-0000-0000DB090000}"/>
    <cellStyle name="T_Book1_KH XDCB_2008 lan 2 sua ngay 10-11_!1 1 bao cao giao KH ve HTCMT vung TNB   12-12-2011" xfId="2382" xr:uid="{00000000-0005-0000-0000-0000DC090000}"/>
    <cellStyle name="T_Book1_KH XDCB_2008 lan 2 sua ngay 10-11_!1 1 bao cao giao KH ve HTCMT vung TNB   12-12-2011 2" xfId="2383" xr:uid="{00000000-0005-0000-0000-0000DD090000}"/>
    <cellStyle name="T_Book1_KH XDCB_2008 lan 2 sua ngay 10-11_KH TPCP vung TNB (03-1-2012)" xfId="2384" xr:uid="{00000000-0005-0000-0000-0000DE090000}"/>
    <cellStyle name="T_Book1_KH XDCB_2008 lan 2 sua ngay 10-11_KH TPCP vung TNB (03-1-2012) 2" xfId="2385" xr:uid="{00000000-0005-0000-0000-0000DF090000}"/>
    <cellStyle name="T_Book1_Khoi luong chinh Hang Tom" xfId="2386" xr:uid="{00000000-0005-0000-0000-0000E0090000}"/>
    <cellStyle name="T_Book1_Khoi luong chinh Hang Tom 2" xfId="2387" xr:uid="{00000000-0005-0000-0000-0000E1090000}"/>
    <cellStyle name="T_Book1_kien giang 2" xfId="2388" xr:uid="{00000000-0005-0000-0000-0000D6090000}"/>
    <cellStyle name="T_Book1_kien giang 2 2" xfId="2389" xr:uid="{00000000-0005-0000-0000-0000D7090000}"/>
    <cellStyle name="T_Book1_Luy ke von ung nam 2011 -Thoa gui ngay 12-8-2012" xfId="2390" xr:uid="{00000000-0005-0000-0000-0000E2090000}"/>
    <cellStyle name="T_Book1_Luy ke von ung nam 2011 -Thoa gui ngay 12-8-2012 2" xfId="2391" xr:uid="{00000000-0005-0000-0000-0000E3090000}"/>
    <cellStyle name="T_Book1_Luy ke von ung nam 2011 -Thoa gui ngay 12-8-2012_!1 1 bao cao giao KH ve HTCMT vung TNB   12-12-2011" xfId="2392" xr:uid="{00000000-0005-0000-0000-0000E4090000}"/>
    <cellStyle name="T_Book1_Luy ke von ung nam 2011 -Thoa gui ngay 12-8-2012_!1 1 bao cao giao KH ve HTCMT vung TNB   12-12-2011 2" xfId="2393" xr:uid="{00000000-0005-0000-0000-0000E5090000}"/>
    <cellStyle name="T_Book1_Luy ke von ung nam 2011 -Thoa gui ngay 12-8-2012_KH TPCP vung TNB (03-1-2012)" xfId="2394" xr:uid="{00000000-0005-0000-0000-0000E6090000}"/>
    <cellStyle name="T_Book1_Luy ke von ung nam 2011 -Thoa gui ngay 12-8-2012_KH TPCP vung TNB (03-1-2012) 2" xfId="2395" xr:uid="{00000000-0005-0000-0000-0000E7090000}"/>
    <cellStyle name="T_Book1_Nhu cau von ung truoc 2011 Tha h Hoa + Nge An gui TW" xfId="2396" xr:uid="{00000000-0005-0000-0000-0000E8090000}"/>
    <cellStyle name="T_Book1_Nhu cau von ung truoc 2011 Tha h Hoa + Nge An gui TW 2" xfId="2397" xr:uid="{00000000-0005-0000-0000-0000E9090000}"/>
    <cellStyle name="T_Book1_Nhu cau von ung truoc 2011 Tha h Hoa + Nge An gui TW_!1 1 bao cao giao KH ve HTCMT vung TNB   12-12-2011" xfId="2398" xr:uid="{00000000-0005-0000-0000-0000EA090000}"/>
    <cellStyle name="T_Book1_Nhu cau von ung truoc 2011 Tha h Hoa + Nge An gui TW_!1 1 bao cao giao KH ve HTCMT vung TNB   12-12-2011 2" xfId="2399" xr:uid="{00000000-0005-0000-0000-0000EB090000}"/>
    <cellStyle name="T_Book1_Nhu cau von ung truoc 2011 Tha h Hoa + Nge An gui TW_Bieu4HTMT" xfId="2400" xr:uid="{00000000-0005-0000-0000-0000EC090000}"/>
    <cellStyle name="T_Book1_Nhu cau von ung truoc 2011 Tha h Hoa + Nge An gui TW_Bieu4HTMT 2" xfId="2401" xr:uid="{00000000-0005-0000-0000-0000ED090000}"/>
    <cellStyle name="T_Book1_Nhu cau von ung truoc 2011 Tha h Hoa + Nge An gui TW_Bieu4HTMT_!1 1 bao cao giao KH ve HTCMT vung TNB   12-12-2011" xfId="2402" xr:uid="{00000000-0005-0000-0000-0000EE090000}"/>
    <cellStyle name="T_Book1_Nhu cau von ung truoc 2011 Tha h Hoa + Nge An gui TW_Bieu4HTMT_!1 1 bao cao giao KH ve HTCMT vung TNB   12-12-2011 2" xfId="2403" xr:uid="{00000000-0005-0000-0000-0000EF090000}"/>
    <cellStyle name="T_Book1_Nhu cau von ung truoc 2011 Tha h Hoa + Nge An gui TW_Bieu4HTMT_KH TPCP vung TNB (03-1-2012)" xfId="2404" xr:uid="{00000000-0005-0000-0000-0000F0090000}"/>
    <cellStyle name="T_Book1_Nhu cau von ung truoc 2011 Tha h Hoa + Nge An gui TW_Bieu4HTMT_KH TPCP vung TNB (03-1-2012) 2" xfId="2405" xr:uid="{00000000-0005-0000-0000-0000F1090000}"/>
    <cellStyle name="T_Book1_Nhu cau von ung truoc 2011 Tha h Hoa + Nge An gui TW_KH TPCP vung TNB (03-1-2012)" xfId="2406" xr:uid="{00000000-0005-0000-0000-0000F2090000}"/>
    <cellStyle name="T_Book1_Nhu cau von ung truoc 2011 Tha h Hoa + Nge An gui TW_KH TPCP vung TNB (03-1-2012) 2" xfId="2407" xr:uid="{00000000-0005-0000-0000-0000F3090000}"/>
    <cellStyle name="T_Book1_phu luc tong ket tinh hinh TH giai doan 03-10 (ngay 30)" xfId="2408" xr:uid="{00000000-0005-0000-0000-0000F4090000}"/>
    <cellStyle name="T_Book1_phu luc tong ket tinh hinh TH giai doan 03-10 (ngay 30) 2" xfId="2409" xr:uid="{00000000-0005-0000-0000-0000F5090000}"/>
    <cellStyle name="T_Book1_phu luc tong ket tinh hinh TH giai doan 03-10 (ngay 30)_!1 1 bao cao giao KH ve HTCMT vung TNB   12-12-2011" xfId="2410" xr:uid="{00000000-0005-0000-0000-0000F6090000}"/>
    <cellStyle name="T_Book1_phu luc tong ket tinh hinh TH giai doan 03-10 (ngay 30)_!1 1 bao cao giao KH ve HTCMT vung TNB   12-12-2011 2" xfId="2411" xr:uid="{00000000-0005-0000-0000-0000F7090000}"/>
    <cellStyle name="T_Book1_phu luc tong ket tinh hinh TH giai doan 03-10 (ngay 30)_KH TPCP vung TNB (03-1-2012)" xfId="2412" xr:uid="{00000000-0005-0000-0000-0000F8090000}"/>
    <cellStyle name="T_Book1_phu luc tong ket tinh hinh TH giai doan 03-10 (ngay 30)_KH TPCP vung TNB (03-1-2012) 2" xfId="2413" xr:uid="{00000000-0005-0000-0000-0000F9090000}"/>
    <cellStyle name="T_Book1_TH ung tren 70%-Ra soat phap ly-8-6 (dung de chuyen vao vu TH)" xfId="2414" xr:uid="{00000000-0005-0000-0000-0000020A0000}"/>
    <cellStyle name="T_Book1_TH ung tren 70%-Ra soat phap ly-8-6 (dung de chuyen vao vu TH) 2" xfId="2415" xr:uid="{00000000-0005-0000-0000-0000030A0000}"/>
    <cellStyle name="T_Book1_TH ung tren 70%-Ra soat phap ly-8-6 (dung de chuyen vao vu TH)_!1 1 bao cao giao KH ve HTCMT vung TNB   12-12-2011" xfId="2416" xr:uid="{00000000-0005-0000-0000-0000040A0000}"/>
    <cellStyle name="T_Book1_TH ung tren 70%-Ra soat phap ly-8-6 (dung de chuyen vao vu TH)_!1 1 bao cao giao KH ve HTCMT vung TNB   12-12-2011 2" xfId="2417" xr:uid="{00000000-0005-0000-0000-0000050A0000}"/>
    <cellStyle name="T_Book1_TH ung tren 70%-Ra soat phap ly-8-6 (dung de chuyen vao vu TH)_Bieu4HTMT" xfId="2418" xr:uid="{00000000-0005-0000-0000-0000060A0000}"/>
    <cellStyle name="T_Book1_TH ung tren 70%-Ra soat phap ly-8-6 (dung de chuyen vao vu TH)_Bieu4HTMT 2" xfId="2419" xr:uid="{00000000-0005-0000-0000-0000070A0000}"/>
    <cellStyle name="T_Book1_TH ung tren 70%-Ra soat phap ly-8-6 (dung de chuyen vao vu TH)_KH TPCP vung TNB (03-1-2012)" xfId="2420" xr:uid="{00000000-0005-0000-0000-0000080A0000}"/>
    <cellStyle name="T_Book1_TH ung tren 70%-Ra soat phap ly-8-6 (dung de chuyen vao vu TH)_KH TPCP vung TNB (03-1-2012) 2" xfId="2421" xr:uid="{00000000-0005-0000-0000-0000090A0000}"/>
    <cellStyle name="T_Book1_TH y kien LD_KH 2010 Ca Nuoc 22-9-2011-Gui ca Vu" xfId="2422" xr:uid="{00000000-0005-0000-0000-00000A0A0000}"/>
    <cellStyle name="T_Book1_TH y kien LD_KH 2010 Ca Nuoc 22-9-2011-Gui ca Vu 2" xfId="2423" xr:uid="{00000000-0005-0000-0000-00000B0A0000}"/>
    <cellStyle name="T_Book1_TH y kien LD_KH 2010 Ca Nuoc 22-9-2011-Gui ca Vu_!1 1 bao cao giao KH ve HTCMT vung TNB   12-12-2011" xfId="2424" xr:uid="{00000000-0005-0000-0000-00000C0A0000}"/>
    <cellStyle name="T_Book1_TH y kien LD_KH 2010 Ca Nuoc 22-9-2011-Gui ca Vu_!1 1 bao cao giao KH ve HTCMT vung TNB   12-12-2011 2" xfId="2425" xr:uid="{00000000-0005-0000-0000-00000D0A0000}"/>
    <cellStyle name="T_Book1_TH y kien LD_KH 2010 Ca Nuoc 22-9-2011-Gui ca Vu_Bieu4HTMT" xfId="2426" xr:uid="{00000000-0005-0000-0000-00000E0A0000}"/>
    <cellStyle name="T_Book1_TH y kien LD_KH 2010 Ca Nuoc 22-9-2011-Gui ca Vu_Bieu4HTMT 2" xfId="2427" xr:uid="{00000000-0005-0000-0000-00000F0A0000}"/>
    <cellStyle name="T_Book1_TH y kien LD_KH 2010 Ca Nuoc 22-9-2011-Gui ca Vu_KH TPCP vung TNB (03-1-2012)" xfId="2428" xr:uid="{00000000-0005-0000-0000-0000100A0000}"/>
    <cellStyle name="T_Book1_TH y kien LD_KH 2010 Ca Nuoc 22-9-2011-Gui ca Vu_KH TPCP vung TNB (03-1-2012) 2" xfId="2429" xr:uid="{00000000-0005-0000-0000-0000110A0000}"/>
    <cellStyle name="T_Book1_Thiet bi" xfId="2430" xr:uid="{00000000-0005-0000-0000-0000120A0000}"/>
    <cellStyle name="T_Book1_Thiet bi 2" xfId="2431" xr:uid="{00000000-0005-0000-0000-0000130A0000}"/>
    <cellStyle name="T_Book1_TN - Ho tro khac 2011" xfId="2432" xr:uid="{00000000-0005-0000-0000-0000FA090000}"/>
    <cellStyle name="T_Book1_TN - Ho tro khac 2011 2" xfId="2433" xr:uid="{00000000-0005-0000-0000-0000FB090000}"/>
    <cellStyle name="T_Book1_TN - Ho tro khac 2011_!1 1 bao cao giao KH ve HTCMT vung TNB   12-12-2011" xfId="2434" xr:uid="{00000000-0005-0000-0000-0000FC090000}"/>
    <cellStyle name="T_Book1_TN - Ho tro khac 2011_!1 1 bao cao giao KH ve HTCMT vung TNB   12-12-2011 2" xfId="2435" xr:uid="{00000000-0005-0000-0000-0000FD090000}"/>
    <cellStyle name="T_Book1_TN - Ho tro khac 2011_Bieu4HTMT" xfId="2436" xr:uid="{00000000-0005-0000-0000-0000FE090000}"/>
    <cellStyle name="T_Book1_TN - Ho tro khac 2011_Bieu4HTMT 2" xfId="2437" xr:uid="{00000000-0005-0000-0000-0000FF090000}"/>
    <cellStyle name="T_Book1_TN - Ho tro khac 2011_KH TPCP vung TNB (03-1-2012)" xfId="2438" xr:uid="{00000000-0005-0000-0000-0000000A0000}"/>
    <cellStyle name="T_Book1_TN - Ho tro khac 2011_KH TPCP vung TNB (03-1-2012) 2" xfId="2439" xr:uid="{00000000-0005-0000-0000-0000010A0000}"/>
    <cellStyle name="T_Book1_ung truoc 2011 NSTW Thanh Hoa + Nge An gui Thu 12-5" xfId="2440" xr:uid="{00000000-0005-0000-0000-0000140A0000}"/>
    <cellStyle name="T_Book1_ung truoc 2011 NSTW Thanh Hoa + Nge An gui Thu 12-5 2" xfId="2441" xr:uid="{00000000-0005-0000-0000-0000150A0000}"/>
    <cellStyle name="T_Book1_ung truoc 2011 NSTW Thanh Hoa + Nge An gui Thu 12-5_!1 1 bao cao giao KH ve HTCMT vung TNB   12-12-2011" xfId="2442" xr:uid="{00000000-0005-0000-0000-0000160A0000}"/>
    <cellStyle name="T_Book1_ung truoc 2011 NSTW Thanh Hoa + Nge An gui Thu 12-5_!1 1 bao cao giao KH ve HTCMT vung TNB   12-12-2011 2" xfId="2443" xr:uid="{00000000-0005-0000-0000-0000170A0000}"/>
    <cellStyle name="T_Book1_ung truoc 2011 NSTW Thanh Hoa + Nge An gui Thu 12-5_Bieu4HTMT" xfId="2444" xr:uid="{00000000-0005-0000-0000-0000180A0000}"/>
    <cellStyle name="T_Book1_ung truoc 2011 NSTW Thanh Hoa + Nge An gui Thu 12-5_Bieu4HTMT 2" xfId="2445" xr:uid="{00000000-0005-0000-0000-0000190A0000}"/>
    <cellStyle name="T_Book1_ung truoc 2011 NSTW Thanh Hoa + Nge An gui Thu 12-5_Bieu4HTMT_!1 1 bao cao giao KH ve HTCMT vung TNB   12-12-2011" xfId="2446" xr:uid="{00000000-0005-0000-0000-00001A0A0000}"/>
    <cellStyle name="T_Book1_ung truoc 2011 NSTW Thanh Hoa + Nge An gui Thu 12-5_Bieu4HTMT_!1 1 bao cao giao KH ve HTCMT vung TNB   12-12-2011 2" xfId="2447" xr:uid="{00000000-0005-0000-0000-00001B0A0000}"/>
    <cellStyle name="T_Book1_ung truoc 2011 NSTW Thanh Hoa + Nge An gui Thu 12-5_Bieu4HTMT_KH TPCP vung TNB (03-1-2012)" xfId="2448" xr:uid="{00000000-0005-0000-0000-00001C0A0000}"/>
    <cellStyle name="T_Book1_ung truoc 2011 NSTW Thanh Hoa + Nge An gui Thu 12-5_Bieu4HTMT_KH TPCP vung TNB (03-1-2012) 2" xfId="2449" xr:uid="{00000000-0005-0000-0000-00001D0A0000}"/>
    <cellStyle name="T_Book1_ung truoc 2011 NSTW Thanh Hoa + Nge An gui Thu 12-5_KH TPCP vung TNB (03-1-2012)" xfId="2450" xr:uid="{00000000-0005-0000-0000-00001E0A0000}"/>
    <cellStyle name="T_Book1_ung truoc 2011 NSTW Thanh Hoa + Nge An gui Thu 12-5_KH TPCP vung TNB (03-1-2012) 2" xfId="2451" xr:uid="{00000000-0005-0000-0000-00001F0A0000}"/>
    <cellStyle name="T_Book1_ÿÿÿÿÿ" xfId="2452" xr:uid="{00000000-0005-0000-0000-0000200A0000}"/>
    <cellStyle name="T_Book1_ÿÿÿÿÿ 2" xfId="2453" xr:uid="{00000000-0005-0000-0000-0000210A0000}"/>
    <cellStyle name="T_Chuan bi dau tu nam 2008" xfId="2454" xr:uid="{00000000-0005-0000-0000-00005E0A0000}"/>
    <cellStyle name="T_Chuan bi dau tu nam 2008 2" xfId="2455" xr:uid="{00000000-0005-0000-0000-00005F0A0000}"/>
    <cellStyle name="T_Chuan bi dau tu nam 2008_!1 1 bao cao giao KH ve HTCMT vung TNB   12-12-2011" xfId="2456" xr:uid="{00000000-0005-0000-0000-0000600A0000}"/>
    <cellStyle name="T_Chuan bi dau tu nam 2008_!1 1 bao cao giao KH ve HTCMT vung TNB   12-12-2011 2" xfId="2457" xr:uid="{00000000-0005-0000-0000-0000610A0000}"/>
    <cellStyle name="T_Chuan bi dau tu nam 2008_KH TPCP vung TNB (03-1-2012)" xfId="2458" xr:uid="{00000000-0005-0000-0000-0000620A0000}"/>
    <cellStyle name="T_Chuan bi dau tu nam 2008_KH TPCP vung TNB (03-1-2012) 2" xfId="2459" xr:uid="{00000000-0005-0000-0000-0000630A0000}"/>
    <cellStyle name="T_Copy of Bao cao  XDCB 7 thang nam 2008_So KH&amp;DT SUA" xfId="2460" xr:uid="{00000000-0005-0000-0000-0000220A0000}"/>
    <cellStyle name="T_Copy of Bao cao  XDCB 7 thang nam 2008_So KH&amp;DT SUA 2" xfId="2461" xr:uid="{00000000-0005-0000-0000-0000230A0000}"/>
    <cellStyle name="T_Copy of Bao cao  XDCB 7 thang nam 2008_So KH&amp;DT SUA_!1 1 bao cao giao KH ve HTCMT vung TNB   12-12-2011" xfId="2462" xr:uid="{00000000-0005-0000-0000-0000240A0000}"/>
    <cellStyle name="T_Copy of Bao cao  XDCB 7 thang nam 2008_So KH&amp;DT SUA_!1 1 bao cao giao KH ve HTCMT vung TNB   12-12-2011 2" xfId="2463" xr:uid="{00000000-0005-0000-0000-0000250A0000}"/>
    <cellStyle name="T_Copy of Bao cao  XDCB 7 thang nam 2008_So KH&amp;DT SUA_KH TPCP vung TNB (03-1-2012)" xfId="2464" xr:uid="{00000000-0005-0000-0000-0000260A0000}"/>
    <cellStyle name="T_Copy of Bao cao  XDCB 7 thang nam 2008_So KH&amp;DT SUA_KH TPCP vung TNB (03-1-2012) 2" xfId="2465" xr:uid="{00000000-0005-0000-0000-0000270A0000}"/>
    <cellStyle name="T_CPK" xfId="2466" xr:uid="{00000000-0005-0000-0000-0000280A0000}"/>
    <cellStyle name="T_CPK 2" xfId="2467" xr:uid="{00000000-0005-0000-0000-0000290A0000}"/>
    <cellStyle name="T_CPK_!1 1 bao cao giao KH ve HTCMT vung TNB   12-12-2011" xfId="2468" xr:uid="{00000000-0005-0000-0000-00002A0A0000}"/>
    <cellStyle name="T_CPK_!1 1 bao cao giao KH ve HTCMT vung TNB   12-12-2011 2" xfId="2469" xr:uid="{00000000-0005-0000-0000-00002B0A0000}"/>
    <cellStyle name="T_CPK_Bieu4HTMT" xfId="2470" xr:uid="{00000000-0005-0000-0000-00002C0A0000}"/>
    <cellStyle name="T_CPK_Bieu4HTMT 2" xfId="2471" xr:uid="{00000000-0005-0000-0000-00002D0A0000}"/>
    <cellStyle name="T_CPK_Bieu4HTMT_!1 1 bao cao giao KH ve HTCMT vung TNB   12-12-2011" xfId="2472" xr:uid="{00000000-0005-0000-0000-00002E0A0000}"/>
    <cellStyle name="T_CPK_Bieu4HTMT_!1 1 bao cao giao KH ve HTCMT vung TNB   12-12-2011 2" xfId="2473" xr:uid="{00000000-0005-0000-0000-00002F0A0000}"/>
    <cellStyle name="T_CPK_Bieu4HTMT_KH TPCP vung TNB (03-1-2012)" xfId="2474" xr:uid="{00000000-0005-0000-0000-0000300A0000}"/>
    <cellStyle name="T_CPK_Bieu4HTMT_KH TPCP vung TNB (03-1-2012) 2" xfId="2475" xr:uid="{00000000-0005-0000-0000-0000310A0000}"/>
    <cellStyle name="T_CPK_KH TPCP vung TNB (03-1-2012)" xfId="2476" xr:uid="{00000000-0005-0000-0000-0000320A0000}"/>
    <cellStyle name="T_CPK_KH TPCP vung TNB (03-1-2012) 2" xfId="2477" xr:uid="{00000000-0005-0000-0000-0000330A0000}"/>
    <cellStyle name="T_CTMTQG 2008" xfId="2478" xr:uid="{00000000-0005-0000-0000-0000340A0000}"/>
    <cellStyle name="T_CTMTQG 2008 2" xfId="2479" xr:uid="{00000000-0005-0000-0000-0000350A0000}"/>
    <cellStyle name="T_CTMTQG 2008_!1 1 bao cao giao KH ve HTCMT vung TNB   12-12-2011" xfId="2480" xr:uid="{00000000-0005-0000-0000-0000360A0000}"/>
    <cellStyle name="T_CTMTQG 2008_!1 1 bao cao giao KH ve HTCMT vung TNB   12-12-2011 2" xfId="2481" xr:uid="{00000000-0005-0000-0000-0000370A0000}"/>
    <cellStyle name="T_CTMTQG 2008_Bieu mau danh muc du an thuoc CTMTQG nam 2008" xfId="2482" xr:uid="{00000000-0005-0000-0000-0000380A0000}"/>
    <cellStyle name="T_CTMTQG 2008_Bieu mau danh muc du an thuoc CTMTQG nam 2008 2" xfId="2483" xr:uid="{00000000-0005-0000-0000-0000390A0000}"/>
    <cellStyle name="T_CTMTQG 2008_Bieu mau danh muc du an thuoc CTMTQG nam 2008_!1 1 bao cao giao KH ve HTCMT vung TNB   12-12-2011" xfId="2484" xr:uid="{00000000-0005-0000-0000-00003A0A0000}"/>
    <cellStyle name="T_CTMTQG 2008_Bieu mau danh muc du an thuoc CTMTQG nam 2008_!1 1 bao cao giao KH ve HTCMT vung TNB   12-12-2011 2" xfId="2485" xr:uid="{00000000-0005-0000-0000-00003B0A0000}"/>
    <cellStyle name="T_CTMTQG 2008_Bieu mau danh muc du an thuoc CTMTQG nam 2008_KH TPCP vung TNB (03-1-2012)" xfId="2486" xr:uid="{00000000-0005-0000-0000-00003C0A0000}"/>
    <cellStyle name="T_CTMTQG 2008_Bieu mau danh muc du an thuoc CTMTQG nam 2008_KH TPCP vung TNB (03-1-2012) 2" xfId="2487" xr:uid="{00000000-0005-0000-0000-00003D0A0000}"/>
    <cellStyle name="T_CTMTQG 2008_Hi-Tong hop KQ phan bo KH nam 08- LD fong giao 15-11-08" xfId="2488" xr:uid="{00000000-0005-0000-0000-00003E0A0000}"/>
    <cellStyle name="T_CTMTQG 2008_Hi-Tong hop KQ phan bo KH nam 08- LD fong giao 15-11-08 2" xfId="2489" xr:uid="{00000000-0005-0000-0000-00003F0A0000}"/>
    <cellStyle name="T_CTMTQG 2008_Hi-Tong hop KQ phan bo KH nam 08- LD fong giao 15-11-08_!1 1 bao cao giao KH ve HTCMT vung TNB   12-12-2011" xfId="2490" xr:uid="{00000000-0005-0000-0000-0000400A0000}"/>
    <cellStyle name="T_CTMTQG 2008_Hi-Tong hop KQ phan bo KH nam 08- LD fong giao 15-11-08_!1 1 bao cao giao KH ve HTCMT vung TNB   12-12-2011 2" xfId="2491" xr:uid="{00000000-0005-0000-0000-0000410A0000}"/>
    <cellStyle name="T_CTMTQG 2008_Hi-Tong hop KQ phan bo KH nam 08- LD fong giao 15-11-08_KH TPCP vung TNB (03-1-2012)" xfId="2492" xr:uid="{00000000-0005-0000-0000-0000420A0000}"/>
    <cellStyle name="T_CTMTQG 2008_Hi-Tong hop KQ phan bo KH nam 08- LD fong giao 15-11-08_KH TPCP vung TNB (03-1-2012) 2" xfId="2493" xr:uid="{00000000-0005-0000-0000-0000430A0000}"/>
    <cellStyle name="T_CTMTQG 2008_Ket qua thuc hien nam 2008" xfId="2494" xr:uid="{00000000-0005-0000-0000-0000440A0000}"/>
    <cellStyle name="T_CTMTQG 2008_Ket qua thuc hien nam 2008 2" xfId="2495" xr:uid="{00000000-0005-0000-0000-0000450A0000}"/>
    <cellStyle name="T_CTMTQG 2008_Ket qua thuc hien nam 2008_!1 1 bao cao giao KH ve HTCMT vung TNB   12-12-2011" xfId="2496" xr:uid="{00000000-0005-0000-0000-0000460A0000}"/>
    <cellStyle name="T_CTMTQG 2008_Ket qua thuc hien nam 2008_!1 1 bao cao giao KH ve HTCMT vung TNB   12-12-2011 2" xfId="2497" xr:uid="{00000000-0005-0000-0000-0000470A0000}"/>
    <cellStyle name="T_CTMTQG 2008_Ket qua thuc hien nam 2008_KH TPCP vung TNB (03-1-2012)" xfId="2498" xr:uid="{00000000-0005-0000-0000-0000480A0000}"/>
    <cellStyle name="T_CTMTQG 2008_Ket qua thuc hien nam 2008_KH TPCP vung TNB (03-1-2012) 2" xfId="2499" xr:uid="{00000000-0005-0000-0000-0000490A0000}"/>
    <cellStyle name="T_CTMTQG 2008_KH TPCP vung TNB (03-1-2012)" xfId="2500" xr:uid="{00000000-0005-0000-0000-00004A0A0000}"/>
    <cellStyle name="T_CTMTQG 2008_KH TPCP vung TNB (03-1-2012) 2" xfId="2501" xr:uid="{00000000-0005-0000-0000-00004B0A0000}"/>
    <cellStyle name="T_CTMTQG 2008_KH XDCB_2008 lan 1" xfId="2502" xr:uid="{00000000-0005-0000-0000-00004C0A0000}"/>
    <cellStyle name="T_CTMTQG 2008_KH XDCB_2008 lan 1 2" xfId="2503" xr:uid="{00000000-0005-0000-0000-00004D0A0000}"/>
    <cellStyle name="T_CTMTQG 2008_KH XDCB_2008 lan 1 sua ngay 27-10" xfId="2504" xr:uid="{00000000-0005-0000-0000-00004E0A0000}"/>
    <cellStyle name="T_CTMTQG 2008_KH XDCB_2008 lan 1 sua ngay 27-10 2" xfId="2505" xr:uid="{00000000-0005-0000-0000-00004F0A0000}"/>
    <cellStyle name="T_CTMTQG 2008_KH XDCB_2008 lan 1 sua ngay 27-10_!1 1 bao cao giao KH ve HTCMT vung TNB   12-12-2011" xfId="2506" xr:uid="{00000000-0005-0000-0000-0000500A0000}"/>
    <cellStyle name="T_CTMTQG 2008_KH XDCB_2008 lan 1 sua ngay 27-10_!1 1 bao cao giao KH ve HTCMT vung TNB   12-12-2011 2" xfId="2507" xr:uid="{00000000-0005-0000-0000-0000510A0000}"/>
    <cellStyle name="T_CTMTQG 2008_KH XDCB_2008 lan 1 sua ngay 27-10_KH TPCP vung TNB (03-1-2012)" xfId="2508" xr:uid="{00000000-0005-0000-0000-0000520A0000}"/>
    <cellStyle name="T_CTMTQG 2008_KH XDCB_2008 lan 1 sua ngay 27-10_KH TPCP vung TNB (03-1-2012) 2" xfId="2509" xr:uid="{00000000-0005-0000-0000-0000530A0000}"/>
    <cellStyle name="T_CTMTQG 2008_KH XDCB_2008 lan 1_!1 1 bao cao giao KH ve HTCMT vung TNB   12-12-2011" xfId="2510" xr:uid="{00000000-0005-0000-0000-0000540A0000}"/>
    <cellStyle name="T_CTMTQG 2008_KH XDCB_2008 lan 1_!1 1 bao cao giao KH ve HTCMT vung TNB   12-12-2011 2" xfId="2511" xr:uid="{00000000-0005-0000-0000-0000550A0000}"/>
    <cellStyle name="T_CTMTQG 2008_KH XDCB_2008 lan 1_KH TPCP vung TNB (03-1-2012)" xfId="2512" xr:uid="{00000000-0005-0000-0000-0000560A0000}"/>
    <cellStyle name="T_CTMTQG 2008_KH XDCB_2008 lan 1_KH TPCP vung TNB (03-1-2012) 2" xfId="2513" xr:uid="{00000000-0005-0000-0000-0000570A0000}"/>
    <cellStyle name="T_CTMTQG 2008_KH XDCB_2008 lan 2 sua ngay 10-11" xfId="2514" xr:uid="{00000000-0005-0000-0000-0000580A0000}"/>
    <cellStyle name="T_CTMTQG 2008_KH XDCB_2008 lan 2 sua ngay 10-11 2" xfId="2515" xr:uid="{00000000-0005-0000-0000-0000590A0000}"/>
    <cellStyle name="T_CTMTQG 2008_KH XDCB_2008 lan 2 sua ngay 10-11_!1 1 bao cao giao KH ve HTCMT vung TNB   12-12-2011" xfId="2516" xr:uid="{00000000-0005-0000-0000-00005A0A0000}"/>
    <cellStyle name="T_CTMTQG 2008_KH XDCB_2008 lan 2 sua ngay 10-11_!1 1 bao cao giao KH ve HTCMT vung TNB   12-12-2011 2" xfId="2517" xr:uid="{00000000-0005-0000-0000-00005B0A0000}"/>
    <cellStyle name="T_CTMTQG 2008_KH XDCB_2008 lan 2 sua ngay 10-11_KH TPCP vung TNB (03-1-2012)" xfId="2518" xr:uid="{00000000-0005-0000-0000-00005C0A0000}"/>
    <cellStyle name="T_CTMTQG 2008_KH XDCB_2008 lan 2 sua ngay 10-11_KH TPCP vung TNB (03-1-2012) 2" xfId="2519" xr:uid="{00000000-0005-0000-0000-00005D0A0000}"/>
    <cellStyle name="T_danh muc chuan bi dau tu 2011 ngay 07-6-2011" xfId="2520" xr:uid="{00000000-0005-0000-0000-0000640A0000}"/>
    <cellStyle name="T_danh muc chuan bi dau tu 2011 ngay 07-6-2011 2" xfId="2521" xr:uid="{00000000-0005-0000-0000-0000650A0000}"/>
    <cellStyle name="T_danh muc chuan bi dau tu 2011 ngay 07-6-2011_!1 1 bao cao giao KH ve HTCMT vung TNB   12-12-2011" xfId="2522" xr:uid="{00000000-0005-0000-0000-0000660A0000}"/>
    <cellStyle name="T_danh muc chuan bi dau tu 2011 ngay 07-6-2011_!1 1 bao cao giao KH ve HTCMT vung TNB   12-12-2011 2" xfId="2523" xr:uid="{00000000-0005-0000-0000-0000670A0000}"/>
    <cellStyle name="T_danh muc chuan bi dau tu 2011 ngay 07-6-2011_KH TPCP vung TNB (03-1-2012)" xfId="2524" xr:uid="{00000000-0005-0000-0000-0000680A0000}"/>
    <cellStyle name="T_danh muc chuan bi dau tu 2011 ngay 07-6-2011_KH TPCP vung TNB (03-1-2012) 2" xfId="2525" xr:uid="{00000000-0005-0000-0000-0000690A0000}"/>
    <cellStyle name="T_Danh muc pbo nguon von XSKT, XDCB nam 2009 chuyen qua nam 2010" xfId="2526" xr:uid="{00000000-0005-0000-0000-00006A0A0000}"/>
    <cellStyle name="T_Danh muc pbo nguon von XSKT, XDCB nam 2009 chuyen qua nam 2010 2" xfId="2527" xr:uid="{00000000-0005-0000-0000-00006B0A0000}"/>
    <cellStyle name="T_Danh muc pbo nguon von XSKT, XDCB nam 2009 chuyen qua nam 2010_!1 1 bao cao giao KH ve HTCMT vung TNB   12-12-2011" xfId="2528" xr:uid="{00000000-0005-0000-0000-00006C0A0000}"/>
    <cellStyle name="T_Danh muc pbo nguon von XSKT, XDCB nam 2009 chuyen qua nam 2010_!1 1 bao cao giao KH ve HTCMT vung TNB   12-12-2011 2" xfId="2529" xr:uid="{00000000-0005-0000-0000-00006D0A0000}"/>
    <cellStyle name="T_Danh muc pbo nguon von XSKT, XDCB nam 2009 chuyen qua nam 2010_KH TPCP vung TNB (03-1-2012)" xfId="2530" xr:uid="{00000000-0005-0000-0000-00006E0A0000}"/>
    <cellStyle name="T_Danh muc pbo nguon von XSKT, XDCB nam 2009 chuyen qua nam 2010_KH TPCP vung TNB (03-1-2012) 2" xfId="2531" xr:uid="{00000000-0005-0000-0000-00006F0A0000}"/>
    <cellStyle name="T_dieu chinh KH 2011 ngay 26-5-2011111" xfId="2532" xr:uid="{00000000-0005-0000-0000-0000700A0000}"/>
    <cellStyle name="T_dieu chinh KH 2011 ngay 26-5-2011111 2" xfId="2533" xr:uid="{00000000-0005-0000-0000-0000710A0000}"/>
    <cellStyle name="T_dieu chinh KH 2011 ngay 26-5-2011111_!1 1 bao cao giao KH ve HTCMT vung TNB   12-12-2011" xfId="2534" xr:uid="{00000000-0005-0000-0000-0000720A0000}"/>
    <cellStyle name="T_dieu chinh KH 2011 ngay 26-5-2011111_!1 1 bao cao giao KH ve HTCMT vung TNB   12-12-2011 2" xfId="2535" xr:uid="{00000000-0005-0000-0000-0000730A0000}"/>
    <cellStyle name="T_dieu chinh KH 2011 ngay 26-5-2011111_KH TPCP vung TNB (03-1-2012)" xfId="2536" xr:uid="{00000000-0005-0000-0000-0000740A0000}"/>
    <cellStyle name="T_dieu chinh KH 2011 ngay 26-5-2011111_KH TPCP vung TNB (03-1-2012) 2" xfId="2537" xr:uid="{00000000-0005-0000-0000-0000750A0000}"/>
    <cellStyle name="T_DS KCH PHAN BO VON NSDP NAM 2010" xfId="2538" xr:uid="{00000000-0005-0000-0000-0000760A0000}"/>
    <cellStyle name="T_DS KCH PHAN BO VON NSDP NAM 2010 2" xfId="2539" xr:uid="{00000000-0005-0000-0000-0000770A0000}"/>
    <cellStyle name="T_DS KCH PHAN BO VON NSDP NAM 2010_!1 1 bao cao giao KH ve HTCMT vung TNB   12-12-2011" xfId="2540" xr:uid="{00000000-0005-0000-0000-0000780A0000}"/>
    <cellStyle name="T_DS KCH PHAN BO VON NSDP NAM 2010_!1 1 bao cao giao KH ve HTCMT vung TNB   12-12-2011 2" xfId="2541" xr:uid="{00000000-0005-0000-0000-0000790A0000}"/>
    <cellStyle name="T_DS KCH PHAN BO VON NSDP NAM 2010_KH TPCP vung TNB (03-1-2012)" xfId="2542" xr:uid="{00000000-0005-0000-0000-00007A0A0000}"/>
    <cellStyle name="T_DS KCH PHAN BO VON NSDP NAM 2010_KH TPCP vung TNB (03-1-2012) 2" xfId="2543" xr:uid="{00000000-0005-0000-0000-00007B0A0000}"/>
    <cellStyle name="T_Du an khoi cong moi nam 2010" xfId="2544" xr:uid="{00000000-0005-0000-0000-00007C0A0000}"/>
    <cellStyle name="T_Du an khoi cong moi nam 2010 2" xfId="2545" xr:uid="{00000000-0005-0000-0000-00007D0A0000}"/>
    <cellStyle name="T_Du an khoi cong moi nam 2010_!1 1 bao cao giao KH ve HTCMT vung TNB   12-12-2011" xfId="2546" xr:uid="{00000000-0005-0000-0000-00007E0A0000}"/>
    <cellStyle name="T_Du an khoi cong moi nam 2010_!1 1 bao cao giao KH ve HTCMT vung TNB   12-12-2011 2" xfId="2547" xr:uid="{00000000-0005-0000-0000-00007F0A0000}"/>
    <cellStyle name="T_Du an khoi cong moi nam 2010_KH TPCP vung TNB (03-1-2012)" xfId="2548" xr:uid="{00000000-0005-0000-0000-0000800A0000}"/>
    <cellStyle name="T_Du an khoi cong moi nam 2010_KH TPCP vung TNB (03-1-2012) 2" xfId="2549" xr:uid="{00000000-0005-0000-0000-0000810A0000}"/>
    <cellStyle name="T_DU AN TKQH VA CHUAN BI DAU TU NAM 2007 sua ngay 9-11" xfId="2550" xr:uid="{00000000-0005-0000-0000-0000820A0000}"/>
    <cellStyle name="T_DU AN TKQH VA CHUAN BI DAU TU NAM 2007 sua ngay 9-11 2" xfId="2551" xr:uid="{00000000-0005-0000-0000-0000830A0000}"/>
    <cellStyle name="T_DU AN TKQH VA CHUAN BI DAU TU NAM 2007 sua ngay 9-11_!1 1 bao cao giao KH ve HTCMT vung TNB   12-12-2011" xfId="2552" xr:uid="{00000000-0005-0000-0000-0000840A0000}"/>
    <cellStyle name="T_DU AN TKQH VA CHUAN BI DAU TU NAM 2007 sua ngay 9-11_!1 1 bao cao giao KH ve HTCMT vung TNB   12-12-2011 2" xfId="2553" xr:uid="{00000000-0005-0000-0000-0000850A0000}"/>
    <cellStyle name="T_DU AN TKQH VA CHUAN BI DAU TU NAM 2007 sua ngay 9-11_Bieu mau danh muc du an thuoc CTMTQG nam 2008" xfId="2554" xr:uid="{00000000-0005-0000-0000-0000860A0000}"/>
    <cellStyle name="T_DU AN TKQH VA CHUAN BI DAU TU NAM 2007 sua ngay 9-11_Bieu mau danh muc du an thuoc CTMTQG nam 2008 2" xfId="2555" xr:uid="{00000000-0005-0000-0000-0000870A0000}"/>
    <cellStyle name="T_DU AN TKQH VA CHUAN BI DAU TU NAM 2007 sua ngay 9-11_Bieu mau danh muc du an thuoc CTMTQG nam 2008_!1 1 bao cao giao KH ve HTCMT vung TNB   12-12-2011" xfId="2556" xr:uid="{00000000-0005-0000-0000-0000880A0000}"/>
    <cellStyle name="T_DU AN TKQH VA CHUAN BI DAU TU NAM 2007 sua ngay 9-11_Bieu mau danh muc du an thuoc CTMTQG nam 2008_!1 1 bao cao giao KH ve HTCMT vung TNB   12-12-2011 2" xfId="2557" xr:uid="{00000000-0005-0000-0000-0000890A0000}"/>
    <cellStyle name="T_DU AN TKQH VA CHUAN BI DAU TU NAM 2007 sua ngay 9-11_Bieu mau danh muc du an thuoc CTMTQG nam 2008_KH TPCP vung TNB (03-1-2012)" xfId="2558" xr:uid="{00000000-0005-0000-0000-00008A0A0000}"/>
    <cellStyle name="T_DU AN TKQH VA CHUAN BI DAU TU NAM 2007 sua ngay 9-11_Bieu mau danh muc du an thuoc CTMTQG nam 2008_KH TPCP vung TNB (03-1-2012) 2" xfId="2559" xr:uid="{00000000-0005-0000-0000-00008B0A0000}"/>
    <cellStyle name="T_DU AN TKQH VA CHUAN BI DAU TU NAM 2007 sua ngay 9-11_Du an khoi cong moi nam 2010" xfId="2560" xr:uid="{00000000-0005-0000-0000-00008C0A0000}"/>
    <cellStyle name="T_DU AN TKQH VA CHUAN BI DAU TU NAM 2007 sua ngay 9-11_Du an khoi cong moi nam 2010 2" xfId="2561" xr:uid="{00000000-0005-0000-0000-00008D0A0000}"/>
    <cellStyle name="T_DU AN TKQH VA CHUAN BI DAU TU NAM 2007 sua ngay 9-11_Du an khoi cong moi nam 2010_!1 1 bao cao giao KH ve HTCMT vung TNB   12-12-2011" xfId="2562" xr:uid="{00000000-0005-0000-0000-00008E0A0000}"/>
    <cellStyle name="T_DU AN TKQH VA CHUAN BI DAU TU NAM 2007 sua ngay 9-11_Du an khoi cong moi nam 2010_!1 1 bao cao giao KH ve HTCMT vung TNB   12-12-2011 2" xfId="2563" xr:uid="{00000000-0005-0000-0000-00008F0A0000}"/>
    <cellStyle name="T_DU AN TKQH VA CHUAN BI DAU TU NAM 2007 sua ngay 9-11_Du an khoi cong moi nam 2010_KH TPCP vung TNB (03-1-2012)" xfId="2564" xr:uid="{00000000-0005-0000-0000-0000900A0000}"/>
    <cellStyle name="T_DU AN TKQH VA CHUAN BI DAU TU NAM 2007 sua ngay 9-11_Du an khoi cong moi nam 2010_KH TPCP vung TNB (03-1-2012) 2" xfId="2565" xr:uid="{00000000-0005-0000-0000-0000910A0000}"/>
    <cellStyle name="T_DU AN TKQH VA CHUAN BI DAU TU NAM 2007 sua ngay 9-11_Ket qua phan bo von nam 2008" xfId="2566" xr:uid="{00000000-0005-0000-0000-0000920A0000}"/>
    <cellStyle name="T_DU AN TKQH VA CHUAN BI DAU TU NAM 2007 sua ngay 9-11_Ket qua phan bo von nam 2008 2" xfId="2567" xr:uid="{00000000-0005-0000-0000-0000930A0000}"/>
    <cellStyle name="T_DU AN TKQH VA CHUAN BI DAU TU NAM 2007 sua ngay 9-11_Ket qua phan bo von nam 2008_!1 1 bao cao giao KH ve HTCMT vung TNB   12-12-2011" xfId="2568" xr:uid="{00000000-0005-0000-0000-0000940A0000}"/>
    <cellStyle name="T_DU AN TKQH VA CHUAN BI DAU TU NAM 2007 sua ngay 9-11_Ket qua phan bo von nam 2008_!1 1 bao cao giao KH ve HTCMT vung TNB   12-12-2011 2" xfId="2569" xr:uid="{00000000-0005-0000-0000-0000950A0000}"/>
    <cellStyle name="T_DU AN TKQH VA CHUAN BI DAU TU NAM 2007 sua ngay 9-11_Ket qua phan bo von nam 2008_KH TPCP vung TNB (03-1-2012)" xfId="2570" xr:uid="{00000000-0005-0000-0000-0000960A0000}"/>
    <cellStyle name="T_DU AN TKQH VA CHUAN BI DAU TU NAM 2007 sua ngay 9-11_Ket qua phan bo von nam 2008_KH TPCP vung TNB (03-1-2012) 2" xfId="2571" xr:uid="{00000000-0005-0000-0000-0000970A0000}"/>
    <cellStyle name="T_DU AN TKQH VA CHUAN BI DAU TU NAM 2007 sua ngay 9-11_KH TPCP vung TNB (03-1-2012)" xfId="2572" xr:uid="{00000000-0005-0000-0000-0000980A0000}"/>
    <cellStyle name="T_DU AN TKQH VA CHUAN BI DAU TU NAM 2007 sua ngay 9-11_KH TPCP vung TNB (03-1-2012) 2" xfId="2573" xr:uid="{00000000-0005-0000-0000-0000990A0000}"/>
    <cellStyle name="T_DU AN TKQH VA CHUAN BI DAU TU NAM 2007 sua ngay 9-11_KH XDCB_2008 lan 2 sua ngay 10-11" xfId="2574" xr:uid="{00000000-0005-0000-0000-00009A0A0000}"/>
    <cellStyle name="T_DU AN TKQH VA CHUAN BI DAU TU NAM 2007 sua ngay 9-11_KH XDCB_2008 lan 2 sua ngay 10-11 2" xfId="2575" xr:uid="{00000000-0005-0000-0000-00009B0A0000}"/>
    <cellStyle name="T_DU AN TKQH VA CHUAN BI DAU TU NAM 2007 sua ngay 9-11_KH XDCB_2008 lan 2 sua ngay 10-11_!1 1 bao cao giao KH ve HTCMT vung TNB   12-12-2011" xfId="2576" xr:uid="{00000000-0005-0000-0000-00009C0A0000}"/>
    <cellStyle name="T_DU AN TKQH VA CHUAN BI DAU TU NAM 2007 sua ngay 9-11_KH XDCB_2008 lan 2 sua ngay 10-11_!1 1 bao cao giao KH ve HTCMT vung TNB   12-12-2011 2" xfId="2577" xr:uid="{00000000-0005-0000-0000-00009D0A0000}"/>
    <cellStyle name="T_DU AN TKQH VA CHUAN BI DAU TU NAM 2007 sua ngay 9-11_KH XDCB_2008 lan 2 sua ngay 10-11_KH TPCP vung TNB (03-1-2012)" xfId="2578" xr:uid="{00000000-0005-0000-0000-00009E0A0000}"/>
    <cellStyle name="T_DU AN TKQH VA CHUAN BI DAU TU NAM 2007 sua ngay 9-11_KH XDCB_2008 lan 2 sua ngay 10-11_KH TPCP vung TNB (03-1-2012) 2" xfId="2579" xr:uid="{00000000-0005-0000-0000-00009F0A0000}"/>
    <cellStyle name="T_du toan dieu chinh  20-8-2006" xfId="2580" xr:uid="{00000000-0005-0000-0000-0000A00A0000}"/>
    <cellStyle name="T_du toan dieu chinh  20-8-2006 2" xfId="2581" xr:uid="{00000000-0005-0000-0000-0000A10A0000}"/>
    <cellStyle name="T_du toan dieu chinh  20-8-2006_!1 1 bao cao giao KH ve HTCMT vung TNB   12-12-2011" xfId="2582" xr:uid="{00000000-0005-0000-0000-0000A20A0000}"/>
    <cellStyle name="T_du toan dieu chinh  20-8-2006_!1 1 bao cao giao KH ve HTCMT vung TNB   12-12-2011 2" xfId="2583" xr:uid="{00000000-0005-0000-0000-0000A30A0000}"/>
    <cellStyle name="T_du toan dieu chinh  20-8-2006_Bieu4HTMT" xfId="2584" xr:uid="{00000000-0005-0000-0000-0000A40A0000}"/>
    <cellStyle name="T_du toan dieu chinh  20-8-2006_Bieu4HTMT 2" xfId="2585" xr:uid="{00000000-0005-0000-0000-0000A50A0000}"/>
    <cellStyle name="T_du toan dieu chinh  20-8-2006_Bieu4HTMT_!1 1 bao cao giao KH ve HTCMT vung TNB   12-12-2011" xfId="2586" xr:uid="{00000000-0005-0000-0000-0000A60A0000}"/>
    <cellStyle name="T_du toan dieu chinh  20-8-2006_Bieu4HTMT_!1 1 bao cao giao KH ve HTCMT vung TNB   12-12-2011 2" xfId="2587" xr:uid="{00000000-0005-0000-0000-0000A70A0000}"/>
    <cellStyle name="T_du toan dieu chinh  20-8-2006_Bieu4HTMT_KH TPCP vung TNB (03-1-2012)" xfId="2588" xr:uid="{00000000-0005-0000-0000-0000A80A0000}"/>
    <cellStyle name="T_du toan dieu chinh  20-8-2006_Bieu4HTMT_KH TPCP vung TNB (03-1-2012) 2" xfId="2589" xr:uid="{00000000-0005-0000-0000-0000A90A0000}"/>
    <cellStyle name="T_du toan dieu chinh  20-8-2006_KH TPCP vung TNB (03-1-2012)" xfId="2590" xr:uid="{00000000-0005-0000-0000-0000AA0A0000}"/>
    <cellStyle name="T_du toan dieu chinh  20-8-2006_KH TPCP vung TNB (03-1-2012) 2" xfId="2591" xr:uid="{00000000-0005-0000-0000-0000AB0A0000}"/>
    <cellStyle name="T_giao KH 2011 ngay 10-12-2010" xfId="2592" xr:uid="{00000000-0005-0000-0000-0000AC0A0000}"/>
    <cellStyle name="T_giao KH 2011 ngay 10-12-2010 2" xfId="2593" xr:uid="{00000000-0005-0000-0000-0000AD0A0000}"/>
    <cellStyle name="T_giao KH 2011 ngay 10-12-2010_!1 1 bao cao giao KH ve HTCMT vung TNB   12-12-2011" xfId="2594" xr:uid="{00000000-0005-0000-0000-0000AE0A0000}"/>
    <cellStyle name="T_giao KH 2011 ngay 10-12-2010_!1 1 bao cao giao KH ve HTCMT vung TNB   12-12-2011 2" xfId="2595" xr:uid="{00000000-0005-0000-0000-0000AF0A0000}"/>
    <cellStyle name="T_giao KH 2011 ngay 10-12-2010_KH TPCP vung TNB (03-1-2012)" xfId="2596" xr:uid="{00000000-0005-0000-0000-0000B00A0000}"/>
    <cellStyle name="T_giao KH 2011 ngay 10-12-2010_KH TPCP vung TNB (03-1-2012) 2" xfId="2597" xr:uid="{00000000-0005-0000-0000-0000B10A0000}"/>
    <cellStyle name="T_Ht-PTq1-03" xfId="2598" xr:uid="{00000000-0005-0000-0000-0000B20A0000}"/>
    <cellStyle name="T_Ht-PTq1-03 2" xfId="2599" xr:uid="{00000000-0005-0000-0000-0000B30A0000}"/>
    <cellStyle name="T_Ht-PTq1-03_!1 1 bao cao giao KH ve HTCMT vung TNB   12-12-2011" xfId="2600" xr:uid="{00000000-0005-0000-0000-0000B40A0000}"/>
    <cellStyle name="T_Ht-PTq1-03_!1 1 bao cao giao KH ve HTCMT vung TNB   12-12-2011 2" xfId="2601" xr:uid="{00000000-0005-0000-0000-0000B50A0000}"/>
    <cellStyle name="T_Ht-PTq1-03_kien giang 2" xfId="2602" xr:uid="{00000000-0005-0000-0000-0000B60A0000}"/>
    <cellStyle name="T_Ht-PTq1-03_kien giang 2 2" xfId="2603" xr:uid="{00000000-0005-0000-0000-0000B70A0000}"/>
    <cellStyle name="T_Ke hoach KTXH  nam 2009_PKT thang 11 nam 2008" xfId="2604" xr:uid="{00000000-0005-0000-0000-0000B80A0000}"/>
    <cellStyle name="T_Ke hoach KTXH  nam 2009_PKT thang 11 nam 2008 2" xfId="2605" xr:uid="{00000000-0005-0000-0000-0000B90A0000}"/>
    <cellStyle name="T_Ke hoach KTXH  nam 2009_PKT thang 11 nam 2008_!1 1 bao cao giao KH ve HTCMT vung TNB   12-12-2011" xfId="2606" xr:uid="{00000000-0005-0000-0000-0000BA0A0000}"/>
    <cellStyle name="T_Ke hoach KTXH  nam 2009_PKT thang 11 nam 2008_!1 1 bao cao giao KH ve HTCMT vung TNB   12-12-2011 2" xfId="2607" xr:uid="{00000000-0005-0000-0000-0000BB0A0000}"/>
    <cellStyle name="T_Ke hoach KTXH  nam 2009_PKT thang 11 nam 2008_KH TPCP vung TNB (03-1-2012)" xfId="2608" xr:uid="{00000000-0005-0000-0000-0000BC0A0000}"/>
    <cellStyle name="T_Ke hoach KTXH  nam 2009_PKT thang 11 nam 2008_KH TPCP vung TNB (03-1-2012) 2" xfId="2609" xr:uid="{00000000-0005-0000-0000-0000BD0A0000}"/>
    <cellStyle name="T_Ket qua dau thau" xfId="2610" xr:uid="{00000000-0005-0000-0000-0000BE0A0000}"/>
    <cellStyle name="T_Ket qua dau thau 2" xfId="2611" xr:uid="{00000000-0005-0000-0000-0000BF0A0000}"/>
    <cellStyle name="T_Ket qua dau thau_!1 1 bao cao giao KH ve HTCMT vung TNB   12-12-2011" xfId="2612" xr:uid="{00000000-0005-0000-0000-0000C00A0000}"/>
    <cellStyle name="T_Ket qua dau thau_!1 1 bao cao giao KH ve HTCMT vung TNB   12-12-2011 2" xfId="2613" xr:uid="{00000000-0005-0000-0000-0000C10A0000}"/>
    <cellStyle name="T_Ket qua dau thau_KH TPCP vung TNB (03-1-2012)" xfId="2614" xr:uid="{00000000-0005-0000-0000-0000C20A0000}"/>
    <cellStyle name="T_Ket qua dau thau_KH TPCP vung TNB (03-1-2012) 2" xfId="2615" xr:uid="{00000000-0005-0000-0000-0000C30A0000}"/>
    <cellStyle name="T_Ket qua phan bo von nam 2008" xfId="2616" xr:uid="{00000000-0005-0000-0000-0000C40A0000}"/>
    <cellStyle name="T_Ket qua phan bo von nam 2008 2" xfId="2617" xr:uid="{00000000-0005-0000-0000-0000C50A0000}"/>
    <cellStyle name="T_Ket qua phan bo von nam 2008_!1 1 bao cao giao KH ve HTCMT vung TNB   12-12-2011" xfId="2618" xr:uid="{00000000-0005-0000-0000-0000C60A0000}"/>
    <cellStyle name="T_Ket qua phan bo von nam 2008_!1 1 bao cao giao KH ve HTCMT vung TNB   12-12-2011 2" xfId="2619" xr:uid="{00000000-0005-0000-0000-0000C70A0000}"/>
    <cellStyle name="T_Ket qua phan bo von nam 2008_KH TPCP vung TNB (03-1-2012)" xfId="2620" xr:uid="{00000000-0005-0000-0000-0000C80A0000}"/>
    <cellStyle name="T_Ket qua phan bo von nam 2008_KH TPCP vung TNB (03-1-2012) 2" xfId="2621" xr:uid="{00000000-0005-0000-0000-0000C90A0000}"/>
    <cellStyle name="T_KH TPCP vung TNB (03-1-2012)" xfId="2622" xr:uid="{00000000-0005-0000-0000-0000CC0A0000}"/>
    <cellStyle name="T_KH TPCP vung TNB (03-1-2012) 2" xfId="2623" xr:uid="{00000000-0005-0000-0000-0000CD0A0000}"/>
    <cellStyle name="T_KH XDCB_2008 lan 2 sua ngay 10-11" xfId="2624" xr:uid="{00000000-0005-0000-0000-0000CE0A0000}"/>
    <cellStyle name="T_KH XDCB_2008 lan 2 sua ngay 10-11 2" xfId="2625" xr:uid="{00000000-0005-0000-0000-0000CF0A0000}"/>
    <cellStyle name="T_KH XDCB_2008 lan 2 sua ngay 10-11_!1 1 bao cao giao KH ve HTCMT vung TNB   12-12-2011" xfId="2626" xr:uid="{00000000-0005-0000-0000-0000D00A0000}"/>
    <cellStyle name="T_KH XDCB_2008 lan 2 sua ngay 10-11_!1 1 bao cao giao KH ve HTCMT vung TNB   12-12-2011 2" xfId="2627" xr:uid="{00000000-0005-0000-0000-0000D10A0000}"/>
    <cellStyle name="T_KH XDCB_2008 lan 2 sua ngay 10-11_KH TPCP vung TNB (03-1-2012)" xfId="2628" xr:uid="{00000000-0005-0000-0000-0000D20A0000}"/>
    <cellStyle name="T_KH XDCB_2008 lan 2 sua ngay 10-11_KH TPCP vung TNB (03-1-2012) 2" xfId="2629" xr:uid="{00000000-0005-0000-0000-0000D30A0000}"/>
    <cellStyle name="T_kien giang 2" xfId="2630" xr:uid="{00000000-0005-0000-0000-0000CA0A0000}"/>
    <cellStyle name="T_kien giang 2 2" xfId="2631" xr:uid="{00000000-0005-0000-0000-0000CB0A0000}"/>
    <cellStyle name="T_Me_Tri_6_07" xfId="2632" xr:uid="{00000000-0005-0000-0000-0000D40A0000}"/>
    <cellStyle name="T_Me_Tri_6_07 2" xfId="2633" xr:uid="{00000000-0005-0000-0000-0000D50A0000}"/>
    <cellStyle name="T_Me_Tri_6_07_!1 1 bao cao giao KH ve HTCMT vung TNB   12-12-2011" xfId="2634" xr:uid="{00000000-0005-0000-0000-0000D60A0000}"/>
    <cellStyle name="T_Me_Tri_6_07_!1 1 bao cao giao KH ve HTCMT vung TNB   12-12-2011 2" xfId="2635" xr:uid="{00000000-0005-0000-0000-0000D70A0000}"/>
    <cellStyle name="T_Me_Tri_6_07_Bieu4HTMT" xfId="2636" xr:uid="{00000000-0005-0000-0000-0000D80A0000}"/>
    <cellStyle name="T_Me_Tri_6_07_Bieu4HTMT 2" xfId="2637" xr:uid="{00000000-0005-0000-0000-0000D90A0000}"/>
    <cellStyle name="T_Me_Tri_6_07_Bieu4HTMT_!1 1 bao cao giao KH ve HTCMT vung TNB   12-12-2011" xfId="2638" xr:uid="{00000000-0005-0000-0000-0000DA0A0000}"/>
    <cellStyle name="T_Me_Tri_6_07_Bieu4HTMT_!1 1 bao cao giao KH ve HTCMT vung TNB   12-12-2011 2" xfId="2639" xr:uid="{00000000-0005-0000-0000-0000DB0A0000}"/>
    <cellStyle name="T_Me_Tri_6_07_Bieu4HTMT_KH TPCP vung TNB (03-1-2012)" xfId="2640" xr:uid="{00000000-0005-0000-0000-0000DC0A0000}"/>
    <cellStyle name="T_Me_Tri_6_07_Bieu4HTMT_KH TPCP vung TNB (03-1-2012) 2" xfId="2641" xr:uid="{00000000-0005-0000-0000-0000DD0A0000}"/>
    <cellStyle name="T_Me_Tri_6_07_KH TPCP vung TNB (03-1-2012)" xfId="2642" xr:uid="{00000000-0005-0000-0000-0000DE0A0000}"/>
    <cellStyle name="T_Me_Tri_6_07_KH TPCP vung TNB (03-1-2012) 2" xfId="2643" xr:uid="{00000000-0005-0000-0000-0000DF0A0000}"/>
    <cellStyle name="T_N2 thay dat (N1-1)" xfId="2644" xr:uid="{00000000-0005-0000-0000-0000E00A0000}"/>
    <cellStyle name="T_N2 thay dat (N1-1) 2" xfId="2645" xr:uid="{00000000-0005-0000-0000-0000E10A0000}"/>
    <cellStyle name="T_N2 thay dat (N1-1)_!1 1 bao cao giao KH ve HTCMT vung TNB   12-12-2011" xfId="2646" xr:uid="{00000000-0005-0000-0000-0000E20A0000}"/>
    <cellStyle name="T_N2 thay dat (N1-1)_!1 1 bao cao giao KH ve HTCMT vung TNB   12-12-2011 2" xfId="2647" xr:uid="{00000000-0005-0000-0000-0000E30A0000}"/>
    <cellStyle name="T_N2 thay dat (N1-1)_Bieu4HTMT" xfId="2648" xr:uid="{00000000-0005-0000-0000-0000E40A0000}"/>
    <cellStyle name="T_N2 thay dat (N1-1)_Bieu4HTMT 2" xfId="2649" xr:uid="{00000000-0005-0000-0000-0000E50A0000}"/>
    <cellStyle name="T_N2 thay dat (N1-1)_Bieu4HTMT_!1 1 bao cao giao KH ve HTCMT vung TNB   12-12-2011" xfId="2650" xr:uid="{00000000-0005-0000-0000-0000E60A0000}"/>
    <cellStyle name="T_N2 thay dat (N1-1)_Bieu4HTMT_!1 1 bao cao giao KH ve HTCMT vung TNB   12-12-2011 2" xfId="2651" xr:uid="{00000000-0005-0000-0000-0000E70A0000}"/>
    <cellStyle name="T_N2 thay dat (N1-1)_Bieu4HTMT_KH TPCP vung TNB (03-1-2012)" xfId="2652" xr:uid="{00000000-0005-0000-0000-0000E80A0000}"/>
    <cellStyle name="T_N2 thay dat (N1-1)_Bieu4HTMT_KH TPCP vung TNB (03-1-2012) 2" xfId="2653" xr:uid="{00000000-0005-0000-0000-0000E90A0000}"/>
    <cellStyle name="T_N2 thay dat (N1-1)_KH TPCP vung TNB (03-1-2012)" xfId="2654" xr:uid="{00000000-0005-0000-0000-0000EA0A0000}"/>
    <cellStyle name="T_N2 thay dat (N1-1)_KH TPCP vung TNB (03-1-2012) 2" xfId="2655" xr:uid="{00000000-0005-0000-0000-0000EB0A0000}"/>
    <cellStyle name="T_Phuong an can doi nam 2008" xfId="2656" xr:uid="{00000000-0005-0000-0000-0000EC0A0000}"/>
    <cellStyle name="T_Phuong an can doi nam 2008 2" xfId="2657" xr:uid="{00000000-0005-0000-0000-0000ED0A0000}"/>
    <cellStyle name="T_Phuong an can doi nam 2008_!1 1 bao cao giao KH ve HTCMT vung TNB   12-12-2011" xfId="2658" xr:uid="{00000000-0005-0000-0000-0000EE0A0000}"/>
    <cellStyle name="T_Phuong an can doi nam 2008_!1 1 bao cao giao KH ve HTCMT vung TNB   12-12-2011 2" xfId="2659" xr:uid="{00000000-0005-0000-0000-0000EF0A0000}"/>
    <cellStyle name="T_Phuong an can doi nam 2008_KH TPCP vung TNB (03-1-2012)" xfId="2660" xr:uid="{00000000-0005-0000-0000-0000F00A0000}"/>
    <cellStyle name="T_Phuong an can doi nam 2008_KH TPCP vung TNB (03-1-2012) 2" xfId="2661" xr:uid="{00000000-0005-0000-0000-0000F10A0000}"/>
    <cellStyle name="T_Seagame(BTL)" xfId="2662" xr:uid="{00000000-0005-0000-0000-0000F20A0000}"/>
    <cellStyle name="T_Seagame(BTL) 2" xfId="2663" xr:uid="{00000000-0005-0000-0000-0000F30A0000}"/>
    <cellStyle name="T_So GTVT" xfId="2664" xr:uid="{00000000-0005-0000-0000-0000F40A0000}"/>
    <cellStyle name="T_So GTVT 2" xfId="2665" xr:uid="{00000000-0005-0000-0000-0000F50A0000}"/>
    <cellStyle name="T_So GTVT_!1 1 bao cao giao KH ve HTCMT vung TNB   12-12-2011" xfId="2666" xr:uid="{00000000-0005-0000-0000-0000F60A0000}"/>
    <cellStyle name="T_So GTVT_!1 1 bao cao giao KH ve HTCMT vung TNB   12-12-2011 2" xfId="2667" xr:uid="{00000000-0005-0000-0000-0000F70A0000}"/>
    <cellStyle name="T_So GTVT_KH TPCP vung TNB (03-1-2012)" xfId="2668" xr:uid="{00000000-0005-0000-0000-0000F80A0000}"/>
    <cellStyle name="T_So GTVT_KH TPCP vung TNB (03-1-2012) 2" xfId="2669" xr:uid="{00000000-0005-0000-0000-0000F90A0000}"/>
    <cellStyle name="T_TDT + duong(8-5-07)" xfId="2670" xr:uid="{00000000-0005-0000-0000-0000FA0A0000}"/>
    <cellStyle name="T_TDT + duong(8-5-07) 2" xfId="2671" xr:uid="{00000000-0005-0000-0000-0000FB0A0000}"/>
    <cellStyle name="T_TDT + duong(8-5-07)_!1 1 bao cao giao KH ve HTCMT vung TNB   12-12-2011" xfId="2672" xr:uid="{00000000-0005-0000-0000-0000FC0A0000}"/>
    <cellStyle name="T_TDT + duong(8-5-07)_!1 1 bao cao giao KH ve HTCMT vung TNB   12-12-2011 2" xfId="2673" xr:uid="{00000000-0005-0000-0000-0000FD0A0000}"/>
    <cellStyle name="T_TDT + duong(8-5-07)_Bieu4HTMT" xfId="2674" xr:uid="{00000000-0005-0000-0000-0000FE0A0000}"/>
    <cellStyle name="T_TDT + duong(8-5-07)_Bieu4HTMT 2" xfId="2675" xr:uid="{00000000-0005-0000-0000-0000FF0A0000}"/>
    <cellStyle name="T_TDT + duong(8-5-07)_Bieu4HTMT_!1 1 bao cao giao KH ve HTCMT vung TNB   12-12-2011" xfId="2676" xr:uid="{00000000-0005-0000-0000-0000000B0000}"/>
    <cellStyle name="T_TDT + duong(8-5-07)_Bieu4HTMT_!1 1 bao cao giao KH ve HTCMT vung TNB   12-12-2011 2" xfId="2677" xr:uid="{00000000-0005-0000-0000-0000010B0000}"/>
    <cellStyle name="T_TDT + duong(8-5-07)_Bieu4HTMT_KH TPCP vung TNB (03-1-2012)" xfId="2678" xr:uid="{00000000-0005-0000-0000-0000020B0000}"/>
    <cellStyle name="T_TDT + duong(8-5-07)_Bieu4HTMT_KH TPCP vung TNB (03-1-2012) 2" xfId="2679" xr:uid="{00000000-0005-0000-0000-0000030B0000}"/>
    <cellStyle name="T_TDT + duong(8-5-07)_KH TPCP vung TNB (03-1-2012)" xfId="2680" xr:uid="{00000000-0005-0000-0000-0000040B0000}"/>
    <cellStyle name="T_TDT + duong(8-5-07)_KH TPCP vung TNB (03-1-2012) 2" xfId="2681" xr:uid="{00000000-0005-0000-0000-0000050B0000}"/>
    <cellStyle name="T_tham_tra_du_toan" xfId="2682" xr:uid="{00000000-0005-0000-0000-0000080B0000}"/>
    <cellStyle name="T_tham_tra_du_toan 2" xfId="2683" xr:uid="{00000000-0005-0000-0000-0000090B0000}"/>
    <cellStyle name="T_tham_tra_du_toan_!1 1 bao cao giao KH ve HTCMT vung TNB   12-12-2011" xfId="2684" xr:uid="{00000000-0005-0000-0000-00000A0B0000}"/>
    <cellStyle name="T_tham_tra_du_toan_!1 1 bao cao giao KH ve HTCMT vung TNB   12-12-2011 2" xfId="2685" xr:uid="{00000000-0005-0000-0000-00000B0B0000}"/>
    <cellStyle name="T_tham_tra_du_toan_Bieu4HTMT" xfId="2686" xr:uid="{00000000-0005-0000-0000-00000C0B0000}"/>
    <cellStyle name="T_tham_tra_du_toan_Bieu4HTMT 2" xfId="2687" xr:uid="{00000000-0005-0000-0000-00000D0B0000}"/>
    <cellStyle name="T_tham_tra_du_toan_Bieu4HTMT_!1 1 bao cao giao KH ve HTCMT vung TNB   12-12-2011" xfId="2688" xr:uid="{00000000-0005-0000-0000-00000E0B0000}"/>
    <cellStyle name="T_tham_tra_du_toan_Bieu4HTMT_!1 1 bao cao giao KH ve HTCMT vung TNB   12-12-2011 2" xfId="2689" xr:uid="{00000000-0005-0000-0000-00000F0B0000}"/>
    <cellStyle name="T_tham_tra_du_toan_Bieu4HTMT_KH TPCP vung TNB (03-1-2012)" xfId="2690" xr:uid="{00000000-0005-0000-0000-0000100B0000}"/>
    <cellStyle name="T_tham_tra_du_toan_Bieu4HTMT_KH TPCP vung TNB (03-1-2012) 2" xfId="2691" xr:uid="{00000000-0005-0000-0000-0000110B0000}"/>
    <cellStyle name="T_tham_tra_du_toan_KH TPCP vung TNB (03-1-2012)" xfId="2692" xr:uid="{00000000-0005-0000-0000-0000120B0000}"/>
    <cellStyle name="T_tham_tra_du_toan_KH TPCP vung TNB (03-1-2012) 2" xfId="2693" xr:uid="{00000000-0005-0000-0000-0000130B0000}"/>
    <cellStyle name="T_Thiet bi" xfId="2694" xr:uid="{00000000-0005-0000-0000-0000140B0000}"/>
    <cellStyle name="T_Thiet bi 2" xfId="2695" xr:uid="{00000000-0005-0000-0000-0000150B0000}"/>
    <cellStyle name="T_Thiet bi_!1 1 bao cao giao KH ve HTCMT vung TNB   12-12-2011" xfId="2696" xr:uid="{00000000-0005-0000-0000-0000160B0000}"/>
    <cellStyle name="T_Thiet bi_!1 1 bao cao giao KH ve HTCMT vung TNB   12-12-2011 2" xfId="2697" xr:uid="{00000000-0005-0000-0000-0000170B0000}"/>
    <cellStyle name="T_Thiet bi_Bieu4HTMT" xfId="2698" xr:uid="{00000000-0005-0000-0000-0000180B0000}"/>
    <cellStyle name="T_Thiet bi_Bieu4HTMT 2" xfId="2699" xr:uid="{00000000-0005-0000-0000-0000190B0000}"/>
    <cellStyle name="T_Thiet bi_Bieu4HTMT_!1 1 bao cao giao KH ve HTCMT vung TNB   12-12-2011" xfId="2700" xr:uid="{00000000-0005-0000-0000-00001A0B0000}"/>
    <cellStyle name="T_Thiet bi_Bieu4HTMT_!1 1 bao cao giao KH ve HTCMT vung TNB   12-12-2011 2" xfId="2701" xr:uid="{00000000-0005-0000-0000-00001B0B0000}"/>
    <cellStyle name="T_Thiet bi_Bieu4HTMT_KH TPCP vung TNB (03-1-2012)" xfId="2702" xr:uid="{00000000-0005-0000-0000-00001C0B0000}"/>
    <cellStyle name="T_Thiet bi_Bieu4HTMT_KH TPCP vung TNB (03-1-2012) 2" xfId="2703" xr:uid="{00000000-0005-0000-0000-00001D0B0000}"/>
    <cellStyle name="T_Thiet bi_KH TPCP vung TNB (03-1-2012)" xfId="2704" xr:uid="{00000000-0005-0000-0000-00001E0B0000}"/>
    <cellStyle name="T_Thiet bi_KH TPCP vung TNB (03-1-2012) 2" xfId="2705" xr:uid="{00000000-0005-0000-0000-00001F0B0000}"/>
    <cellStyle name="T_TK_HT" xfId="2706" xr:uid="{00000000-0005-0000-0000-0000060B0000}"/>
    <cellStyle name="T_TK_HT 2" xfId="2707" xr:uid="{00000000-0005-0000-0000-0000070B0000}"/>
    <cellStyle name="T_XDCB thang 12.2010" xfId="2708" xr:uid="{00000000-0005-0000-0000-0000200B0000}"/>
    <cellStyle name="T_XDCB thang 12.2010 2" xfId="2709" xr:uid="{00000000-0005-0000-0000-0000210B0000}"/>
    <cellStyle name="T_XDCB thang 12.2010_!1 1 bao cao giao KH ve HTCMT vung TNB   12-12-2011" xfId="2710" xr:uid="{00000000-0005-0000-0000-0000220B0000}"/>
    <cellStyle name="T_XDCB thang 12.2010_!1 1 bao cao giao KH ve HTCMT vung TNB   12-12-2011 2" xfId="2711" xr:uid="{00000000-0005-0000-0000-0000230B0000}"/>
    <cellStyle name="T_XDCB thang 12.2010_KH TPCP vung TNB (03-1-2012)" xfId="2712" xr:uid="{00000000-0005-0000-0000-0000240B0000}"/>
    <cellStyle name="T_XDCB thang 12.2010_KH TPCP vung TNB (03-1-2012) 2" xfId="2713" xr:uid="{00000000-0005-0000-0000-0000250B0000}"/>
    <cellStyle name="T_ÿÿÿÿÿ" xfId="2714" xr:uid="{00000000-0005-0000-0000-0000260B0000}"/>
    <cellStyle name="T_ÿÿÿÿÿ 2" xfId="2715" xr:uid="{00000000-0005-0000-0000-0000270B0000}"/>
    <cellStyle name="T_ÿÿÿÿÿ_!1 1 bao cao giao KH ve HTCMT vung TNB   12-12-2011" xfId="2716" xr:uid="{00000000-0005-0000-0000-0000280B0000}"/>
    <cellStyle name="T_ÿÿÿÿÿ_!1 1 bao cao giao KH ve HTCMT vung TNB   12-12-2011 2" xfId="2717" xr:uid="{00000000-0005-0000-0000-0000290B0000}"/>
    <cellStyle name="T_ÿÿÿÿÿ_Bieu mau cong trinh khoi cong moi 3-4" xfId="2718" xr:uid="{00000000-0005-0000-0000-00002A0B0000}"/>
    <cellStyle name="T_ÿÿÿÿÿ_Bieu mau cong trinh khoi cong moi 3-4 2" xfId="2719" xr:uid="{00000000-0005-0000-0000-00002B0B0000}"/>
    <cellStyle name="T_ÿÿÿÿÿ_Bieu mau cong trinh khoi cong moi 3-4_!1 1 bao cao giao KH ve HTCMT vung TNB   12-12-2011" xfId="2720" xr:uid="{00000000-0005-0000-0000-00002C0B0000}"/>
    <cellStyle name="T_ÿÿÿÿÿ_Bieu mau cong trinh khoi cong moi 3-4_!1 1 bao cao giao KH ve HTCMT vung TNB   12-12-2011 2" xfId="2721" xr:uid="{00000000-0005-0000-0000-00002D0B0000}"/>
    <cellStyle name="T_ÿÿÿÿÿ_Bieu mau cong trinh khoi cong moi 3-4_KH TPCP vung TNB (03-1-2012)" xfId="2722" xr:uid="{00000000-0005-0000-0000-00002E0B0000}"/>
    <cellStyle name="T_ÿÿÿÿÿ_Bieu mau cong trinh khoi cong moi 3-4_KH TPCP vung TNB (03-1-2012) 2" xfId="2723" xr:uid="{00000000-0005-0000-0000-00002F0B0000}"/>
    <cellStyle name="T_ÿÿÿÿÿ_Bieu3ODA" xfId="2724" xr:uid="{00000000-0005-0000-0000-0000300B0000}"/>
    <cellStyle name="T_ÿÿÿÿÿ_Bieu3ODA 2" xfId="2725" xr:uid="{00000000-0005-0000-0000-0000310B0000}"/>
    <cellStyle name="T_ÿÿÿÿÿ_Bieu3ODA_!1 1 bao cao giao KH ve HTCMT vung TNB   12-12-2011" xfId="2726" xr:uid="{00000000-0005-0000-0000-0000320B0000}"/>
    <cellStyle name="T_ÿÿÿÿÿ_Bieu3ODA_!1 1 bao cao giao KH ve HTCMT vung TNB   12-12-2011 2" xfId="2727" xr:uid="{00000000-0005-0000-0000-0000330B0000}"/>
    <cellStyle name="T_ÿÿÿÿÿ_Bieu3ODA_KH TPCP vung TNB (03-1-2012)" xfId="2728" xr:uid="{00000000-0005-0000-0000-0000340B0000}"/>
    <cellStyle name="T_ÿÿÿÿÿ_Bieu3ODA_KH TPCP vung TNB (03-1-2012) 2" xfId="2729" xr:uid="{00000000-0005-0000-0000-0000350B0000}"/>
    <cellStyle name="T_ÿÿÿÿÿ_Bieu4HTMT" xfId="2730" xr:uid="{00000000-0005-0000-0000-0000360B0000}"/>
    <cellStyle name="T_ÿÿÿÿÿ_Bieu4HTMT 2" xfId="2731" xr:uid="{00000000-0005-0000-0000-0000370B0000}"/>
    <cellStyle name="T_ÿÿÿÿÿ_Bieu4HTMT_!1 1 bao cao giao KH ve HTCMT vung TNB   12-12-2011" xfId="2732" xr:uid="{00000000-0005-0000-0000-0000380B0000}"/>
    <cellStyle name="T_ÿÿÿÿÿ_Bieu4HTMT_!1 1 bao cao giao KH ve HTCMT vung TNB   12-12-2011 2" xfId="2733" xr:uid="{00000000-0005-0000-0000-0000390B0000}"/>
    <cellStyle name="T_ÿÿÿÿÿ_Bieu4HTMT_KH TPCP vung TNB (03-1-2012)" xfId="2734" xr:uid="{00000000-0005-0000-0000-00003A0B0000}"/>
    <cellStyle name="T_ÿÿÿÿÿ_Bieu4HTMT_KH TPCP vung TNB (03-1-2012) 2" xfId="2735" xr:uid="{00000000-0005-0000-0000-00003B0B0000}"/>
    <cellStyle name="T_ÿÿÿÿÿ_KH TPCP vung TNB (03-1-2012)" xfId="2736" xr:uid="{00000000-0005-0000-0000-00003E0B0000}"/>
    <cellStyle name="T_ÿÿÿÿÿ_KH TPCP vung TNB (03-1-2012) 2" xfId="2737" xr:uid="{00000000-0005-0000-0000-00003F0B0000}"/>
    <cellStyle name="T_ÿÿÿÿÿ_kien giang 2" xfId="2738" xr:uid="{00000000-0005-0000-0000-00003C0B0000}"/>
    <cellStyle name="T_ÿÿÿÿÿ_kien giang 2 2" xfId="2739" xr:uid="{00000000-0005-0000-0000-00003D0B0000}"/>
    <cellStyle name="Text Indent A" xfId="2740" xr:uid="{00000000-0005-0000-0000-0000400B0000}"/>
    <cellStyle name="Text Indent B" xfId="2741" xr:uid="{00000000-0005-0000-0000-0000410B0000}"/>
    <cellStyle name="Text Indent C" xfId="2742" xr:uid="{00000000-0005-0000-0000-0000420B0000}"/>
    <cellStyle name="th" xfId="49" xr:uid="{00000000-0005-0000-0000-0000520B0000}"/>
    <cellStyle name="th 2" xfId="2743" xr:uid="{00000000-0005-0000-0000-0000530B0000}"/>
    <cellStyle name="than" xfId="2744" xr:uid="{00000000-0005-0000-0000-0000540B0000}"/>
    <cellStyle name="þ_x001d_ð¤_x000c_¯þ_x0014__x000d_¨þU_x0001_À_x0004_ _x0015__x000f__x0001__x0001_" xfId="2745" xr:uid="{00000000-0005-0000-0000-0000550B0000}"/>
    <cellStyle name="þ_x001d_ð·_x000c_æþ'_x000d_ßþU_x0001_Ø_x0005_ü_x0014__x0007__x0001__x0001_" xfId="170" xr:uid="{00000000-0005-0000-0000-0000560B0000}"/>
    <cellStyle name="þ_x001d_ðÇ%Uý—&amp;Hý9_x0008_Ÿ s_x000a__x0007__x0001__x0001_" xfId="171" xr:uid="{00000000-0005-0000-0000-0000570B0000}"/>
    <cellStyle name="þ_x001d_ðÇ%Uý—&amp;Hý9_x0008_Ÿ s_x000a__x0007__x0001__x0001_ 2" xfId="2746" xr:uid="{00000000-0005-0000-0000-0000580B0000}"/>
    <cellStyle name="þ_x001d_ðK_x000c_Fý_x001b__x000d_9ýU_x0001_Ð_x0008_¦)_x0007__x0001__x0001_" xfId="2747" xr:uid="{00000000-0005-0000-0000-0000590B0000}"/>
    <cellStyle name="thuong-10" xfId="2748" xr:uid="{00000000-0005-0000-0000-00005A0B0000}"/>
    <cellStyle name="thuong-11" xfId="2749" xr:uid="{00000000-0005-0000-0000-00005B0B0000}"/>
    <cellStyle name="thuong-11 2" xfId="2750" xr:uid="{00000000-0005-0000-0000-00005C0B0000}"/>
    <cellStyle name="Thuyet minh" xfId="2751" xr:uid="{00000000-0005-0000-0000-00005D0B0000}"/>
    <cellStyle name="Tien1" xfId="2752" xr:uid="{00000000-0005-0000-0000-0000430B0000}"/>
    <cellStyle name="Tieu_de_2" xfId="2753" xr:uid="{00000000-0005-0000-0000-0000440B0000}"/>
    <cellStyle name="Times New Roman" xfId="2754" xr:uid="{00000000-0005-0000-0000-0000450B0000}"/>
    <cellStyle name="tit1" xfId="2755" xr:uid="{00000000-0005-0000-0000-0000460B0000}"/>
    <cellStyle name="tit2" xfId="2756" xr:uid="{00000000-0005-0000-0000-0000470B0000}"/>
    <cellStyle name="tit2 2" xfId="2757" xr:uid="{00000000-0005-0000-0000-0000480B0000}"/>
    <cellStyle name="tit3" xfId="2758" xr:uid="{00000000-0005-0000-0000-0000490B0000}"/>
    <cellStyle name="tit4" xfId="2759" xr:uid="{00000000-0005-0000-0000-00004A0B0000}"/>
    <cellStyle name="Tong so" xfId="47" xr:uid="{00000000-0005-0000-0000-00004B0B0000}"/>
    <cellStyle name="tong so 1" xfId="48" xr:uid="{00000000-0005-0000-0000-00004C0B0000}"/>
    <cellStyle name="Tongcong" xfId="2760" xr:uid="{00000000-0005-0000-0000-00004D0B0000}"/>
    <cellStyle name="Total 2" xfId="2761" xr:uid="{00000000-0005-0000-0000-00004E0B0000}"/>
    <cellStyle name="trang" xfId="2762" xr:uid="{00000000-0005-0000-0000-00005E0B0000}"/>
    <cellStyle name="tt1" xfId="2763" xr:uid="{00000000-0005-0000-0000-00004F0B0000}"/>
    <cellStyle name="Tusental (0)_pldt" xfId="2764" xr:uid="{00000000-0005-0000-0000-0000500B0000}"/>
    <cellStyle name="Tusental_pldt" xfId="2765" xr:uid="{00000000-0005-0000-0000-0000510B0000}"/>
    <cellStyle name="ux_3_¼­¿ï-¾È»ê" xfId="2766" xr:uid="{00000000-0005-0000-0000-00005F0B0000}"/>
    <cellStyle name="Valuta (0)_CALPREZZ" xfId="172" xr:uid="{00000000-0005-0000-0000-0000600B0000}"/>
    <cellStyle name="Valuta_ PESO ELETTR." xfId="173" xr:uid="{00000000-0005-0000-0000-0000610B0000}"/>
    <cellStyle name="VANG1" xfId="2767" xr:uid="{00000000-0005-0000-0000-0000620B0000}"/>
    <cellStyle name="VANG1 2" xfId="2768" xr:uid="{00000000-0005-0000-0000-0000630B0000}"/>
    <cellStyle name="viet" xfId="50" xr:uid="{00000000-0005-0000-0000-0000640B0000}"/>
    <cellStyle name="viet2" xfId="51" xr:uid="{00000000-0005-0000-0000-0000650B0000}"/>
    <cellStyle name="viet2 2" xfId="2769" xr:uid="{00000000-0005-0000-0000-0000660B0000}"/>
    <cellStyle name="VN new romanNormal" xfId="2770" xr:uid="{00000000-0005-0000-0000-0000670B0000}"/>
    <cellStyle name="Vn Time 13" xfId="2771" xr:uid="{00000000-0005-0000-0000-0000680B0000}"/>
    <cellStyle name="Vn Time 14" xfId="2772" xr:uid="{00000000-0005-0000-0000-0000690B0000}"/>
    <cellStyle name="VN time new roman" xfId="2773" xr:uid="{00000000-0005-0000-0000-00006A0B0000}"/>
    <cellStyle name="vn_time" xfId="2774" xr:uid="{00000000-0005-0000-0000-00006B0B0000}"/>
    <cellStyle name="vnbo" xfId="2775" xr:uid="{00000000-0005-0000-0000-00006C0B0000}"/>
    <cellStyle name="vnbo 2" xfId="2776" xr:uid="{00000000-0005-0000-0000-00006D0B0000}"/>
    <cellStyle name="vnhead1" xfId="2777" xr:uid="{00000000-0005-0000-0000-0000700B0000}"/>
    <cellStyle name="vnhead1 2" xfId="2778" xr:uid="{00000000-0005-0000-0000-0000710B0000}"/>
    <cellStyle name="vnhead2" xfId="2779" xr:uid="{00000000-0005-0000-0000-0000720B0000}"/>
    <cellStyle name="vnhead2 2" xfId="2780" xr:uid="{00000000-0005-0000-0000-0000730B0000}"/>
    <cellStyle name="vnhead3" xfId="2781" xr:uid="{00000000-0005-0000-0000-0000740B0000}"/>
    <cellStyle name="vnhead3 2" xfId="2782" xr:uid="{00000000-0005-0000-0000-0000750B0000}"/>
    <cellStyle name="vnhead4" xfId="2783" xr:uid="{00000000-0005-0000-0000-0000760B0000}"/>
    <cellStyle name="vntxt1" xfId="2784" xr:uid="{00000000-0005-0000-0000-00006E0B0000}"/>
    <cellStyle name="vntxt2" xfId="2785" xr:uid="{00000000-0005-0000-0000-00006F0B0000}"/>
    <cellStyle name="W?hrung [0]_35ERI8T2gbIEMixb4v26icuOo" xfId="2786" xr:uid="{00000000-0005-0000-0000-0000770B0000}"/>
    <cellStyle name="W?hrung_35ERI8T2gbIEMixb4v26icuOo" xfId="2787" xr:uid="{00000000-0005-0000-0000-0000780B0000}"/>
    <cellStyle name="Währung [0]_ALLE_ITEMS_280800_EV_NL" xfId="2788" xr:uid="{00000000-0005-0000-0000-0000790B0000}"/>
    <cellStyle name="Währung_AKE_100N" xfId="2789" xr:uid="{00000000-0005-0000-0000-00007A0B0000}"/>
    <cellStyle name="Walutowy [0]_Invoices2001Slovakia" xfId="2790" xr:uid="{00000000-0005-0000-0000-00007B0B0000}"/>
    <cellStyle name="Walutowy_Invoices2001Slovakia" xfId="2791" xr:uid="{00000000-0005-0000-0000-00007C0B0000}"/>
    <cellStyle name="wrap" xfId="2792" xr:uid="{00000000-0005-0000-0000-00007D0B0000}"/>
    <cellStyle name="Wไhrung [0]_35ERI8T2gbIEMixb4v26icuOo" xfId="2793" xr:uid="{00000000-0005-0000-0000-00007E0B0000}"/>
    <cellStyle name="Wไhrung_35ERI8T2gbIEMixb4v26icuOo" xfId="2794" xr:uid="{00000000-0005-0000-0000-00007F0B0000}"/>
    <cellStyle name="xuan" xfId="52" xr:uid="{00000000-0005-0000-0000-0000800B0000}"/>
    <cellStyle name="y" xfId="2795" xr:uid="{00000000-0005-0000-0000-0000810B0000}"/>
    <cellStyle name="y 2" xfId="2796" xr:uid="{00000000-0005-0000-0000-0000820B0000}"/>
    <cellStyle name="Ý kh¸c_B¶ng 1 (2)" xfId="2797" xr:uid="{00000000-0005-0000-0000-0000830B0000}"/>
    <cellStyle name="เครื่องหมายสกุลเงิน [0]_FTC_OFFER" xfId="2798" xr:uid="{00000000-0005-0000-0000-0000840B0000}"/>
    <cellStyle name="เครื่องหมายสกุลเงิน_FTC_OFFER" xfId="2799" xr:uid="{00000000-0005-0000-0000-0000850B0000}"/>
    <cellStyle name="ปกติ_FTC_OFFER" xfId="2800" xr:uid="{00000000-0005-0000-0000-0000860B0000}"/>
    <cellStyle name=" [0.00]_ Att. 1- Cover" xfId="53" xr:uid="{00000000-0005-0000-0000-0000870B0000}"/>
    <cellStyle name="_ Att. 1- Cover" xfId="54" xr:uid="{00000000-0005-0000-0000-0000880B0000}"/>
    <cellStyle name="?_ Att. 1- Cover" xfId="55" xr:uid="{00000000-0005-0000-0000-0000890B0000}"/>
    <cellStyle name="똿뗦먛귟 [0.00]_PRODUCT DETAIL Q1" xfId="56" xr:uid="{00000000-0005-0000-0000-00008A0B0000}"/>
    <cellStyle name="똿뗦먛귟_PRODUCT DETAIL Q1" xfId="57" xr:uid="{00000000-0005-0000-0000-00008B0B0000}"/>
    <cellStyle name="믅됞 [0.00]_PRODUCT DETAIL Q1" xfId="58" xr:uid="{00000000-0005-0000-0000-00008C0B0000}"/>
    <cellStyle name="믅됞_PRODUCT DETAIL Q1" xfId="59" xr:uid="{00000000-0005-0000-0000-00008D0B0000}"/>
    <cellStyle name="백분율_††††† " xfId="2803" xr:uid="{00000000-0005-0000-0000-00008E0B0000}"/>
    <cellStyle name="뷭?_BOOKSHIP" xfId="60" xr:uid="{00000000-0005-0000-0000-00008F0B0000}"/>
    <cellStyle name="안건회계법인" xfId="174" xr:uid="{00000000-0005-0000-0000-0000900B0000}"/>
    <cellStyle name="콤마 [ - 유형1" xfId="2804" xr:uid="{00000000-0005-0000-0000-0000910B0000}"/>
    <cellStyle name="콤마 [ - 유형2" xfId="2805" xr:uid="{00000000-0005-0000-0000-0000920B0000}"/>
    <cellStyle name="콤마 [ - 유형3" xfId="2806" xr:uid="{00000000-0005-0000-0000-0000930B0000}"/>
    <cellStyle name="콤마 [ - 유형4" xfId="2807" xr:uid="{00000000-0005-0000-0000-0000940B0000}"/>
    <cellStyle name="콤마 [ - 유형5" xfId="2808" xr:uid="{00000000-0005-0000-0000-0000950B0000}"/>
    <cellStyle name="콤마 [ - 유형6" xfId="2809" xr:uid="{00000000-0005-0000-0000-0000960B0000}"/>
    <cellStyle name="콤마 [ - 유형7" xfId="2810" xr:uid="{00000000-0005-0000-0000-0000970B0000}"/>
    <cellStyle name="콤마 [ - 유형8" xfId="2811" xr:uid="{00000000-0005-0000-0000-0000980B0000}"/>
    <cellStyle name="콤마 [0]_ 비목별 월별기술 " xfId="175" xr:uid="{00000000-0005-0000-0000-0000990B0000}"/>
    <cellStyle name="콤마_ 비목별 월별기술 " xfId="176" xr:uid="{00000000-0005-0000-0000-00009A0B0000}"/>
    <cellStyle name="통화 [0]_††††† " xfId="2812" xr:uid="{00000000-0005-0000-0000-00009B0B0000}"/>
    <cellStyle name="통화_††††† " xfId="2813" xr:uid="{00000000-0005-0000-0000-00009C0B0000}"/>
    <cellStyle name="표준_ 97년 경영분석(안)" xfId="2814" xr:uid="{00000000-0005-0000-0000-00009D0B0000}"/>
    <cellStyle name="표줠_Sheet1_1_총괄표 (수출입) (2)" xfId="2815" xr:uid="{00000000-0005-0000-0000-00009E0B0000}"/>
    <cellStyle name="一般_00Q3902REV.1" xfId="61" xr:uid="{00000000-0005-0000-0000-00009F0B0000}"/>
    <cellStyle name="千分位[0]_00Q3902REV.1" xfId="62" xr:uid="{00000000-0005-0000-0000-0000A00B0000}"/>
    <cellStyle name="千分位_00Q3902REV.1" xfId="63" xr:uid="{00000000-0005-0000-0000-0000A10B0000}"/>
    <cellStyle name="桁区切り [0.00]_BE-BQ" xfId="2816" xr:uid="{00000000-0005-0000-0000-0000A20B0000}"/>
    <cellStyle name="桁区切り_BE-BQ" xfId="2817" xr:uid="{00000000-0005-0000-0000-0000A30B0000}"/>
    <cellStyle name="標準_(A1)BOQ " xfId="2818" xr:uid="{00000000-0005-0000-0000-0000A40B0000}"/>
    <cellStyle name="貨幣 [0]_00Q3902REV.1" xfId="64" xr:uid="{00000000-0005-0000-0000-0000A50B0000}"/>
    <cellStyle name="貨幣[0]_BRE" xfId="65" xr:uid="{00000000-0005-0000-0000-0000A60B0000}"/>
    <cellStyle name="貨幣_00Q3902REV.1" xfId="66" xr:uid="{00000000-0005-0000-0000-0000A70B0000}"/>
    <cellStyle name="通貨 [0.00]_BE-BQ" xfId="2821" xr:uid="{00000000-0005-0000-0000-0000A80B0000}"/>
    <cellStyle name="通貨_BE-BQ" xfId="2822" xr:uid="{00000000-0005-0000-0000-0000A90B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KH 2003 (moi max)"/>
      <sheetName val="Dong Dau"/>
      <sheetName val="Dong Dau (2)"/>
      <sheetName val="Sau dong"/>
      <sheetName val="Ma xa"/>
      <sheetName val="My dinh"/>
      <sheetName val="Tong cong"/>
      <sheetName val="Sheet5"/>
      <sheetName val="MD"/>
      <sheetName val="ND"/>
      <sheetName val="CONG"/>
      <sheetName val="DGCT"/>
      <sheetName val="PIPE-03E"/>
      <sheetName val="be tong"/>
      <sheetName val="Thep"/>
      <sheetName val="Tong hop thep"/>
      <sheetName val="XXXXXXXX"/>
      <sheetName val="Chart2"/>
      <sheetName val="Chart1"/>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KH12"/>
      <sheetName val="CN12"/>
      <sheetName val="HD12"/>
      <sheetName val="KH1"/>
      <sheetName val="KM"/>
      <sheetName val="KHOANMUC"/>
      <sheetName val="CPQL"/>
      <sheetName val="SANLUONG"/>
      <sheetName val="SSCP-SL"/>
      <sheetName val="CPSX"/>
      <sheetName val="KQKD"/>
      <sheetName val="CDSL (2)"/>
      <sheetName val="VL"/>
      <sheetName val="CTXD"/>
      <sheetName val=".."/>
      <sheetName val="CTDN"/>
      <sheetName val="san vuon"/>
      <sheetName val="khu phu tro"/>
      <sheetName val="TH"/>
      <sheetName val="1"/>
      <sheetName val="Thuyet minh"/>
      <sheetName val="CQ-HQ"/>
      <sheetName val="tscd"/>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Interim payment"/>
      <sheetName val="Letter"/>
      <sheetName val="Bid Sum"/>
      <sheetName val="Item B"/>
      <sheetName val="Dg A"/>
      <sheetName val="Dg B&amp;C"/>
      <sheetName val="Rates&amp;Prices"/>
      <sheetName val="Material at site"/>
      <sheetName val="Phu luc"/>
      <sheetName val="Gia trÞ"/>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Gia VL"/>
      <sheetName val="Bang gia ca may"/>
      <sheetName val="Bang luong CB"/>
      <sheetName val="Bang P.tich CT"/>
      <sheetName val="D.toan chi tiet"/>
      <sheetName val="Bang TH Dtoan"/>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Thep "/>
      <sheetName val="Chi tiet Khoi luong"/>
      <sheetName val="TH khoi luong"/>
      <sheetName val="Chiet tinh vat lieu "/>
      <sheetName val="TH KL VL"/>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dutoan1"/>
      <sheetName val="Anhtoan"/>
      <sheetName val="dutoan2"/>
      <sheetName val="vat tu"/>
      <sheetName val="Congty"/>
      <sheetName val="VPPN"/>
      <sheetName val="XN74"/>
      <sheetName val="XN54"/>
      <sheetName val="XN33"/>
      <sheetName val="NK96"/>
      <sheetName val="XL4Test5"/>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cd viaK0-T6"/>
      <sheetName val="cdvia T6-Tc24"/>
      <sheetName val="cdvia Tc24-T46"/>
      <sheetName val="cdbtnL2ko-k0+361"/>
      <sheetName val="cd btnL2k0+361-T19"/>
      <sheetName val="DTHH"/>
      <sheetName val="Bang1"/>
      <sheetName val="TAI TRONG"/>
      <sheetName val="NOI LUC"/>
      <sheetName val="TINH DUYET THTT CHINH"/>
      <sheetName val="TDUYET THTT PHU"/>
      <sheetName val="TINH DAO DONG VA DO VONG"/>
      <sheetName val="TINH NEO"/>
      <sheetName val="01"/>
      <sheetName val="02"/>
      <sheetName val="03"/>
      <sheetName val="04"/>
      <sheetName val="05"/>
      <sheetName val="Sheet18"/>
      <sheetName val="Sheet19"/>
      <sheetName val="Sheet2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T1(T1)04"/>
      <sheetName val="00000001"/>
      <sheetName val="00000002"/>
      <sheetName val="00000003"/>
      <sheetName val="00000004"/>
      <sheetName val="phan tich DG"/>
      <sheetName val="gia vat lieu"/>
      <sheetName val="gia xe may"/>
      <sheetName val="gia nhan cong"/>
      <sheetName val="Quyet toan"/>
      <sheetName val="Thu hoi"/>
      <sheetName val="Lai vay"/>
      <sheetName val="Tien vay"/>
      <sheetName val="Cong no"/>
      <sheetName val="Cop pha"/>
      <sheetName val="20000000"/>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ang Tri"/>
      <sheetName val="TTHue"/>
      <sheetName val="Da Nang"/>
      <sheetName val="Quang Nam"/>
      <sheetName val="Quang Ngai"/>
      <sheetName val="TH DH-QN"/>
      <sheetName val="KP HD"/>
      <sheetName val="DB HD"/>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Tien ung"/>
      <sheetName val="phi luong3"/>
      <sheetName val="CT xa"/>
      <sheetName val="TLGC"/>
      <sheetName val="BL"/>
      <sheetName val="tc"/>
      <sheetName val="TDT"/>
      <sheetName val="xl"/>
      <sheetName val="NN"/>
      <sheetName val="Tralaivay"/>
      <sheetName val="TBTN"/>
      <sheetName val="CPTV"/>
      <sheetName val="PCCHAY"/>
      <sheetName val="dtks"/>
      <sheetName val="Phu luc HD"/>
      <sheetName val="Gia du thau"/>
      <sheetName val="PTDG"/>
      <sheetName val="Ca xe"/>
      <sheetName val="CHIT"/>
      <sheetName val="THXH"/>
      <sheetName val="BHXH"/>
      <sheetName val="9"/>
      <sheetName val="10"/>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sent to"/>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hung tu"/>
      <sheetName val="So cai"/>
      <sheetName val="Can doi"/>
      <sheetName val="Phat sinh"/>
      <sheetName val="THDT"/>
      <sheetName val="DM-Goc"/>
      <sheetName val="Gia-CT"/>
      <sheetName val="PTCP"/>
      <sheetName val="cphoi"/>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00000005"/>
      <sheetName val="00000006"/>
      <sheetName val="Q1-02"/>
      <sheetName val="Q2-02"/>
      <sheetName val="Q3-02"/>
      <sheetName val="Cau 2(3)"/>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TM"/>
      <sheetName val="BU-gian"/>
      <sheetName val="Bu-Ha"/>
      <sheetName val="PTVT"/>
      <sheetName val="Gia DAN"/>
      <sheetName val="Dan"/>
      <sheetName val="Cuoc"/>
      <sheetName val="Bugia"/>
      <sheetName val="KL57"/>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KH-2001"/>
      <sheetName val="KH-2002"/>
      <sheetName val="KH-2003"/>
      <sheetName val="DGTL"/>
      <sheetName val="®¬ngi¸"/>
      <sheetName val="dongle"/>
      <sheetName val="XE DAU"/>
      <sheetName val="XE XANG"/>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HTSD6LD"/>
      <sheetName val="HTSDDNN"/>
      <sheetName val="HTSDKT"/>
      <sheetName val="BD"/>
      <sheetName val="HTNT"/>
      <sheetName val="CHART"/>
      <sheetName val="HTDT"/>
      <sheetName val="HTSDD"/>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MGT-DRT\MGT-IMPR\MGT-SC@\BA039"/>
      <sheetName val="Cong hoþ"/>
      <sheetName val="T_x0003__x0000_ong dip nhan danh hieu AHL§"/>
      <sheetName val="CT 03"/>
      <sheetName val="TH 03"/>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26+960-27+050.9"/>
      <sheetName val="\N\MGT-DRT\MGT-IMPR\MGT-SC@\BA0"/>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refreshError="1"/>
      <sheetData sheetId="621" refreshError="1"/>
      <sheetData sheetId="622" refreshError="1"/>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sheetData sheetId="836"/>
      <sheetData sheetId="837"/>
      <sheetData sheetId="838"/>
      <sheetData sheetId="839"/>
      <sheetData sheetId="840"/>
      <sheetData sheetId="841"/>
      <sheetData sheetId="842"/>
      <sheetData sheetId="843"/>
      <sheetData sheetId="844"/>
      <sheetData sheetId="845"/>
      <sheetData sheetId="846" refreshError="1"/>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sheetData sheetId="880"/>
      <sheetData sheetId="881"/>
      <sheetData sheetId="882"/>
      <sheetData sheetId="883"/>
      <sheetData sheetId="884"/>
      <sheetData sheetId="885"/>
      <sheetData sheetId="886"/>
      <sheetData sheetId="887"/>
      <sheetData sheetId="888"/>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sheetData sheetId="911"/>
      <sheetData sheetId="912" refreshError="1"/>
      <sheetData sheetId="913" refreshError="1"/>
      <sheetData sheetId="914" refreshError="1"/>
      <sheetData sheetId="915" refreshError="1"/>
      <sheetData sheetId="916" refreshError="1"/>
      <sheetData sheetId="917" refreshError="1"/>
      <sheetData sheetId="918" refreshError="1"/>
      <sheetData sheetId="919"/>
      <sheetData sheetId="920"/>
      <sheetData sheetId="921"/>
      <sheetData sheetId="922"/>
      <sheetData sheetId="923"/>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sheetData sheetId="963"/>
      <sheetData sheetId="964"/>
      <sheetData sheetId="965"/>
      <sheetData sheetId="966"/>
      <sheetData sheetId="967"/>
      <sheetData sheetId="968"/>
      <sheetData sheetId="969"/>
      <sheetData sheetId="970"/>
      <sheetData sheetId="971"/>
      <sheetData sheetId="972"/>
      <sheetData sheetId="973"/>
      <sheetData sheetId="974" refreshError="1"/>
      <sheetData sheetId="975"/>
      <sheetData sheetId="976"/>
      <sheetData sheetId="977"/>
      <sheetData sheetId="978"/>
      <sheetData sheetId="979"/>
      <sheetData sheetId="980"/>
      <sheetData sheetId="981"/>
      <sheetData sheetId="982"/>
      <sheetData sheetId="983"/>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sheetData sheetId="1141"/>
      <sheetData sheetId="1142"/>
      <sheetData sheetId="1143"/>
      <sheetData sheetId="1144" refreshError="1"/>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refreshError="1"/>
      <sheetData sheetId="1241" refreshError="1"/>
      <sheetData sheetId="1242" refreshError="1"/>
      <sheetData sheetId="1243"/>
      <sheetData sheetId="1244" refreshError="1"/>
      <sheetData sheetId="1245"/>
      <sheetData sheetId="1246"/>
      <sheetData sheetId="1247"/>
      <sheetData sheetId="1248"/>
      <sheetData sheetId="1249"/>
      <sheetData sheetId="1250"/>
      <sheetData sheetId="1251"/>
      <sheetData sheetId="1252" refreshError="1"/>
      <sheetData sheetId="1253"/>
      <sheetData sheetId="1254"/>
      <sheetData sheetId="1255"/>
      <sheetData sheetId="1256" refreshError="1"/>
      <sheetData sheetId="1257"/>
      <sheetData sheetId="1258"/>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sheetData sheetId="1320"/>
      <sheetData sheetId="1321"/>
      <sheetData sheetId="1322" refreshError="1"/>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sheetData sheetId="1348" refreshError="1"/>
      <sheetData sheetId="1349"/>
      <sheetData sheetId="1350"/>
      <sheetData sheetId="1351"/>
      <sheetData sheetId="1352"/>
      <sheetData sheetId="1353"/>
      <sheetData sheetId="1354"/>
      <sheetData sheetId="1355"/>
      <sheetData sheetId="1356"/>
      <sheetData sheetId="1357"/>
      <sheetData sheetId="1358"/>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Q33"/>
  <sheetViews>
    <sheetView zoomScaleSheetLayoutView="65" workbookViewId="0">
      <selection sqref="A1:N1"/>
    </sheetView>
  </sheetViews>
  <sheetFormatPr defaultColWidth="9.140625" defaultRowHeight="18.75"/>
  <cols>
    <col min="1" max="1" width="6" style="15" customWidth="1"/>
    <col min="2" max="2" width="30.85546875" style="16" customWidth="1"/>
    <col min="3" max="3" width="7.7109375" style="16" customWidth="1"/>
    <col min="4" max="6" width="8.7109375" style="16" customWidth="1"/>
    <col min="7" max="7" width="13" style="16" customWidth="1"/>
    <col min="8" max="8" width="8.7109375" style="16" customWidth="1"/>
    <col min="9" max="9" width="11" style="16" customWidth="1"/>
    <col min="10" max="10" width="9.28515625" style="16" customWidth="1"/>
    <col min="11" max="11" width="7.7109375" style="16" customWidth="1"/>
    <col min="12" max="12" width="8.28515625" style="16" customWidth="1"/>
    <col min="13" max="14" width="8.42578125" style="16" customWidth="1"/>
    <col min="15" max="15" width="13" style="16" customWidth="1"/>
    <col min="16" max="16" width="8.7109375" style="16" customWidth="1"/>
    <col min="17" max="17" width="11" style="16" customWidth="1"/>
    <col min="18" max="18" width="9.28515625" style="16" customWidth="1"/>
    <col min="19" max="19" width="7.28515625" style="16" customWidth="1"/>
    <col min="20" max="20" width="8.42578125" style="16" customWidth="1"/>
    <col min="21" max="22" width="8.140625" style="16" customWidth="1"/>
    <col min="23" max="23" width="12.42578125" style="16" customWidth="1"/>
    <col min="24" max="24" width="8.7109375" style="16" customWidth="1"/>
    <col min="25" max="25" width="10.42578125" style="16" customWidth="1"/>
    <col min="26" max="28" width="8.7109375" style="16" customWidth="1"/>
    <col min="29" max="30" width="8" style="16" customWidth="1"/>
    <col min="31" max="31" width="11.5703125" style="16" customWidth="1"/>
    <col min="32" max="32" width="8.7109375" style="16" customWidth="1"/>
    <col min="33" max="33" width="10.42578125" style="16" customWidth="1"/>
    <col min="34" max="36" width="8.7109375" style="16" customWidth="1"/>
    <col min="37" max="37" width="8" style="16" customWidth="1"/>
    <col min="38" max="38" width="8.7109375" style="16" customWidth="1"/>
    <col min="39" max="39" width="12.42578125" style="16" customWidth="1"/>
    <col min="40" max="40" width="8.7109375" style="16" customWidth="1"/>
    <col min="41" max="41" width="12.7109375" style="16" customWidth="1"/>
    <col min="42" max="42" width="8.7109375" style="16" customWidth="1"/>
    <col min="43" max="43" width="8.28515625" style="16" customWidth="1"/>
    <col min="44" max="16384" width="9.140625" style="11"/>
  </cols>
  <sheetData>
    <row r="1" spans="1:43" s="17" customFormat="1" ht="25.5" customHeight="1">
      <c r="A1" s="636" t="s">
        <v>21</v>
      </c>
      <c r="B1" s="636"/>
      <c r="C1" s="636"/>
      <c r="D1" s="636"/>
      <c r="E1" s="636"/>
      <c r="F1" s="636"/>
      <c r="G1" s="636"/>
      <c r="H1" s="636"/>
      <c r="I1" s="636"/>
      <c r="J1" s="636"/>
      <c r="K1" s="636"/>
      <c r="L1" s="636"/>
      <c r="M1" s="636"/>
      <c r="N1" s="636"/>
      <c r="Q1" s="18"/>
      <c r="R1" s="18"/>
      <c r="S1" s="18"/>
      <c r="T1" s="18"/>
      <c r="U1" s="18"/>
      <c r="V1" s="19"/>
      <c r="W1" s="19"/>
      <c r="X1" s="19"/>
      <c r="Y1" s="19"/>
      <c r="Z1" s="19"/>
      <c r="AA1" s="19"/>
      <c r="AB1" s="19"/>
      <c r="AC1" s="19"/>
      <c r="AD1" s="19"/>
      <c r="AE1" s="19"/>
      <c r="AF1" s="19"/>
      <c r="AG1" s="19"/>
      <c r="AH1" s="19"/>
      <c r="AI1" s="19"/>
      <c r="AJ1" s="19"/>
      <c r="AK1" s="637" t="s">
        <v>0</v>
      </c>
      <c r="AL1" s="637"/>
      <c r="AM1" s="637"/>
      <c r="AN1" s="637"/>
      <c r="AO1" s="637"/>
      <c r="AP1" s="637"/>
      <c r="AQ1" s="19"/>
    </row>
    <row r="2" spans="1:43" s="17" customFormat="1" ht="26.25" customHeight="1">
      <c r="A2" s="638" t="s">
        <v>1</v>
      </c>
      <c r="B2" s="638"/>
      <c r="C2" s="638"/>
      <c r="D2" s="638"/>
      <c r="E2" s="638"/>
      <c r="F2" s="638"/>
      <c r="G2" s="638"/>
      <c r="H2" s="638"/>
      <c r="I2" s="638"/>
      <c r="J2" s="638"/>
      <c r="K2" s="638"/>
      <c r="L2" s="638"/>
      <c r="M2" s="638"/>
      <c r="N2" s="638"/>
      <c r="Q2" s="19"/>
      <c r="R2" s="19"/>
      <c r="S2" s="19"/>
      <c r="T2" s="19"/>
      <c r="U2" s="19"/>
      <c r="V2" s="19"/>
      <c r="W2" s="19"/>
      <c r="X2" s="19"/>
      <c r="Y2" s="19"/>
      <c r="Z2" s="19"/>
      <c r="AA2" s="19"/>
      <c r="AB2" s="19"/>
      <c r="AC2" s="19"/>
      <c r="AD2" s="19"/>
      <c r="AE2" s="19"/>
      <c r="AF2" s="19"/>
      <c r="AG2" s="19"/>
      <c r="AH2" s="19"/>
      <c r="AI2" s="19"/>
      <c r="AJ2" s="19"/>
      <c r="AK2" s="639" t="s">
        <v>2</v>
      </c>
      <c r="AL2" s="639"/>
      <c r="AM2" s="639"/>
      <c r="AN2" s="639"/>
      <c r="AO2" s="639"/>
      <c r="AP2" s="639"/>
      <c r="AQ2" s="19"/>
    </row>
    <row r="3" spans="1:43" s="17" customFormat="1" ht="25.5" customHeight="1">
      <c r="A3" s="640" t="s">
        <v>3</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row>
    <row r="4" spans="1:43" s="20" customFormat="1" ht="46.9" customHeight="1">
      <c r="A4" s="635" t="s">
        <v>22</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row>
    <row r="5" spans="1:43" s="17" customFormat="1" ht="27" customHeight="1">
      <c r="A5" s="641" t="s">
        <v>4</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row>
    <row r="6" spans="1:43" s="5" customFormat="1" ht="41.65" customHeight="1">
      <c r="A6" s="642" t="s">
        <v>5</v>
      </c>
      <c r="B6" s="642" t="s">
        <v>23</v>
      </c>
      <c r="C6" s="642" t="s">
        <v>6</v>
      </c>
      <c r="D6" s="642"/>
      <c r="E6" s="642"/>
      <c r="F6" s="642"/>
      <c r="G6" s="642"/>
      <c r="H6" s="642"/>
      <c r="I6" s="642"/>
      <c r="J6" s="642"/>
      <c r="K6" s="642"/>
      <c r="L6" s="642"/>
      <c r="M6" s="642"/>
      <c r="N6" s="642"/>
      <c r="O6" s="642"/>
      <c r="P6" s="642"/>
      <c r="Q6" s="642"/>
      <c r="R6" s="642"/>
      <c r="S6" s="642"/>
      <c r="T6" s="642"/>
      <c r="U6" s="642"/>
      <c r="V6" s="642"/>
      <c r="W6" s="642"/>
      <c r="X6" s="642"/>
      <c r="Y6" s="642"/>
      <c r="Z6" s="642"/>
      <c r="AA6" s="642" t="s">
        <v>7</v>
      </c>
      <c r="AB6" s="642"/>
      <c r="AC6" s="642"/>
      <c r="AD6" s="642"/>
      <c r="AE6" s="642"/>
      <c r="AF6" s="642"/>
      <c r="AG6" s="642"/>
      <c r="AH6" s="642"/>
      <c r="AI6" s="642"/>
      <c r="AJ6" s="642"/>
      <c r="AK6" s="642"/>
      <c r="AL6" s="642"/>
      <c r="AM6" s="642"/>
      <c r="AN6" s="642"/>
      <c r="AO6" s="642"/>
      <c r="AP6" s="642"/>
      <c r="AQ6" s="642" t="s">
        <v>8</v>
      </c>
    </row>
    <row r="7" spans="1:43" s="5" customFormat="1" ht="41.65" customHeight="1">
      <c r="A7" s="642"/>
      <c r="B7" s="642"/>
      <c r="C7" s="642" t="s">
        <v>10</v>
      </c>
      <c r="D7" s="642"/>
      <c r="E7" s="642"/>
      <c r="F7" s="642"/>
      <c r="G7" s="642"/>
      <c r="H7" s="642"/>
      <c r="I7" s="642"/>
      <c r="J7" s="642"/>
      <c r="K7" s="642" t="s">
        <v>24</v>
      </c>
      <c r="L7" s="642"/>
      <c r="M7" s="642"/>
      <c r="N7" s="642"/>
      <c r="O7" s="642"/>
      <c r="P7" s="642"/>
      <c r="Q7" s="642"/>
      <c r="R7" s="642"/>
      <c r="S7" s="642" t="s">
        <v>25</v>
      </c>
      <c r="T7" s="642"/>
      <c r="U7" s="642"/>
      <c r="V7" s="642"/>
      <c r="W7" s="642"/>
      <c r="X7" s="642"/>
      <c r="Y7" s="642"/>
      <c r="Z7" s="642"/>
      <c r="AA7" s="642" t="s">
        <v>26</v>
      </c>
      <c r="AB7" s="642"/>
      <c r="AC7" s="642"/>
      <c r="AD7" s="642"/>
      <c r="AE7" s="642"/>
      <c r="AF7" s="642"/>
      <c r="AG7" s="642"/>
      <c r="AH7" s="642"/>
      <c r="AI7" s="642" t="s">
        <v>27</v>
      </c>
      <c r="AJ7" s="642"/>
      <c r="AK7" s="642"/>
      <c r="AL7" s="642"/>
      <c r="AM7" s="642"/>
      <c r="AN7" s="642"/>
      <c r="AO7" s="642"/>
      <c r="AP7" s="642"/>
      <c r="AQ7" s="642"/>
    </row>
    <row r="8" spans="1:43" s="5" customFormat="1" ht="41.65" customHeight="1">
      <c r="A8" s="642"/>
      <c r="B8" s="642"/>
      <c r="C8" s="642" t="s">
        <v>11</v>
      </c>
      <c r="D8" s="642" t="s">
        <v>28</v>
      </c>
      <c r="E8" s="642"/>
      <c r="F8" s="642" t="s">
        <v>29</v>
      </c>
      <c r="G8" s="642" t="s">
        <v>30</v>
      </c>
      <c r="H8" s="642" t="s">
        <v>31</v>
      </c>
      <c r="I8" s="642" t="s">
        <v>32</v>
      </c>
      <c r="J8" s="642" t="s">
        <v>33</v>
      </c>
      <c r="K8" s="642" t="s">
        <v>11</v>
      </c>
      <c r="L8" s="642" t="s">
        <v>28</v>
      </c>
      <c r="M8" s="642"/>
      <c r="N8" s="642" t="s">
        <v>29</v>
      </c>
      <c r="O8" s="642" t="s">
        <v>30</v>
      </c>
      <c r="P8" s="642" t="s">
        <v>31</v>
      </c>
      <c r="Q8" s="642" t="s">
        <v>32</v>
      </c>
      <c r="R8" s="642" t="s">
        <v>33</v>
      </c>
      <c r="S8" s="642" t="s">
        <v>11</v>
      </c>
      <c r="T8" s="642" t="s">
        <v>28</v>
      </c>
      <c r="U8" s="642"/>
      <c r="V8" s="642" t="s">
        <v>29</v>
      </c>
      <c r="W8" s="642" t="s">
        <v>30</v>
      </c>
      <c r="X8" s="642" t="s">
        <v>31</v>
      </c>
      <c r="Y8" s="642" t="s">
        <v>34</v>
      </c>
      <c r="Z8" s="642" t="s">
        <v>33</v>
      </c>
      <c r="AA8" s="642" t="s">
        <v>11</v>
      </c>
      <c r="AB8" s="642" t="s">
        <v>28</v>
      </c>
      <c r="AC8" s="642"/>
      <c r="AD8" s="642" t="s">
        <v>29</v>
      </c>
      <c r="AE8" s="642" t="s">
        <v>30</v>
      </c>
      <c r="AF8" s="642" t="s">
        <v>31</v>
      </c>
      <c r="AG8" s="642" t="s">
        <v>34</v>
      </c>
      <c r="AH8" s="642" t="s">
        <v>33</v>
      </c>
      <c r="AI8" s="642" t="s">
        <v>11</v>
      </c>
      <c r="AJ8" s="642" t="s">
        <v>28</v>
      </c>
      <c r="AK8" s="642"/>
      <c r="AL8" s="642" t="s">
        <v>29</v>
      </c>
      <c r="AM8" s="642" t="s">
        <v>30</v>
      </c>
      <c r="AN8" s="642" t="s">
        <v>31</v>
      </c>
      <c r="AO8" s="642" t="s">
        <v>34</v>
      </c>
      <c r="AP8" s="642" t="s">
        <v>33</v>
      </c>
      <c r="AQ8" s="642"/>
    </row>
    <row r="9" spans="1:43" s="5" customFormat="1" ht="132" customHeight="1">
      <c r="A9" s="642"/>
      <c r="B9" s="642"/>
      <c r="C9" s="642"/>
      <c r="D9" s="7" t="s">
        <v>35</v>
      </c>
      <c r="E9" s="7" t="s">
        <v>36</v>
      </c>
      <c r="F9" s="642"/>
      <c r="G9" s="642"/>
      <c r="H9" s="642"/>
      <c r="I9" s="642"/>
      <c r="J9" s="642"/>
      <c r="K9" s="642"/>
      <c r="L9" s="7" t="s">
        <v>35</v>
      </c>
      <c r="M9" s="7" t="s">
        <v>36</v>
      </c>
      <c r="N9" s="642"/>
      <c r="O9" s="642"/>
      <c r="P9" s="642"/>
      <c r="Q9" s="642"/>
      <c r="R9" s="642"/>
      <c r="S9" s="642"/>
      <c r="T9" s="7" t="s">
        <v>35</v>
      </c>
      <c r="U9" s="7" t="s">
        <v>36</v>
      </c>
      <c r="V9" s="642"/>
      <c r="W9" s="642"/>
      <c r="X9" s="642"/>
      <c r="Y9" s="642"/>
      <c r="Z9" s="642"/>
      <c r="AA9" s="642"/>
      <c r="AB9" s="7" t="s">
        <v>35</v>
      </c>
      <c r="AC9" s="7" t="s">
        <v>36</v>
      </c>
      <c r="AD9" s="642"/>
      <c r="AE9" s="642"/>
      <c r="AF9" s="642"/>
      <c r="AG9" s="642"/>
      <c r="AH9" s="642"/>
      <c r="AI9" s="642"/>
      <c r="AJ9" s="7" t="s">
        <v>35</v>
      </c>
      <c r="AK9" s="7" t="s">
        <v>36</v>
      </c>
      <c r="AL9" s="642"/>
      <c r="AM9" s="642"/>
      <c r="AN9" s="642"/>
      <c r="AO9" s="642"/>
      <c r="AP9" s="642"/>
      <c r="AQ9" s="642"/>
    </row>
    <row r="10" spans="1:43" s="8" customFormat="1" ht="24" customHeight="1">
      <c r="A10" s="21">
        <v>1</v>
      </c>
      <c r="B10" s="21">
        <v>2</v>
      </c>
      <c r="C10" s="21">
        <v>3</v>
      </c>
      <c r="D10" s="21">
        <v>4</v>
      </c>
      <c r="E10" s="21">
        <v>5</v>
      </c>
      <c r="F10" s="21">
        <v>6</v>
      </c>
      <c r="G10" s="21">
        <v>7</v>
      </c>
      <c r="H10" s="21">
        <v>8</v>
      </c>
      <c r="I10" s="21">
        <v>9</v>
      </c>
      <c r="J10" s="21">
        <v>10</v>
      </c>
      <c r="K10" s="21">
        <v>11</v>
      </c>
      <c r="L10" s="21">
        <v>12</v>
      </c>
      <c r="M10" s="21">
        <v>13</v>
      </c>
      <c r="N10" s="21">
        <v>14</v>
      </c>
      <c r="O10" s="21">
        <v>15</v>
      </c>
      <c r="P10" s="21">
        <v>16</v>
      </c>
      <c r="Q10" s="21">
        <v>17</v>
      </c>
      <c r="R10" s="21">
        <v>18</v>
      </c>
      <c r="S10" s="21">
        <v>19</v>
      </c>
      <c r="T10" s="21">
        <v>20</v>
      </c>
      <c r="U10" s="21">
        <v>21</v>
      </c>
      <c r="V10" s="21">
        <v>22</v>
      </c>
      <c r="W10" s="21">
        <v>23</v>
      </c>
      <c r="X10" s="21">
        <v>24</v>
      </c>
      <c r="Y10" s="21">
        <v>25</v>
      </c>
      <c r="Z10" s="21">
        <v>26</v>
      </c>
      <c r="AA10" s="21">
        <v>27</v>
      </c>
      <c r="AB10" s="21">
        <v>28</v>
      </c>
      <c r="AC10" s="21">
        <v>29</v>
      </c>
      <c r="AD10" s="21">
        <v>30</v>
      </c>
      <c r="AE10" s="21">
        <v>31</v>
      </c>
      <c r="AF10" s="21">
        <v>32</v>
      </c>
      <c r="AG10" s="21">
        <v>33</v>
      </c>
      <c r="AH10" s="21">
        <v>34</v>
      </c>
      <c r="AI10" s="21">
        <v>35</v>
      </c>
      <c r="AJ10" s="21">
        <v>36</v>
      </c>
      <c r="AK10" s="21">
        <v>37</v>
      </c>
      <c r="AL10" s="21">
        <v>38</v>
      </c>
      <c r="AM10" s="21">
        <v>39</v>
      </c>
      <c r="AN10" s="21">
        <v>40</v>
      </c>
      <c r="AO10" s="21">
        <v>41</v>
      </c>
      <c r="AP10" s="21">
        <v>42</v>
      </c>
      <c r="AQ10" s="21">
        <v>43</v>
      </c>
    </row>
    <row r="11" spans="1:43" ht="36" customHeight="1">
      <c r="A11" s="7"/>
      <c r="B11" s="9" t="s">
        <v>14</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10"/>
    </row>
    <row r="12" spans="1:43" s="13" customFormat="1" ht="37.5">
      <c r="A12" s="22" t="s">
        <v>37</v>
      </c>
      <c r="B12" s="23" t="s">
        <v>38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2"/>
      <c r="AH12" s="12"/>
      <c r="AI12" s="12"/>
      <c r="AJ12" s="12"/>
      <c r="AK12" s="12"/>
      <c r="AL12" s="12"/>
      <c r="AM12" s="12"/>
      <c r="AN12" s="12"/>
      <c r="AO12" s="12"/>
      <c r="AP12" s="12"/>
      <c r="AQ12" s="12"/>
    </row>
    <row r="13" spans="1:43" s="13" customFormat="1">
      <c r="A13" s="22" t="s">
        <v>39</v>
      </c>
      <c r="B13" s="23" t="s">
        <v>40</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2"/>
      <c r="AH13" s="12"/>
      <c r="AI13" s="12"/>
      <c r="AJ13" s="12"/>
      <c r="AK13" s="12"/>
      <c r="AL13" s="12"/>
      <c r="AM13" s="12"/>
      <c r="AN13" s="12"/>
      <c r="AO13" s="12"/>
      <c r="AP13" s="12"/>
      <c r="AQ13" s="12"/>
    </row>
    <row r="14" spans="1:43" s="13" customFormat="1">
      <c r="A14" s="22" t="s">
        <v>41</v>
      </c>
      <c r="B14" s="23" t="s">
        <v>42</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2"/>
      <c r="AH14" s="12"/>
      <c r="AI14" s="12"/>
      <c r="AJ14" s="12"/>
      <c r="AK14" s="12"/>
      <c r="AL14" s="12"/>
      <c r="AM14" s="12"/>
      <c r="AN14" s="12"/>
      <c r="AO14" s="12"/>
      <c r="AP14" s="12"/>
      <c r="AQ14" s="12"/>
    </row>
    <row r="15" spans="1:43" s="13" customFormat="1">
      <c r="A15" s="22" t="s">
        <v>43</v>
      </c>
      <c r="B15" s="23" t="s">
        <v>44</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2"/>
      <c r="AH15" s="12"/>
      <c r="AI15" s="12"/>
      <c r="AJ15" s="12"/>
      <c r="AK15" s="12"/>
      <c r="AL15" s="12"/>
      <c r="AM15" s="12"/>
      <c r="AN15" s="12"/>
      <c r="AO15" s="12"/>
      <c r="AP15" s="12"/>
      <c r="AQ15" s="12"/>
    </row>
    <row r="16" spans="1:43" s="26" customFormat="1" ht="37.5">
      <c r="A16" s="22" t="s">
        <v>45</v>
      </c>
      <c r="B16" s="23" t="s">
        <v>46</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5"/>
      <c r="AH16" s="25"/>
      <c r="AI16" s="25"/>
      <c r="AJ16" s="25"/>
      <c r="AK16" s="25"/>
      <c r="AL16" s="25"/>
      <c r="AM16" s="25"/>
      <c r="AN16" s="25"/>
      <c r="AO16" s="25"/>
      <c r="AP16" s="25"/>
      <c r="AQ16" s="25"/>
    </row>
    <row r="17" spans="1:43" s="13" customFormat="1">
      <c r="A17" s="22" t="s">
        <v>47</v>
      </c>
      <c r="B17" s="23" t="s">
        <v>48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2"/>
      <c r="AH17" s="12"/>
      <c r="AI17" s="12"/>
      <c r="AJ17" s="12"/>
      <c r="AK17" s="12"/>
      <c r="AL17" s="12"/>
      <c r="AM17" s="12"/>
      <c r="AN17" s="12"/>
      <c r="AO17" s="12"/>
      <c r="AP17" s="12"/>
      <c r="AQ17" s="12"/>
    </row>
    <row r="18" spans="1:43" s="13" customFormat="1">
      <c r="A18" s="22" t="s">
        <v>20</v>
      </c>
      <c r="B18" s="23" t="s">
        <v>49</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2"/>
      <c r="AH18" s="12"/>
      <c r="AI18" s="12"/>
      <c r="AJ18" s="12"/>
      <c r="AK18" s="12"/>
      <c r="AL18" s="12"/>
      <c r="AM18" s="12"/>
      <c r="AN18" s="12"/>
      <c r="AO18" s="12"/>
      <c r="AP18" s="12"/>
      <c r="AQ18" s="12"/>
    </row>
    <row r="19" spans="1:43" s="13" customFormat="1">
      <c r="A19" s="22" t="s">
        <v>50</v>
      </c>
      <c r="B19" s="23" t="s">
        <v>51</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2"/>
      <c r="AH19" s="12"/>
      <c r="AI19" s="12"/>
      <c r="AJ19" s="12"/>
      <c r="AK19" s="12"/>
      <c r="AL19" s="12"/>
      <c r="AM19" s="12"/>
      <c r="AN19" s="12"/>
      <c r="AO19" s="12"/>
      <c r="AP19" s="12"/>
      <c r="AQ19" s="12"/>
    </row>
    <row r="20" spans="1:43" s="13" customFormat="1">
      <c r="A20" s="22" t="s">
        <v>52</v>
      </c>
      <c r="B20" s="23" t="s">
        <v>53</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2"/>
      <c r="AH20" s="12"/>
      <c r="AI20" s="12"/>
      <c r="AJ20" s="12"/>
      <c r="AK20" s="12"/>
      <c r="AL20" s="12"/>
      <c r="AM20" s="12"/>
      <c r="AN20" s="12"/>
      <c r="AO20" s="12"/>
      <c r="AP20" s="12"/>
      <c r="AQ20" s="12"/>
    </row>
    <row r="21" spans="1:43" s="26" customFormat="1">
      <c r="A21" s="22" t="s">
        <v>54</v>
      </c>
      <c r="B21" s="23" t="s">
        <v>55</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5"/>
      <c r="AH21" s="25"/>
      <c r="AI21" s="25"/>
      <c r="AJ21" s="25"/>
      <c r="AK21" s="25"/>
      <c r="AL21" s="25"/>
      <c r="AM21" s="25"/>
      <c r="AN21" s="25"/>
      <c r="AO21" s="25"/>
      <c r="AP21" s="25"/>
      <c r="AQ21" s="25"/>
    </row>
    <row r="22" spans="1:43" s="26" customFormat="1">
      <c r="A22" s="22" t="s">
        <v>56</v>
      </c>
      <c r="B22" s="23" t="s">
        <v>57</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5"/>
      <c r="AH22" s="25"/>
      <c r="AI22" s="25"/>
      <c r="AJ22" s="25"/>
      <c r="AK22" s="25"/>
      <c r="AL22" s="25"/>
      <c r="AM22" s="25"/>
      <c r="AN22" s="25"/>
      <c r="AO22" s="25"/>
      <c r="AP22" s="25"/>
      <c r="AQ22" s="25"/>
    </row>
    <row r="23" spans="1:43" s="13" customFormat="1">
      <c r="A23" s="22" t="s">
        <v>58</v>
      </c>
      <c r="B23" s="23" t="s">
        <v>59</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2"/>
      <c r="AH23" s="12"/>
      <c r="AI23" s="12"/>
      <c r="AJ23" s="12"/>
      <c r="AK23" s="12"/>
      <c r="AL23" s="12"/>
      <c r="AM23" s="12"/>
      <c r="AN23" s="12"/>
      <c r="AO23" s="12"/>
      <c r="AP23" s="12"/>
      <c r="AQ23" s="12"/>
    </row>
    <row r="24" spans="1:43" s="13" customFormat="1">
      <c r="A24" s="22" t="s">
        <v>60</v>
      </c>
      <c r="B24" s="23" t="s">
        <v>61</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2"/>
      <c r="AH24" s="12"/>
      <c r="AI24" s="12"/>
      <c r="AJ24" s="12"/>
      <c r="AK24" s="12"/>
      <c r="AL24" s="12"/>
      <c r="AM24" s="12"/>
      <c r="AN24" s="12"/>
      <c r="AO24" s="12"/>
      <c r="AP24" s="12"/>
      <c r="AQ24" s="12"/>
    </row>
    <row r="25" spans="1:43" s="29" customFormat="1" ht="37.5">
      <c r="A25" s="22" t="s">
        <v>62</v>
      </c>
      <c r="B25" s="23" t="s">
        <v>63</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28"/>
      <c r="AI25" s="28"/>
      <c r="AJ25" s="28"/>
      <c r="AK25" s="28"/>
      <c r="AL25" s="28"/>
      <c r="AM25" s="28"/>
      <c r="AN25" s="28"/>
      <c r="AO25" s="28"/>
      <c r="AP25" s="28"/>
      <c r="AQ25" s="28"/>
    </row>
    <row r="26" spans="1:43" s="13" customFormat="1" ht="37.5">
      <c r="A26" s="22" t="s">
        <v>64</v>
      </c>
      <c r="B26" s="23" t="s">
        <v>65</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2"/>
      <c r="AH26" s="12"/>
      <c r="AI26" s="12"/>
      <c r="AJ26" s="12"/>
      <c r="AK26" s="12"/>
      <c r="AL26" s="12"/>
      <c r="AM26" s="12"/>
      <c r="AN26" s="12"/>
      <c r="AO26" s="12"/>
      <c r="AP26" s="12"/>
      <c r="AQ26" s="12"/>
    </row>
    <row r="27" spans="1:43" s="13" customFormat="1">
      <c r="A27" s="22" t="s">
        <v>66</v>
      </c>
      <c r="B27" s="23" t="s">
        <v>67</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2"/>
      <c r="AH27" s="12"/>
      <c r="AI27" s="12"/>
      <c r="AJ27" s="12"/>
      <c r="AK27" s="12"/>
      <c r="AL27" s="12"/>
      <c r="AM27" s="12"/>
      <c r="AN27" s="12"/>
      <c r="AO27" s="12"/>
      <c r="AP27" s="12"/>
      <c r="AQ27" s="12"/>
    </row>
    <row r="28" spans="1:43" s="13" customFormat="1">
      <c r="A28" s="22" t="s">
        <v>68</v>
      </c>
      <c r="B28" s="23" t="s">
        <v>69</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2"/>
      <c r="AH28" s="12"/>
      <c r="AI28" s="12"/>
      <c r="AJ28" s="12"/>
      <c r="AK28" s="12"/>
      <c r="AL28" s="12"/>
      <c r="AM28" s="12"/>
      <c r="AN28" s="12"/>
      <c r="AO28" s="12"/>
      <c r="AP28" s="12"/>
      <c r="AQ28" s="12"/>
    </row>
    <row r="29" spans="1:43" s="13" customFormat="1">
      <c r="A29" s="22" t="s">
        <v>70</v>
      </c>
      <c r="B29" s="23" t="s">
        <v>71</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2"/>
      <c r="AH29" s="12"/>
      <c r="AI29" s="12"/>
      <c r="AJ29" s="12"/>
      <c r="AK29" s="12"/>
      <c r="AL29" s="12"/>
      <c r="AM29" s="12"/>
      <c r="AN29" s="12"/>
      <c r="AO29" s="12"/>
      <c r="AP29" s="12"/>
      <c r="AQ29" s="12"/>
    </row>
    <row r="30" spans="1:43" s="13" customFormat="1">
      <c r="A30" s="22" t="s">
        <v>72</v>
      </c>
      <c r="B30" s="23" t="s">
        <v>73</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2"/>
      <c r="AH30" s="12"/>
      <c r="AI30" s="12"/>
      <c r="AJ30" s="12"/>
      <c r="AK30" s="12"/>
      <c r="AL30" s="12"/>
      <c r="AM30" s="12"/>
      <c r="AN30" s="12"/>
      <c r="AO30" s="12"/>
      <c r="AP30" s="12"/>
      <c r="AQ30" s="12"/>
    </row>
    <row r="31" spans="1:43" s="13" customFormat="1" hidden="1">
      <c r="A31" s="22" t="s">
        <v>74</v>
      </c>
      <c r="B31" s="23" t="s">
        <v>75</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2"/>
      <c r="AH31" s="12"/>
      <c r="AI31" s="12"/>
      <c r="AJ31" s="12"/>
      <c r="AK31" s="12"/>
      <c r="AL31" s="12"/>
      <c r="AM31" s="12"/>
      <c r="AN31" s="12"/>
      <c r="AO31" s="12"/>
      <c r="AP31" s="12"/>
      <c r="AQ31" s="12"/>
    </row>
    <row r="32" spans="1:43" ht="6" customHeight="1">
      <c r="A32" s="7"/>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s="31" customFormat="1" ht="96.4" customHeight="1">
      <c r="A33" s="30"/>
      <c r="B33" s="643" t="s">
        <v>76</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row>
  </sheetData>
  <mergeCells count="53">
    <mergeCell ref="AO8:AO9"/>
    <mergeCell ref="AP8:AP9"/>
    <mergeCell ref="B33:AQ33"/>
    <mergeCell ref="AH8:AH9"/>
    <mergeCell ref="AI8:AI9"/>
    <mergeCell ref="AJ8:AK8"/>
    <mergeCell ref="AL8:AL9"/>
    <mergeCell ref="AM8:AM9"/>
    <mergeCell ref="AN8:AN9"/>
    <mergeCell ref="AA8:AA9"/>
    <mergeCell ref="AB8:AC8"/>
    <mergeCell ref="AD8:AD9"/>
    <mergeCell ref="AE8:AE9"/>
    <mergeCell ref="AF8:AF9"/>
    <mergeCell ref="AG8:AG9"/>
    <mergeCell ref="T8:U8"/>
    <mergeCell ref="V8:V9"/>
    <mergeCell ref="W8:W9"/>
    <mergeCell ref="X8:X9"/>
    <mergeCell ref="Y8:Y9"/>
    <mergeCell ref="Z8:Z9"/>
    <mergeCell ref="N8:N9"/>
    <mergeCell ref="O8:O9"/>
    <mergeCell ref="P8:P9"/>
    <mergeCell ref="Q8:Q9"/>
    <mergeCell ref="R8:R9"/>
    <mergeCell ref="H8:H9"/>
    <mergeCell ref="I8:I9"/>
    <mergeCell ref="J8:J9"/>
    <mergeCell ref="K8:K9"/>
    <mergeCell ref="L8:M8"/>
    <mergeCell ref="A5:AQ5"/>
    <mergeCell ref="A6:A9"/>
    <mergeCell ref="B6:B9"/>
    <mergeCell ref="C6:Z6"/>
    <mergeCell ref="AA6:AP6"/>
    <mergeCell ref="AQ6:AQ9"/>
    <mergeCell ref="C7:J7"/>
    <mergeCell ref="K7:R7"/>
    <mergeCell ref="S7:Z7"/>
    <mergeCell ref="AA7:AH7"/>
    <mergeCell ref="S8:S9"/>
    <mergeCell ref="AI7:AP7"/>
    <mergeCell ref="C8:C9"/>
    <mergeCell ref="D8:E8"/>
    <mergeCell ref="F8:F9"/>
    <mergeCell ref="G8:G9"/>
    <mergeCell ref="A4:AQ4"/>
    <mergeCell ref="A1:N1"/>
    <mergeCell ref="AK1:AP1"/>
    <mergeCell ref="A2:N2"/>
    <mergeCell ref="AK2:AP2"/>
    <mergeCell ref="A3:AQ3"/>
  </mergeCells>
  <printOptions horizontalCentered="1"/>
  <pageMargins left="0.23622047244094491" right="0.23622047244094491" top="0.74803149606299213" bottom="0.74803149606299213" header="0.31496062992125984" footer="0.31496062992125984"/>
  <pageSetup paperSize="8" scale="48" fitToWidth="0" fitToHeight="0" pageOrder="overThenDown" orientation="landscape" useFirstPageNumber="1" r:id="rId1"/>
  <headerFooter differentFirst="1">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83"/>
  <sheetViews>
    <sheetView zoomScalePageLayoutView="75" workbookViewId="0">
      <selection activeCell="I25" sqref="I25"/>
    </sheetView>
  </sheetViews>
  <sheetFormatPr defaultColWidth="9.140625" defaultRowHeight="16.5"/>
  <cols>
    <col min="1" max="1" width="6.140625" style="170" customWidth="1"/>
    <col min="2" max="2" width="43.28515625" style="165" customWidth="1"/>
    <col min="3" max="3" width="12.28515625" style="165" customWidth="1"/>
    <col min="4" max="4" width="9.7109375" style="165" customWidth="1"/>
    <col min="5" max="5" width="10.140625" style="165" customWidth="1"/>
    <col min="6" max="7" width="9.42578125" style="165" customWidth="1"/>
    <col min="8" max="8" width="17.28515625" style="165" customWidth="1"/>
    <col min="9" max="9" width="17.5703125" style="165" customWidth="1"/>
    <col min="10" max="10" width="9" style="165" customWidth="1"/>
    <col min="11" max="11" width="11.42578125" style="165" customWidth="1"/>
    <col min="12" max="12" width="10.7109375" style="165" customWidth="1"/>
    <col min="13" max="16384" width="9.140625" style="165"/>
  </cols>
  <sheetData>
    <row r="1" spans="1:13" s="162" customFormat="1" ht="26.25" customHeight="1">
      <c r="A1" s="711" t="s">
        <v>242</v>
      </c>
      <c r="B1" s="711"/>
      <c r="C1" s="711"/>
      <c r="D1" s="711"/>
      <c r="E1" s="711"/>
      <c r="F1" s="711"/>
      <c r="G1" s="160"/>
      <c r="H1" s="161" t="s">
        <v>0</v>
      </c>
      <c r="I1" s="160"/>
      <c r="J1" s="160"/>
      <c r="K1" s="160"/>
      <c r="L1" s="160"/>
      <c r="M1" s="160"/>
    </row>
    <row r="2" spans="1:13" s="162" customFormat="1" ht="38.25" customHeight="1">
      <c r="A2" s="712" t="s">
        <v>1</v>
      </c>
      <c r="B2" s="712"/>
      <c r="C2" s="712"/>
      <c r="D2" s="712"/>
      <c r="E2" s="712"/>
      <c r="F2" s="712"/>
      <c r="G2" s="163"/>
      <c r="H2" s="164" t="s">
        <v>243</v>
      </c>
      <c r="I2" s="163"/>
      <c r="J2" s="163"/>
      <c r="K2" s="163"/>
      <c r="L2" s="163"/>
      <c r="M2" s="163"/>
    </row>
    <row r="3" spans="1:13" ht="25.5" customHeight="1">
      <c r="A3" s="713" t="s">
        <v>189</v>
      </c>
      <c r="B3" s="713"/>
      <c r="C3" s="713"/>
      <c r="D3" s="713"/>
      <c r="E3" s="713"/>
      <c r="F3" s="713"/>
      <c r="G3" s="713"/>
      <c r="H3" s="713"/>
      <c r="I3" s="713"/>
      <c r="J3" s="713"/>
      <c r="K3" s="713"/>
      <c r="L3" s="713"/>
      <c r="M3" s="713"/>
    </row>
    <row r="4" spans="1:13" s="162" customFormat="1" ht="26.25" customHeight="1">
      <c r="A4" s="711" t="s">
        <v>244</v>
      </c>
      <c r="B4" s="711"/>
      <c r="C4" s="711"/>
      <c r="D4" s="711"/>
      <c r="E4" s="711"/>
      <c r="F4" s="711"/>
      <c r="G4" s="711"/>
      <c r="H4" s="711"/>
      <c r="I4" s="711"/>
      <c r="J4" s="711"/>
      <c r="K4" s="711"/>
      <c r="L4" s="711"/>
      <c r="M4" s="711"/>
    </row>
    <row r="5" spans="1:13" s="167" customFormat="1" ht="29.25" customHeight="1">
      <c r="A5" s="166"/>
      <c r="B5" s="163"/>
      <c r="C5" s="163"/>
      <c r="D5" s="163"/>
      <c r="E5" s="163"/>
      <c r="F5" s="163"/>
      <c r="G5" s="714" t="s">
        <v>4</v>
      </c>
      <c r="H5" s="714"/>
      <c r="I5" s="714"/>
      <c r="J5" s="714"/>
      <c r="K5" s="714"/>
      <c r="L5" s="714"/>
      <c r="M5" s="714"/>
    </row>
    <row r="6" spans="1:13" s="168" customFormat="1" ht="56.25" customHeight="1">
      <c r="A6" s="710" t="s">
        <v>5</v>
      </c>
      <c r="B6" s="710" t="s">
        <v>245</v>
      </c>
      <c r="C6" s="715" t="s">
        <v>246</v>
      </c>
      <c r="D6" s="716"/>
      <c r="E6" s="716"/>
      <c r="F6" s="717"/>
      <c r="G6" s="715" t="s">
        <v>247</v>
      </c>
      <c r="H6" s="716"/>
      <c r="I6" s="716"/>
      <c r="J6" s="716"/>
      <c r="K6" s="716"/>
      <c r="L6" s="717"/>
      <c r="M6" s="708" t="s">
        <v>8</v>
      </c>
    </row>
    <row r="7" spans="1:13" s="168" customFormat="1" ht="22.5" customHeight="1">
      <c r="A7" s="710"/>
      <c r="B7" s="710"/>
      <c r="C7" s="708" t="s">
        <v>9</v>
      </c>
      <c r="D7" s="710" t="s">
        <v>248</v>
      </c>
      <c r="E7" s="710"/>
      <c r="F7" s="710"/>
      <c r="G7" s="710" t="s">
        <v>9</v>
      </c>
      <c r="H7" s="710"/>
      <c r="I7" s="710"/>
      <c r="J7" s="710" t="s">
        <v>248</v>
      </c>
      <c r="K7" s="710"/>
      <c r="L7" s="710"/>
      <c r="M7" s="718"/>
    </row>
    <row r="8" spans="1:13" s="168" customFormat="1" ht="86.25" customHeight="1">
      <c r="A8" s="710"/>
      <c r="B8" s="710"/>
      <c r="C8" s="709"/>
      <c r="D8" s="169" t="s">
        <v>11</v>
      </c>
      <c r="E8" s="169" t="s">
        <v>13</v>
      </c>
      <c r="F8" s="169" t="s">
        <v>249</v>
      </c>
      <c r="G8" s="169" t="s">
        <v>11</v>
      </c>
      <c r="H8" s="169" t="s">
        <v>250</v>
      </c>
      <c r="I8" s="169" t="s">
        <v>251</v>
      </c>
      <c r="J8" s="169" t="s">
        <v>11</v>
      </c>
      <c r="K8" s="169" t="s">
        <v>13</v>
      </c>
      <c r="L8" s="169" t="s">
        <v>249</v>
      </c>
      <c r="M8" s="709"/>
    </row>
    <row r="9" spans="1:13" s="170" customFormat="1" ht="21" customHeight="1">
      <c r="A9" s="169">
        <v>1</v>
      </c>
      <c r="B9" s="169">
        <v>2</v>
      </c>
      <c r="C9" s="169">
        <v>3</v>
      </c>
      <c r="D9" s="169">
        <v>4</v>
      </c>
      <c r="E9" s="169">
        <v>5</v>
      </c>
      <c r="F9" s="169">
        <v>6</v>
      </c>
      <c r="G9" s="169">
        <v>7</v>
      </c>
      <c r="H9" s="169">
        <v>8</v>
      </c>
      <c r="I9" s="169">
        <v>9</v>
      </c>
      <c r="J9" s="169">
        <v>10</v>
      </c>
      <c r="K9" s="169">
        <v>11</v>
      </c>
      <c r="L9" s="169">
        <v>12</v>
      </c>
      <c r="M9" s="169">
        <v>13</v>
      </c>
    </row>
    <row r="10" spans="1:13" ht="32.25" customHeight="1">
      <c r="A10" s="169"/>
      <c r="B10" s="171" t="s">
        <v>252</v>
      </c>
      <c r="C10" s="171"/>
      <c r="D10" s="172"/>
      <c r="E10" s="172"/>
      <c r="F10" s="172"/>
      <c r="G10" s="172"/>
      <c r="H10" s="172"/>
      <c r="I10" s="172"/>
      <c r="J10" s="173"/>
      <c r="K10" s="173"/>
      <c r="L10" s="173"/>
      <c r="M10" s="173"/>
    </row>
    <row r="11" spans="1:13" ht="35.25" customHeight="1">
      <c r="A11" s="171" t="s">
        <v>85</v>
      </c>
      <c r="B11" s="174" t="s">
        <v>253</v>
      </c>
      <c r="C11" s="174"/>
      <c r="D11" s="172"/>
      <c r="E11" s="172"/>
      <c r="F11" s="172"/>
      <c r="G11" s="172"/>
      <c r="H11" s="172"/>
      <c r="I11" s="172"/>
      <c r="J11" s="173"/>
      <c r="K11" s="173"/>
      <c r="L11" s="173"/>
      <c r="M11" s="173"/>
    </row>
    <row r="12" spans="1:13" ht="36" customHeight="1">
      <c r="A12" s="171">
        <v>1</v>
      </c>
      <c r="B12" s="175" t="s">
        <v>254</v>
      </c>
      <c r="C12" s="176"/>
      <c r="D12" s="172"/>
      <c r="E12" s="172"/>
      <c r="F12" s="172"/>
      <c r="G12" s="172"/>
      <c r="H12" s="172"/>
      <c r="I12" s="172"/>
      <c r="J12" s="173"/>
      <c r="K12" s="173"/>
      <c r="L12" s="173"/>
      <c r="M12" s="173"/>
    </row>
    <row r="13" spans="1:13" s="167" customFormat="1" ht="26.25" customHeight="1">
      <c r="A13" s="177"/>
      <c r="B13" s="178" t="s">
        <v>12</v>
      </c>
      <c r="C13" s="178"/>
      <c r="D13" s="179"/>
      <c r="E13" s="179"/>
      <c r="F13" s="179"/>
      <c r="G13" s="179"/>
      <c r="H13" s="179"/>
      <c r="I13" s="179"/>
      <c r="J13" s="180"/>
      <c r="K13" s="180"/>
      <c r="L13" s="180"/>
      <c r="M13" s="180"/>
    </row>
    <row r="14" spans="1:13" s="167" customFormat="1" ht="26.25" customHeight="1">
      <c r="A14" s="181" t="s">
        <v>255</v>
      </c>
      <c r="B14" s="180" t="s">
        <v>256</v>
      </c>
      <c r="C14" s="180"/>
      <c r="D14" s="182"/>
      <c r="E14" s="182"/>
      <c r="F14" s="182"/>
      <c r="G14" s="182"/>
      <c r="H14" s="182"/>
      <c r="I14" s="182"/>
      <c r="J14" s="180"/>
      <c r="K14" s="180"/>
      <c r="L14" s="180"/>
      <c r="M14" s="180"/>
    </row>
    <row r="15" spans="1:13" s="167" customFormat="1" ht="26.25" customHeight="1">
      <c r="A15" s="181" t="s">
        <v>255</v>
      </c>
      <c r="B15" s="180" t="s">
        <v>257</v>
      </c>
      <c r="C15" s="180"/>
      <c r="D15" s="182"/>
      <c r="E15" s="182"/>
      <c r="F15" s="182"/>
      <c r="G15" s="182"/>
      <c r="H15" s="182"/>
      <c r="I15" s="182"/>
      <c r="J15" s="180"/>
      <c r="K15" s="180"/>
      <c r="L15" s="180"/>
      <c r="M15" s="180"/>
    </row>
    <row r="16" spans="1:13" ht="33">
      <c r="A16" s="183" t="s">
        <v>86</v>
      </c>
      <c r="B16" s="184" t="s">
        <v>258</v>
      </c>
      <c r="C16" s="185"/>
      <c r="D16" s="186"/>
      <c r="E16" s="186"/>
      <c r="F16" s="186"/>
      <c r="G16" s="186"/>
      <c r="H16" s="186"/>
      <c r="I16" s="186"/>
      <c r="J16" s="173"/>
      <c r="K16" s="173"/>
      <c r="L16" s="173"/>
      <c r="M16" s="173"/>
    </row>
    <row r="17" spans="1:13" s="167" customFormat="1" ht="26.25" customHeight="1">
      <c r="A17" s="177"/>
      <c r="B17" s="178" t="s">
        <v>12</v>
      </c>
      <c r="C17" s="178"/>
      <c r="D17" s="179"/>
      <c r="E17" s="179"/>
      <c r="F17" s="179"/>
      <c r="G17" s="179"/>
      <c r="H17" s="179"/>
      <c r="I17" s="179"/>
      <c r="J17" s="180"/>
      <c r="K17" s="180"/>
      <c r="L17" s="180"/>
      <c r="M17" s="180"/>
    </row>
    <row r="18" spans="1:13" s="167" customFormat="1" ht="39.75" customHeight="1">
      <c r="A18" s="181" t="s">
        <v>255</v>
      </c>
      <c r="B18" s="180" t="s">
        <v>259</v>
      </c>
      <c r="C18" s="180"/>
      <c r="D18" s="182"/>
      <c r="E18" s="182"/>
      <c r="F18" s="182"/>
      <c r="G18" s="182"/>
      <c r="H18" s="182"/>
      <c r="I18" s="182"/>
      <c r="J18" s="180"/>
      <c r="K18" s="180"/>
      <c r="L18" s="180"/>
      <c r="M18" s="180"/>
    </row>
    <row r="19" spans="1:13" s="167" customFormat="1" ht="39.75" customHeight="1">
      <c r="A19" s="181" t="s">
        <v>255</v>
      </c>
      <c r="B19" s="180" t="s">
        <v>260</v>
      </c>
      <c r="C19" s="180"/>
      <c r="D19" s="182"/>
      <c r="E19" s="182"/>
      <c r="F19" s="182"/>
      <c r="G19" s="182"/>
      <c r="H19" s="182"/>
      <c r="I19" s="182"/>
      <c r="J19" s="180"/>
      <c r="K19" s="180"/>
      <c r="L19" s="180"/>
      <c r="M19" s="180"/>
    </row>
    <row r="20" spans="1:13" ht="36" customHeight="1">
      <c r="A20" s="183" t="s">
        <v>91</v>
      </c>
      <c r="B20" s="184" t="s">
        <v>261</v>
      </c>
      <c r="C20" s="185"/>
      <c r="D20" s="186"/>
      <c r="E20" s="186"/>
      <c r="F20" s="186"/>
      <c r="G20" s="186"/>
      <c r="H20" s="186"/>
      <c r="I20" s="186"/>
      <c r="J20" s="173"/>
      <c r="K20" s="173"/>
      <c r="L20" s="173"/>
      <c r="M20" s="173"/>
    </row>
    <row r="21" spans="1:13" ht="58.5" customHeight="1">
      <c r="A21" s="171">
        <v>2</v>
      </c>
      <c r="B21" s="176" t="s">
        <v>16</v>
      </c>
      <c r="C21" s="176"/>
      <c r="D21" s="172"/>
      <c r="E21" s="172"/>
      <c r="F21" s="172"/>
      <c r="G21" s="172"/>
      <c r="H21" s="172"/>
      <c r="I21" s="172"/>
      <c r="J21" s="173"/>
      <c r="K21" s="173"/>
      <c r="L21" s="173"/>
      <c r="M21" s="173"/>
    </row>
    <row r="22" spans="1:13" s="167" customFormat="1" ht="26.25" customHeight="1">
      <c r="A22" s="177"/>
      <c r="B22" s="178" t="s">
        <v>12</v>
      </c>
      <c r="C22" s="178"/>
      <c r="D22" s="179"/>
      <c r="E22" s="179"/>
      <c r="F22" s="179"/>
      <c r="G22" s="179"/>
      <c r="H22" s="179"/>
      <c r="I22" s="179"/>
      <c r="J22" s="180"/>
      <c r="K22" s="180"/>
      <c r="L22" s="180"/>
      <c r="M22" s="180"/>
    </row>
    <row r="23" spans="1:13" s="167" customFormat="1" ht="26.25" customHeight="1">
      <c r="A23" s="181" t="s">
        <v>255</v>
      </c>
      <c r="B23" s="180" t="s">
        <v>256</v>
      </c>
      <c r="C23" s="180"/>
      <c r="D23" s="182"/>
      <c r="E23" s="182"/>
      <c r="F23" s="182"/>
      <c r="G23" s="182"/>
      <c r="H23" s="182"/>
      <c r="I23" s="182"/>
      <c r="J23" s="180"/>
      <c r="K23" s="180"/>
      <c r="L23" s="180"/>
      <c r="M23" s="180"/>
    </row>
    <row r="24" spans="1:13" s="167" customFormat="1" ht="26.25" customHeight="1">
      <c r="A24" s="181" t="s">
        <v>255</v>
      </c>
      <c r="B24" s="180" t="s">
        <v>257</v>
      </c>
      <c r="C24" s="180"/>
      <c r="D24" s="182"/>
      <c r="E24" s="182"/>
      <c r="F24" s="182"/>
      <c r="G24" s="182"/>
      <c r="H24" s="182"/>
      <c r="I24" s="182"/>
      <c r="J24" s="180"/>
      <c r="K24" s="180"/>
      <c r="L24" s="180"/>
      <c r="M24" s="180"/>
    </row>
    <row r="25" spans="1:13" s="189" customFormat="1" ht="24.75" customHeight="1">
      <c r="A25" s="187" t="s">
        <v>86</v>
      </c>
      <c r="B25" s="188" t="s">
        <v>262</v>
      </c>
      <c r="C25" s="188"/>
      <c r="D25" s="179"/>
      <c r="E25" s="179"/>
      <c r="F25" s="179"/>
      <c r="G25" s="179"/>
      <c r="H25" s="179"/>
      <c r="I25" s="179"/>
      <c r="J25" s="178"/>
      <c r="K25" s="178"/>
      <c r="L25" s="178"/>
      <c r="M25" s="178"/>
    </row>
    <row r="26" spans="1:13" s="167" customFormat="1" ht="26.25" customHeight="1">
      <c r="A26" s="177"/>
      <c r="B26" s="178" t="s">
        <v>12</v>
      </c>
      <c r="C26" s="178"/>
      <c r="D26" s="179"/>
      <c r="E26" s="179"/>
      <c r="F26" s="179"/>
      <c r="G26" s="179"/>
      <c r="H26" s="179"/>
      <c r="I26" s="179"/>
      <c r="J26" s="180"/>
      <c r="K26" s="180"/>
      <c r="L26" s="180"/>
      <c r="M26" s="180"/>
    </row>
    <row r="27" spans="1:13" s="167" customFormat="1" ht="26.25" customHeight="1">
      <c r="A27" s="181" t="s">
        <v>255</v>
      </c>
      <c r="B27" s="180" t="s">
        <v>256</v>
      </c>
      <c r="C27" s="180"/>
      <c r="D27" s="182"/>
      <c r="E27" s="182"/>
      <c r="F27" s="182"/>
      <c r="G27" s="182"/>
      <c r="H27" s="182"/>
      <c r="I27" s="182"/>
      <c r="J27" s="180"/>
      <c r="K27" s="180"/>
      <c r="L27" s="180"/>
      <c r="M27" s="180"/>
    </row>
    <row r="28" spans="1:13" s="167" customFormat="1" ht="26.25" customHeight="1">
      <c r="A28" s="181" t="s">
        <v>255</v>
      </c>
      <c r="B28" s="180" t="s">
        <v>257</v>
      </c>
      <c r="C28" s="180"/>
      <c r="D28" s="182"/>
      <c r="E28" s="182"/>
      <c r="F28" s="182"/>
      <c r="G28" s="182"/>
      <c r="H28" s="182"/>
      <c r="I28" s="182"/>
      <c r="J28" s="180"/>
      <c r="K28" s="180"/>
      <c r="L28" s="180"/>
      <c r="M28" s="180"/>
    </row>
    <row r="29" spans="1:13" ht="26.25" customHeight="1">
      <c r="A29" s="190">
        <v>-1</v>
      </c>
      <c r="B29" s="173" t="s">
        <v>263</v>
      </c>
      <c r="C29" s="173"/>
      <c r="D29" s="186"/>
      <c r="E29" s="186"/>
      <c r="F29" s="186"/>
      <c r="G29" s="186"/>
      <c r="H29" s="186"/>
      <c r="I29" s="186"/>
      <c r="J29" s="173"/>
      <c r="K29" s="173"/>
      <c r="L29" s="173"/>
      <c r="M29" s="173"/>
    </row>
    <row r="30" spans="1:13" ht="26.25" customHeight="1">
      <c r="A30" s="191" t="s">
        <v>255</v>
      </c>
      <c r="B30" s="173" t="s">
        <v>256</v>
      </c>
      <c r="C30" s="173"/>
      <c r="D30" s="186"/>
      <c r="E30" s="186"/>
      <c r="F30" s="186"/>
      <c r="G30" s="186"/>
      <c r="H30" s="186"/>
      <c r="I30" s="186"/>
      <c r="J30" s="173"/>
      <c r="K30" s="173"/>
      <c r="L30" s="173"/>
      <c r="M30" s="173"/>
    </row>
    <row r="31" spans="1:13" ht="26.25" customHeight="1">
      <c r="A31" s="191" t="s">
        <v>255</v>
      </c>
      <c r="B31" s="173" t="s">
        <v>257</v>
      </c>
      <c r="C31" s="173"/>
      <c r="D31" s="186"/>
      <c r="E31" s="186"/>
      <c r="F31" s="186"/>
      <c r="G31" s="186"/>
      <c r="H31" s="186"/>
      <c r="I31" s="186"/>
      <c r="J31" s="173"/>
      <c r="K31" s="173"/>
      <c r="L31" s="173"/>
      <c r="M31" s="173"/>
    </row>
    <row r="32" spans="1:13" ht="26.25" customHeight="1">
      <c r="A32" s="190">
        <v>-2</v>
      </c>
      <c r="B32" s="173" t="s">
        <v>263</v>
      </c>
      <c r="C32" s="173"/>
      <c r="D32" s="186"/>
      <c r="E32" s="186"/>
      <c r="F32" s="186"/>
      <c r="G32" s="186"/>
      <c r="H32" s="186"/>
      <c r="I32" s="186"/>
      <c r="J32" s="173"/>
      <c r="K32" s="173"/>
      <c r="L32" s="173"/>
      <c r="M32" s="173"/>
    </row>
    <row r="33" spans="1:13" s="167" customFormat="1" ht="26.25" customHeight="1">
      <c r="A33" s="181"/>
      <c r="B33" s="180" t="s">
        <v>264</v>
      </c>
      <c r="C33" s="180"/>
      <c r="D33" s="182"/>
      <c r="E33" s="182"/>
      <c r="F33" s="182"/>
      <c r="G33" s="182"/>
      <c r="H33" s="182"/>
      <c r="I33" s="182"/>
      <c r="J33" s="180"/>
      <c r="K33" s="180"/>
      <c r="L33" s="180"/>
      <c r="M33" s="180"/>
    </row>
    <row r="34" spans="1:13" s="167" customFormat="1" ht="26.25" customHeight="1">
      <c r="A34" s="181" t="s">
        <v>89</v>
      </c>
      <c r="B34" s="180" t="s">
        <v>89</v>
      </c>
      <c r="C34" s="180"/>
      <c r="D34" s="182"/>
      <c r="E34" s="182"/>
      <c r="F34" s="182"/>
      <c r="G34" s="182"/>
      <c r="H34" s="182"/>
      <c r="I34" s="182"/>
      <c r="J34" s="180"/>
      <c r="K34" s="180"/>
      <c r="L34" s="180"/>
      <c r="M34" s="180"/>
    </row>
    <row r="35" spans="1:13" s="189" customFormat="1" ht="26.25" customHeight="1">
      <c r="A35" s="187" t="s">
        <v>91</v>
      </c>
      <c r="B35" s="188" t="s">
        <v>265</v>
      </c>
      <c r="C35" s="188"/>
      <c r="D35" s="179"/>
      <c r="E35" s="179"/>
      <c r="F35" s="179"/>
      <c r="G35" s="179"/>
      <c r="H35" s="179"/>
      <c r="I35" s="179"/>
      <c r="J35" s="178"/>
      <c r="K35" s="178"/>
      <c r="L35" s="178"/>
      <c r="M35" s="178"/>
    </row>
    <row r="36" spans="1:13" s="167" customFormat="1" ht="26.25" customHeight="1">
      <c r="A36" s="177"/>
      <c r="B36" s="178" t="s">
        <v>12</v>
      </c>
      <c r="C36" s="178"/>
      <c r="D36" s="179"/>
      <c r="E36" s="179"/>
      <c r="F36" s="179"/>
      <c r="G36" s="179"/>
      <c r="H36" s="179"/>
      <c r="I36" s="179"/>
      <c r="J36" s="180"/>
      <c r="K36" s="180"/>
      <c r="L36" s="180"/>
      <c r="M36" s="180"/>
    </row>
    <row r="37" spans="1:13" s="167" customFormat="1" ht="26.25" customHeight="1">
      <c r="A37" s="181" t="s">
        <v>255</v>
      </c>
      <c r="B37" s="180" t="s">
        <v>256</v>
      </c>
      <c r="C37" s="180"/>
      <c r="D37" s="182"/>
      <c r="E37" s="182"/>
      <c r="F37" s="182"/>
      <c r="G37" s="182"/>
      <c r="H37" s="182"/>
      <c r="I37" s="182"/>
      <c r="J37" s="180"/>
      <c r="K37" s="180"/>
      <c r="L37" s="180"/>
      <c r="M37" s="180"/>
    </row>
    <row r="38" spans="1:13" s="167" customFormat="1" ht="26.25" customHeight="1">
      <c r="A38" s="181" t="s">
        <v>255</v>
      </c>
      <c r="B38" s="180" t="s">
        <v>257</v>
      </c>
      <c r="C38" s="180"/>
      <c r="D38" s="182"/>
      <c r="E38" s="182"/>
      <c r="F38" s="182"/>
      <c r="G38" s="182"/>
      <c r="H38" s="182"/>
      <c r="I38" s="182"/>
      <c r="J38" s="180"/>
      <c r="K38" s="180"/>
      <c r="L38" s="180"/>
      <c r="M38" s="180"/>
    </row>
    <row r="39" spans="1:13" ht="26.25" customHeight="1">
      <c r="A39" s="190">
        <v>-1</v>
      </c>
      <c r="B39" s="173" t="s">
        <v>263</v>
      </c>
      <c r="C39" s="173"/>
      <c r="D39" s="186"/>
      <c r="E39" s="186"/>
      <c r="F39" s="186"/>
      <c r="G39" s="186"/>
      <c r="H39" s="186"/>
      <c r="I39" s="186"/>
      <c r="J39" s="173"/>
      <c r="K39" s="173"/>
      <c r="L39" s="173"/>
      <c r="M39" s="173"/>
    </row>
    <row r="40" spans="1:13" ht="26.25" customHeight="1">
      <c r="A40" s="191" t="s">
        <v>255</v>
      </c>
      <c r="B40" s="173" t="s">
        <v>256</v>
      </c>
      <c r="C40" s="173"/>
      <c r="D40" s="186"/>
      <c r="E40" s="186"/>
      <c r="F40" s="186"/>
      <c r="G40" s="186"/>
      <c r="H40" s="186"/>
      <c r="I40" s="186"/>
      <c r="J40" s="173"/>
      <c r="K40" s="173"/>
      <c r="L40" s="173"/>
      <c r="M40" s="173"/>
    </row>
    <row r="41" spans="1:13" ht="26.25" customHeight="1">
      <c r="A41" s="191" t="s">
        <v>255</v>
      </c>
      <c r="B41" s="173" t="s">
        <v>257</v>
      </c>
      <c r="C41" s="173"/>
      <c r="D41" s="186"/>
      <c r="E41" s="186"/>
      <c r="F41" s="186"/>
      <c r="G41" s="186"/>
      <c r="H41" s="186"/>
      <c r="I41" s="186"/>
      <c r="J41" s="173"/>
      <c r="K41" s="173"/>
      <c r="L41" s="173"/>
      <c r="M41" s="173"/>
    </row>
    <row r="42" spans="1:13" ht="26.25" customHeight="1">
      <c r="A42" s="190">
        <v>-2</v>
      </c>
      <c r="B42" s="173" t="s">
        <v>263</v>
      </c>
      <c r="C42" s="173"/>
      <c r="D42" s="186"/>
      <c r="E42" s="186"/>
      <c r="F42" s="186"/>
      <c r="G42" s="186"/>
      <c r="H42" s="186"/>
      <c r="I42" s="186"/>
      <c r="J42" s="173"/>
      <c r="K42" s="173"/>
      <c r="L42" s="173"/>
      <c r="M42" s="173"/>
    </row>
    <row r="43" spans="1:13" s="167" customFormat="1" ht="26.25" customHeight="1">
      <c r="A43" s="181"/>
      <c r="B43" s="180" t="s">
        <v>264</v>
      </c>
      <c r="C43" s="180"/>
      <c r="D43" s="182"/>
      <c r="E43" s="182"/>
      <c r="F43" s="182"/>
      <c r="G43" s="182"/>
      <c r="H43" s="182"/>
      <c r="I43" s="182"/>
      <c r="J43" s="180"/>
      <c r="K43" s="180"/>
      <c r="L43" s="180"/>
      <c r="M43" s="180"/>
    </row>
    <row r="44" spans="1:13" s="167" customFormat="1" ht="26.25" customHeight="1">
      <c r="A44" s="181" t="s">
        <v>89</v>
      </c>
      <c r="B44" s="180" t="s">
        <v>89</v>
      </c>
      <c r="C44" s="180"/>
      <c r="D44" s="182"/>
      <c r="E44" s="182"/>
      <c r="F44" s="182"/>
      <c r="G44" s="182"/>
      <c r="H44" s="182"/>
      <c r="I44" s="182"/>
      <c r="J44" s="180"/>
      <c r="K44" s="180"/>
      <c r="L44" s="180"/>
      <c r="M44" s="180"/>
    </row>
    <row r="45" spans="1:13" ht="29.25" customHeight="1">
      <c r="A45" s="171" t="s">
        <v>102</v>
      </c>
      <c r="B45" s="176" t="s">
        <v>266</v>
      </c>
      <c r="C45" s="176"/>
      <c r="D45" s="172"/>
      <c r="E45" s="172"/>
      <c r="F45" s="172"/>
      <c r="G45" s="172"/>
      <c r="H45" s="172"/>
      <c r="I45" s="172"/>
      <c r="J45" s="173"/>
      <c r="K45" s="173"/>
      <c r="L45" s="173"/>
      <c r="M45" s="173"/>
    </row>
    <row r="46" spans="1:13" ht="29.25" customHeight="1">
      <c r="A46" s="169">
        <v>1</v>
      </c>
      <c r="B46" s="192" t="s">
        <v>267</v>
      </c>
      <c r="C46" s="173"/>
      <c r="D46" s="186"/>
      <c r="E46" s="186"/>
      <c r="F46" s="186"/>
      <c r="G46" s="186"/>
      <c r="H46" s="186"/>
      <c r="I46" s="186"/>
      <c r="J46" s="173"/>
      <c r="K46" s="173"/>
      <c r="L46" s="173"/>
      <c r="M46" s="173"/>
    </row>
    <row r="47" spans="1:13" ht="29.25" customHeight="1">
      <c r="A47" s="169">
        <v>2</v>
      </c>
      <c r="B47" s="192" t="s">
        <v>267</v>
      </c>
      <c r="C47" s="173"/>
      <c r="D47" s="186"/>
      <c r="E47" s="186"/>
      <c r="F47" s="186"/>
      <c r="G47" s="186"/>
      <c r="H47" s="186"/>
      <c r="I47" s="186"/>
      <c r="J47" s="173"/>
      <c r="K47" s="173"/>
      <c r="L47" s="173"/>
      <c r="M47" s="173"/>
    </row>
    <row r="48" spans="1:13" ht="29.25" customHeight="1">
      <c r="A48" s="169" t="s">
        <v>89</v>
      </c>
      <c r="B48" s="173" t="s">
        <v>89</v>
      </c>
      <c r="C48" s="173"/>
      <c r="D48" s="186"/>
      <c r="E48" s="186"/>
      <c r="F48" s="186"/>
      <c r="G48" s="186"/>
      <c r="H48" s="186"/>
      <c r="I48" s="186"/>
      <c r="J48" s="173"/>
      <c r="K48" s="173"/>
      <c r="L48" s="173"/>
      <c r="M48" s="173"/>
    </row>
    <row r="49" spans="1:13" ht="29.25" customHeight="1">
      <c r="A49" s="171" t="s">
        <v>122</v>
      </c>
      <c r="B49" s="176" t="s">
        <v>17</v>
      </c>
      <c r="C49" s="176"/>
      <c r="D49" s="172"/>
      <c r="E49" s="172"/>
      <c r="F49" s="172"/>
      <c r="G49" s="172"/>
      <c r="H49" s="172"/>
      <c r="I49" s="172"/>
      <c r="J49" s="173"/>
      <c r="K49" s="173"/>
      <c r="L49" s="173"/>
      <c r="M49" s="173"/>
    </row>
    <row r="50" spans="1:13" ht="29.25" customHeight="1">
      <c r="A50" s="169">
        <v>1</v>
      </c>
      <c r="B50" s="192" t="s">
        <v>267</v>
      </c>
      <c r="C50" s="173"/>
      <c r="D50" s="186"/>
      <c r="E50" s="186"/>
      <c r="F50" s="186"/>
      <c r="G50" s="186"/>
      <c r="H50" s="186"/>
      <c r="I50" s="186"/>
      <c r="J50" s="173"/>
      <c r="K50" s="173"/>
      <c r="L50" s="173"/>
      <c r="M50" s="173"/>
    </row>
    <row r="51" spans="1:13" ht="29.25" customHeight="1">
      <c r="A51" s="169">
        <v>2</v>
      </c>
      <c r="B51" s="192" t="s">
        <v>267</v>
      </c>
      <c r="C51" s="173"/>
      <c r="D51" s="186"/>
      <c r="E51" s="186"/>
      <c r="F51" s="186"/>
      <c r="G51" s="186"/>
      <c r="H51" s="186"/>
      <c r="I51" s="186"/>
      <c r="J51" s="173"/>
      <c r="K51" s="173"/>
      <c r="L51" s="173"/>
      <c r="M51" s="173"/>
    </row>
    <row r="52" spans="1:13" ht="29.25" customHeight="1">
      <c r="A52" s="169" t="s">
        <v>89</v>
      </c>
      <c r="B52" s="173" t="s">
        <v>89</v>
      </c>
      <c r="C52" s="173"/>
      <c r="D52" s="186"/>
      <c r="E52" s="186"/>
      <c r="F52" s="186"/>
      <c r="G52" s="186"/>
      <c r="H52" s="186"/>
      <c r="I52" s="186"/>
      <c r="J52" s="173"/>
      <c r="K52" s="173"/>
      <c r="L52" s="173"/>
      <c r="M52" s="173"/>
    </row>
    <row r="53" spans="1:13" ht="39.75" customHeight="1">
      <c r="A53" s="171" t="s">
        <v>268</v>
      </c>
      <c r="B53" s="176" t="s">
        <v>19</v>
      </c>
      <c r="C53" s="176"/>
      <c r="D53" s="172"/>
      <c r="E53" s="172"/>
      <c r="F53" s="172"/>
      <c r="G53" s="172"/>
      <c r="H53" s="172"/>
      <c r="I53" s="172"/>
      <c r="J53" s="173"/>
      <c r="K53" s="173"/>
      <c r="L53" s="173"/>
      <c r="M53" s="173"/>
    </row>
    <row r="54" spans="1:13" ht="31.5" customHeight="1">
      <c r="A54" s="169">
        <v>1</v>
      </c>
      <c r="B54" s="192" t="s">
        <v>267</v>
      </c>
      <c r="C54" s="173"/>
      <c r="D54" s="186"/>
      <c r="E54" s="186"/>
      <c r="F54" s="186"/>
      <c r="G54" s="186"/>
      <c r="H54" s="186"/>
      <c r="I54" s="186"/>
      <c r="J54" s="173"/>
      <c r="K54" s="173"/>
      <c r="L54" s="173"/>
      <c r="M54" s="173"/>
    </row>
    <row r="55" spans="1:13" ht="31.5" customHeight="1">
      <c r="A55" s="169">
        <v>2</v>
      </c>
      <c r="B55" s="192" t="s">
        <v>267</v>
      </c>
      <c r="C55" s="173"/>
      <c r="D55" s="186"/>
      <c r="E55" s="186"/>
      <c r="F55" s="186"/>
      <c r="G55" s="186"/>
      <c r="H55" s="186"/>
      <c r="I55" s="186"/>
      <c r="J55" s="173"/>
      <c r="K55" s="173"/>
      <c r="L55" s="173"/>
      <c r="M55" s="173"/>
    </row>
    <row r="56" spans="1:13" ht="31.5" customHeight="1">
      <c r="A56" s="169" t="s">
        <v>89</v>
      </c>
      <c r="B56" s="173" t="s">
        <v>89</v>
      </c>
      <c r="C56" s="173"/>
      <c r="D56" s="186"/>
      <c r="E56" s="186"/>
      <c r="F56" s="186"/>
      <c r="G56" s="186"/>
      <c r="H56" s="186"/>
      <c r="I56" s="186"/>
      <c r="J56" s="173"/>
      <c r="K56" s="173"/>
      <c r="L56" s="173"/>
      <c r="M56" s="173"/>
    </row>
    <row r="57" spans="1:13" ht="53.25" customHeight="1">
      <c r="A57" s="171" t="s">
        <v>269</v>
      </c>
      <c r="B57" s="176" t="s">
        <v>270</v>
      </c>
      <c r="C57" s="176"/>
      <c r="D57" s="172"/>
      <c r="E57" s="172"/>
      <c r="F57" s="172"/>
      <c r="G57" s="172"/>
      <c r="H57" s="172"/>
      <c r="I57" s="172"/>
      <c r="J57" s="173"/>
      <c r="K57" s="173"/>
      <c r="L57" s="173"/>
      <c r="M57" s="173"/>
    </row>
    <row r="58" spans="1:13" ht="28.5" customHeight="1">
      <c r="A58" s="169">
        <v>1</v>
      </c>
      <c r="B58" s="192" t="s">
        <v>267</v>
      </c>
      <c r="C58" s="173"/>
      <c r="D58" s="186"/>
      <c r="E58" s="186"/>
      <c r="F58" s="186"/>
      <c r="G58" s="186"/>
      <c r="H58" s="186"/>
      <c r="I58" s="186"/>
      <c r="J58" s="173"/>
      <c r="K58" s="173"/>
      <c r="L58" s="173"/>
      <c r="M58" s="173"/>
    </row>
    <row r="59" spans="1:13" ht="28.5" customHeight="1">
      <c r="A59" s="169">
        <v>2</v>
      </c>
      <c r="B59" s="192" t="s">
        <v>267</v>
      </c>
      <c r="C59" s="173"/>
      <c r="D59" s="186"/>
      <c r="E59" s="186"/>
      <c r="F59" s="186"/>
      <c r="G59" s="186"/>
      <c r="H59" s="186"/>
      <c r="I59" s="186"/>
      <c r="J59" s="173"/>
      <c r="K59" s="173"/>
      <c r="L59" s="173"/>
      <c r="M59" s="173"/>
    </row>
    <row r="60" spans="1:13" ht="28.5" customHeight="1">
      <c r="A60" s="169" t="s">
        <v>89</v>
      </c>
      <c r="B60" s="173" t="s">
        <v>89</v>
      </c>
      <c r="C60" s="173"/>
      <c r="D60" s="186"/>
      <c r="E60" s="186"/>
      <c r="F60" s="186"/>
      <c r="G60" s="186"/>
      <c r="H60" s="186"/>
      <c r="I60" s="186"/>
      <c r="J60" s="173"/>
      <c r="K60" s="173"/>
      <c r="L60" s="173"/>
      <c r="M60" s="173"/>
    </row>
    <row r="61" spans="1:13" ht="30" customHeight="1">
      <c r="A61" s="171" t="s">
        <v>271</v>
      </c>
      <c r="B61" s="176" t="s">
        <v>18</v>
      </c>
      <c r="C61" s="176"/>
      <c r="D61" s="172"/>
      <c r="E61" s="172"/>
      <c r="F61" s="172"/>
      <c r="G61" s="172"/>
      <c r="H61" s="172"/>
      <c r="I61" s="172"/>
      <c r="J61" s="173"/>
      <c r="K61" s="173"/>
      <c r="L61" s="173"/>
      <c r="M61" s="173"/>
    </row>
    <row r="62" spans="1:13" ht="30" customHeight="1">
      <c r="A62" s="169">
        <v>1</v>
      </c>
      <c r="B62" s="192" t="s">
        <v>267</v>
      </c>
      <c r="C62" s="173"/>
      <c r="D62" s="186"/>
      <c r="E62" s="186"/>
      <c r="F62" s="186"/>
      <c r="G62" s="186"/>
      <c r="H62" s="186"/>
      <c r="I62" s="186"/>
      <c r="J62" s="173"/>
      <c r="K62" s="173"/>
      <c r="L62" s="173"/>
      <c r="M62" s="173"/>
    </row>
    <row r="63" spans="1:13" ht="30" customHeight="1">
      <c r="A63" s="169">
        <v>2</v>
      </c>
      <c r="B63" s="192" t="s">
        <v>267</v>
      </c>
      <c r="C63" s="173"/>
      <c r="D63" s="186"/>
      <c r="E63" s="186"/>
      <c r="F63" s="186"/>
      <c r="G63" s="186"/>
      <c r="H63" s="186"/>
      <c r="I63" s="186"/>
      <c r="J63" s="173"/>
      <c r="K63" s="173"/>
      <c r="L63" s="173"/>
      <c r="M63" s="173"/>
    </row>
    <row r="64" spans="1:13" ht="30" customHeight="1">
      <c r="A64" s="169" t="s">
        <v>89</v>
      </c>
      <c r="B64" s="173" t="s">
        <v>89</v>
      </c>
      <c r="C64" s="173"/>
      <c r="D64" s="186"/>
      <c r="E64" s="186"/>
      <c r="F64" s="186"/>
      <c r="G64" s="186"/>
      <c r="H64" s="186"/>
      <c r="I64" s="186"/>
      <c r="J64" s="173"/>
      <c r="K64" s="173"/>
      <c r="L64" s="173"/>
      <c r="M64" s="173"/>
    </row>
    <row r="65" spans="1:13" ht="39.75" customHeight="1">
      <c r="A65" s="171" t="s">
        <v>272</v>
      </c>
      <c r="B65" s="176" t="s">
        <v>273</v>
      </c>
      <c r="C65" s="176"/>
      <c r="D65" s="172"/>
      <c r="E65" s="172"/>
      <c r="F65" s="172"/>
      <c r="G65" s="172"/>
      <c r="H65" s="172"/>
      <c r="I65" s="172"/>
      <c r="J65" s="173"/>
      <c r="K65" s="173"/>
      <c r="L65" s="173"/>
      <c r="M65" s="173"/>
    </row>
    <row r="66" spans="1:13" ht="28.5" customHeight="1">
      <c r="A66" s="169">
        <v>1</v>
      </c>
      <c r="B66" s="192" t="s">
        <v>267</v>
      </c>
      <c r="C66" s="173"/>
      <c r="D66" s="186"/>
      <c r="E66" s="186"/>
      <c r="F66" s="186"/>
      <c r="G66" s="186"/>
      <c r="H66" s="186"/>
      <c r="I66" s="186"/>
      <c r="J66" s="173"/>
      <c r="K66" s="173"/>
      <c r="L66" s="173"/>
      <c r="M66" s="173"/>
    </row>
    <row r="67" spans="1:13" ht="28.5" customHeight="1">
      <c r="A67" s="169">
        <v>2</v>
      </c>
      <c r="B67" s="192" t="s">
        <v>267</v>
      </c>
      <c r="C67" s="173"/>
      <c r="D67" s="186"/>
      <c r="E67" s="186"/>
      <c r="F67" s="186"/>
      <c r="G67" s="186"/>
      <c r="H67" s="186"/>
      <c r="I67" s="186"/>
      <c r="J67" s="173"/>
      <c r="K67" s="173"/>
      <c r="L67" s="173"/>
      <c r="M67" s="173"/>
    </row>
    <row r="68" spans="1:13" ht="28.5" customHeight="1">
      <c r="A68" s="169" t="s">
        <v>89</v>
      </c>
      <c r="B68" s="173" t="s">
        <v>89</v>
      </c>
      <c r="C68" s="173"/>
      <c r="D68" s="186"/>
      <c r="E68" s="186"/>
      <c r="F68" s="186"/>
      <c r="G68" s="186"/>
      <c r="H68" s="186"/>
      <c r="I68" s="186"/>
      <c r="J68" s="173"/>
      <c r="K68" s="173"/>
      <c r="L68" s="173"/>
      <c r="M68" s="173"/>
    </row>
    <row r="69" spans="1:13" ht="12" customHeight="1">
      <c r="A69" s="169"/>
      <c r="B69" s="173"/>
      <c r="C69" s="173"/>
      <c r="D69" s="186"/>
      <c r="E69" s="186"/>
      <c r="F69" s="186"/>
      <c r="G69" s="186"/>
      <c r="H69" s="186"/>
      <c r="I69" s="186"/>
      <c r="J69" s="173"/>
      <c r="K69" s="173"/>
      <c r="L69" s="173"/>
      <c r="M69" s="173"/>
    </row>
    <row r="71" spans="1:13">
      <c r="B71" s="193" t="s">
        <v>124</v>
      </c>
      <c r="C71" s="193"/>
    </row>
    <row r="72" spans="1:13">
      <c r="B72" s="194" t="s">
        <v>274</v>
      </c>
      <c r="C72" s="194"/>
    </row>
    <row r="81" ht="15.75" customHeight="1"/>
    <row r="82" hidden="1"/>
    <row r="83"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1"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Q33"/>
  <sheetViews>
    <sheetView zoomScale="70" zoomScaleNormal="70" zoomScaleSheetLayoutView="65" workbookViewId="0">
      <selection sqref="A1:Q1"/>
    </sheetView>
  </sheetViews>
  <sheetFormatPr defaultRowHeight="18.75"/>
  <cols>
    <col min="1" max="1" width="6" style="15" customWidth="1"/>
    <col min="2" max="2" width="44.7109375" style="16" customWidth="1"/>
    <col min="3" max="3" width="7.28515625" style="16" customWidth="1"/>
    <col min="4" max="6" width="8.7109375" style="16" customWidth="1"/>
    <col min="7" max="7" width="12.42578125" style="16" customWidth="1"/>
    <col min="8" max="8" width="8.7109375" style="16" customWidth="1"/>
    <col min="9" max="9" width="11" style="16" customWidth="1"/>
    <col min="10" max="10" width="8.7109375" style="16" customWidth="1"/>
    <col min="11" max="11" width="7.7109375" style="16" customWidth="1"/>
    <col min="12" max="14" width="8.7109375" style="16" customWidth="1"/>
    <col min="15" max="15" width="13" style="16" customWidth="1"/>
    <col min="16" max="16" width="8.7109375" style="16" customWidth="1"/>
    <col min="17" max="17" width="11" style="16" customWidth="1"/>
    <col min="18" max="18" width="9.28515625" style="16" customWidth="1"/>
    <col min="19" max="19" width="7.28515625" style="16" customWidth="1"/>
    <col min="20" max="22" width="8.7109375" style="16" customWidth="1"/>
    <col min="23" max="23" width="12.42578125" style="16" customWidth="1"/>
    <col min="24" max="24" width="8.7109375" style="16" customWidth="1"/>
    <col min="25" max="25" width="11" style="16" customWidth="1"/>
    <col min="26" max="26" width="8.7109375" style="16" customWidth="1"/>
    <col min="27" max="27" width="7.7109375" style="16" customWidth="1"/>
    <col min="28" max="30" width="9.42578125" style="16" customWidth="1"/>
    <col min="31" max="31" width="13" style="16" customWidth="1"/>
    <col min="32" max="32" width="8.7109375" style="16" customWidth="1"/>
    <col min="33" max="33" width="11" style="16" customWidth="1"/>
    <col min="34" max="34" width="9.28515625" style="16" customWidth="1"/>
    <col min="35" max="36" width="8.7109375" style="16" customWidth="1"/>
    <col min="37" max="38" width="8" style="16" customWidth="1"/>
    <col min="39" max="39" width="12.7109375" style="16" customWidth="1"/>
    <col min="40" max="40" width="8.7109375" style="16" customWidth="1"/>
    <col min="41" max="41" width="12.7109375" style="16" customWidth="1"/>
    <col min="42" max="42" width="8.7109375" style="16" customWidth="1"/>
    <col min="43" max="43" width="9.42578125" style="16" customWidth="1"/>
    <col min="44" max="256" width="9.140625" style="11"/>
    <col min="257" max="257" width="6" style="11" customWidth="1"/>
    <col min="258" max="258" width="44.7109375" style="11" customWidth="1"/>
    <col min="259" max="259" width="7.28515625" style="11" customWidth="1"/>
    <col min="260" max="262" width="8.7109375" style="11" customWidth="1"/>
    <col min="263" max="263" width="12.42578125" style="11" customWidth="1"/>
    <col min="264" max="264" width="8.7109375" style="11" customWidth="1"/>
    <col min="265" max="265" width="11" style="11" customWidth="1"/>
    <col min="266" max="266" width="8.7109375" style="11" customWidth="1"/>
    <col min="267" max="267" width="7.7109375" style="11" customWidth="1"/>
    <col min="268" max="270" width="8.7109375" style="11" customWidth="1"/>
    <col min="271" max="271" width="13" style="11" customWidth="1"/>
    <col min="272" max="272" width="8.7109375" style="11" customWidth="1"/>
    <col min="273" max="273" width="11" style="11" customWidth="1"/>
    <col min="274" max="274" width="9.28515625" style="11" customWidth="1"/>
    <col min="275" max="275" width="7.28515625" style="11" customWidth="1"/>
    <col min="276" max="278" width="8.7109375" style="11" customWidth="1"/>
    <col min="279" max="279" width="12.42578125" style="11" customWidth="1"/>
    <col min="280" max="280" width="8.7109375" style="11" customWidth="1"/>
    <col min="281" max="281" width="11" style="11" customWidth="1"/>
    <col min="282" max="282" width="8.7109375" style="11" customWidth="1"/>
    <col min="283" max="283" width="7.7109375" style="11" customWidth="1"/>
    <col min="284" max="286" width="9.42578125" style="11" customWidth="1"/>
    <col min="287" max="287" width="13" style="11" customWidth="1"/>
    <col min="288" max="288" width="8.7109375" style="11" customWidth="1"/>
    <col min="289" max="289" width="11" style="11" customWidth="1"/>
    <col min="290" max="290" width="9.28515625" style="11" customWidth="1"/>
    <col min="291" max="292" width="8.7109375" style="11" customWidth="1"/>
    <col min="293" max="294" width="8" style="11" customWidth="1"/>
    <col min="295" max="295" width="12.7109375" style="11" customWidth="1"/>
    <col min="296" max="296" width="8.7109375" style="11" customWidth="1"/>
    <col min="297" max="297" width="12.7109375" style="11" customWidth="1"/>
    <col min="298" max="298" width="8.7109375" style="11" customWidth="1"/>
    <col min="299" max="299" width="9.42578125" style="11" customWidth="1"/>
    <col min="300" max="512" width="9.140625" style="11"/>
    <col min="513" max="513" width="6" style="11" customWidth="1"/>
    <col min="514" max="514" width="44.7109375" style="11" customWidth="1"/>
    <col min="515" max="515" width="7.28515625" style="11" customWidth="1"/>
    <col min="516" max="518" width="8.7109375" style="11" customWidth="1"/>
    <col min="519" max="519" width="12.42578125" style="11" customWidth="1"/>
    <col min="520" max="520" width="8.7109375" style="11" customWidth="1"/>
    <col min="521" max="521" width="11" style="11" customWidth="1"/>
    <col min="522" max="522" width="8.7109375" style="11" customWidth="1"/>
    <col min="523" max="523" width="7.7109375" style="11" customWidth="1"/>
    <col min="524" max="526" width="8.7109375" style="11" customWidth="1"/>
    <col min="527" max="527" width="13" style="11" customWidth="1"/>
    <col min="528" max="528" width="8.7109375" style="11" customWidth="1"/>
    <col min="529" max="529" width="11" style="11" customWidth="1"/>
    <col min="530" max="530" width="9.28515625" style="11" customWidth="1"/>
    <col min="531" max="531" width="7.28515625" style="11" customWidth="1"/>
    <col min="532" max="534" width="8.7109375" style="11" customWidth="1"/>
    <col min="535" max="535" width="12.42578125" style="11" customWidth="1"/>
    <col min="536" max="536" width="8.7109375" style="11" customWidth="1"/>
    <col min="537" max="537" width="11" style="11" customWidth="1"/>
    <col min="538" max="538" width="8.7109375" style="11" customWidth="1"/>
    <col min="539" max="539" width="7.7109375" style="11" customWidth="1"/>
    <col min="540" max="542" width="9.42578125" style="11" customWidth="1"/>
    <col min="543" max="543" width="13" style="11" customWidth="1"/>
    <col min="544" max="544" width="8.7109375" style="11" customWidth="1"/>
    <col min="545" max="545" width="11" style="11" customWidth="1"/>
    <col min="546" max="546" width="9.28515625" style="11" customWidth="1"/>
    <col min="547" max="548" width="8.7109375" style="11" customWidth="1"/>
    <col min="549" max="550" width="8" style="11" customWidth="1"/>
    <col min="551" max="551" width="12.7109375" style="11" customWidth="1"/>
    <col min="552" max="552" width="8.7109375" style="11" customWidth="1"/>
    <col min="553" max="553" width="12.7109375" style="11" customWidth="1"/>
    <col min="554" max="554" width="8.7109375" style="11" customWidth="1"/>
    <col min="555" max="555" width="9.42578125" style="11" customWidth="1"/>
    <col min="556" max="768" width="9.140625" style="11"/>
    <col min="769" max="769" width="6" style="11" customWidth="1"/>
    <col min="770" max="770" width="44.7109375" style="11" customWidth="1"/>
    <col min="771" max="771" width="7.28515625" style="11" customWidth="1"/>
    <col min="772" max="774" width="8.7109375" style="11" customWidth="1"/>
    <col min="775" max="775" width="12.42578125" style="11" customWidth="1"/>
    <col min="776" max="776" width="8.7109375" style="11" customWidth="1"/>
    <col min="777" max="777" width="11" style="11" customWidth="1"/>
    <col min="778" max="778" width="8.7109375" style="11" customWidth="1"/>
    <col min="779" max="779" width="7.7109375" style="11" customWidth="1"/>
    <col min="780" max="782" width="8.7109375" style="11" customWidth="1"/>
    <col min="783" max="783" width="13" style="11" customWidth="1"/>
    <col min="784" max="784" width="8.7109375" style="11" customWidth="1"/>
    <col min="785" max="785" width="11" style="11" customWidth="1"/>
    <col min="786" max="786" width="9.28515625" style="11" customWidth="1"/>
    <col min="787" max="787" width="7.28515625" style="11" customWidth="1"/>
    <col min="788" max="790" width="8.7109375" style="11" customWidth="1"/>
    <col min="791" max="791" width="12.42578125" style="11" customWidth="1"/>
    <col min="792" max="792" width="8.7109375" style="11" customWidth="1"/>
    <col min="793" max="793" width="11" style="11" customWidth="1"/>
    <col min="794" max="794" width="8.7109375" style="11" customWidth="1"/>
    <col min="795" max="795" width="7.7109375" style="11" customWidth="1"/>
    <col min="796" max="798" width="9.42578125" style="11" customWidth="1"/>
    <col min="799" max="799" width="13" style="11" customWidth="1"/>
    <col min="800" max="800" width="8.7109375" style="11" customWidth="1"/>
    <col min="801" max="801" width="11" style="11" customWidth="1"/>
    <col min="802" max="802" width="9.28515625" style="11" customWidth="1"/>
    <col min="803" max="804" width="8.7109375" style="11" customWidth="1"/>
    <col min="805" max="806" width="8" style="11" customWidth="1"/>
    <col min="807" max="807" width="12.7109375" style="11" customWidth="1"/>
    <col min="808" max="808" width="8.7109375" style="11" customWidth="1"/>
    <col min="809" max="809" width="12.7109375" style="11" customWidth="1"/>
    <col min="810" max="810" width="8.7109375" style="11" customWidth="1"/>
    <col min="811" max="811" width="9.42578125" style="11" customWidth="1"/>
    <col min="812" max="1024" width="9.140625" style="11"/>
    <col min="1025" max="1025" width="6" style="11" customWidth="1"/>
    <col min="1026" max="1026" width="44.7109375" style="11" customWidth="1"/>
    <col min="1027" max="1027" width="7.28515625" style="11" customWidth="1"/>
    <col min="1028" max="1030" width="8.7109375" style="11" customWidth="1"/>
    <col min="1031" max="1031" width="12.42578125" style="11" customWidth="1"/>
    <col min="1032" max="1032" width="8.7109375" style="11" customWidth="1"/>
    <col min="1033" max="1033" width="11" style="11" customWidth="1"/>
    <col min="1034" max="1034" width="8.7109375" style="11" customWidth="1"/>
    <col min="1035" max="1035" width="7.7109375" style="11" customWidth="1"/>
    <col min="1036" max="1038" width="8.7109375" style="11" customWidth="1"/>
    <col min="1039" max="1039" width="13" style="11" customWidth="1"/>
    <col min="1040" max="1040" width="8.7109375" style="11" customWidth="1"/>
    <col min="1041" max="1041" width="11" style="11" customWidth="1"/>
    <col min="1042" max="1042" width="9.28515625" style="11" customWidth="1"/>
    <col min="1043" max="1043" width="7.28515625" style="11" customWidth="1"/>
    <col min="1044" max="1046" width="8.7109375" style="11" customWidth="1"/>
    <col min="1047" max="1047" width="12.42578125" style="11" customWidth="1"/>
    <col min="1048" max="1048" width="8.7109375" style="11" customWidth="1"/>
    <col min="1049" max="1049" width="11" style="11" customWidth="1"/>
    <col min="1050" max="1050" width="8.7109375" style="11" customWidth="1"/>
    <col min="1051" max="1051" width="7.7109375" style="11" customWidth="1"/>
    <col min="1052" max="1054" width="9.42578125" style="11" customWidth="1"/>
    <col min="1055" max="1055" width="13" style="11" customWidth="1"/>
    <col min="1056" max="1056" width="8.7109375" style="11" customWidth="1"/>
    <col min="1057" max="1057" width="11" style="11" customWidth="1"/>
    <col min="1058" max="1058" width="9.28515625" style="11" customWidth="1"/>
    <col min="1059" max="1060" width="8.7109375" style="11" customWidth="1"/>
    <col min="1061" max="1062" width="8" style="11" customWidth="1"/>
    <col min="1063" max="1063" width="12.7109375" style="11" customWidth="1"/>
    <col min="1064" max="1064" width="8.7109375" style="11" customWidth="1"/>
    <col min="1065" max="1065" width="12.7109375" style="11" customWidth="1"/>
    <col min="1066" max="1066" width="8.7109375" style="11" customWidth="1"/>
    <col min="1067" max="1067" width="9.42578125" style="11" customWidth="1"/>
    <col min="1068" max="1280" width="9.140625" style="11"/>
    <col min="1281" max="1281" width="6" style="11" customWidth="1"/>
    <col min="1282" max="1282" width="44.7109375" style="11" customWidth="1"/>
    <col min="1283" max="1283" width="7.28515625" style="11" customWidth="1"/>
    <col min="1284" max="1286" width="8.7109375" style="11" customWidth="1"/>
    <col min="1287" max="1287" width="12.42578125" style="11" customWidth="1"/>
    <col min="1288" max="1288" width="8.7109375" style="11" customWidth="1"/>
    <col min="1289" max="1289" width="11" style="11" customWidth="1"/>
    <col min="1290" max="1290" width="8.7109375" style="11" customWidth="1"/>
    <col min="1291" max="1291" width="7.7109375" style="11" customWidth="1"/>
    <col min="1292" max="1294" width="8.7109375" style="11" customWidth="1"/>
    <col min="1295" max="1295" width="13" style="11" customWidth="1"/>
    <col min="1296" max="1296" width="8.7109375" style="11" customWidth="1"/>
    <col min="1297" max="1297" width="11" style="11" customWidth="1"/>
    <col min="1298" max="1298" width="9.28515625" style="11" customWidth="1"/>
    <col min="1299" max="1299" width="7.28515625" style="11" customWidth="1"/>
    <col min="1300" max="1302" width="8.7109375" style="11" customWidth="1"/>
    <col min="1303" max="1303" width="12.42578125" style="11" customWidth="1"/>
    <col min="1304" max="1304" width="8.7109375" style="11" customWidth="1"/>
    <col min="1305" max="1305" width="11" style="11" customWidth="1"/>
    <col min="1306" max="1306" width="8.7109375" style="11" customWidth="1"/>
    <col min="1307" max="1307" width="7.7109375" style="11" customWidth="1"/>
    <col min="1308" max="1310" width="9.42578125" style="11" customWidth="1"/>
    <col min="1311" max="1311" width="13" style="11" customWidth="1"/>
    <col min="1312" max="1312" width="8.7109375" style="11" customWidth="1"/>
    <col min="1313" max="1313" width="11" style="11" customWidth="1"/>
    <col min="1314" max="1314" width="9.28515625" style="11" customWidth="1"/>
    <col min="1315" max="1316" width="8.7109375" style="11" customWidth="1"/>
    <col min="1317" max="1318" width="8" style="11" customWidth="1"/>
    <col min="1319" max="1319" width="12.7109375" style="11" customWidth="1"/>
    <col min="1320" max="1320" width="8.7109375" style="11" customWidth="1"/>
    <col min="1321" max="1321" width="12.7109375" style="11" customWidth="1"/>
    <col min="1322" max="1322" width="8.7109375" style="11" customWidth="1"/>
    <col min="1323" max="1323" width="9.42578125" style="11" customWidth="1"/>
    <col min="1324" max="1536" width="9.140625" style="11"/>
    <col min="1537" max="1537" width="6" style="11" customWidth="1"/>
    <col min="1538" max="1538" width="44.7109375" style="11" customWidth="1"/>
    <col min="1539" max="1539" width="7.28515625" style="11" customWidth="1"/>
    <col min="1540" max="1542" width="8.7109375" style="11" customWidth="1"/>
    <col min="1543" max="1543" width="12.42578125" style="11" customWidth="1"/>
    <col min="1544" max="1544" width="8.7109375" style="11" customWidth="1"/>
    <col min="1545" max="1545" width="11" style="11" customWidth="1"/>
    <col min="1546" max="1546" width="8.7109375" style="11" customWidth="1"/>
    <col min="1547" max="1547" width="7.7109375" style="11" customWidth="1"/>
    <col min="1548" max="1550" width="8.7109375" style="11" customWidth="1"/>
    <col min="1551" max="1551" width="13" style="11" customWidth="1"/>
    <col min="1552" max="1552" width="8.7109375" style="11" customWidth="1"/>
    <col min="1553" max="1553" width="11" style="11" customWidth="1"/>
    <col min="1554" max="1554" width="9.28515625" style="11" customWidth="1"/>
    <col min="1555" max="1555" width="7.28515625" style="11" customWidth="1"/>
    <col min="1556" max="1558" width="8.7109375" style="11" customWidth="1"/>
    <col min="1559" max="1559" width="12.42578125" style="11" customWidth="1"/>
    <col min="1560" max="1560" width="8.7109375" style="11" customWidth="1"/>
    <col min="1561" max="1561" width="11" style="11" customWidth="1"/>
    <col min="1562" max="1562" width="8.7109375" style="11" customWidth="1"/>
    <col min="1563" max="1563" width="7.7109375" style="11" customWidth="1"/>
    <col min="1564" max="1566" width="9.42578125" style="11" customWidth="1"/>
    <col min="1567" max="1567" width="13" style="11" customWidth="1"/>
    <col min="1568" max="1568" width="8.7109375" style="11" customWidth="1"/>
    <col min="1569" max="1569" width="11" style="11" customWidth="1"/>
    <col min="1570" max="1570" width="9.28515625" style="11" customWidth="1"/>
    <col min="1571" max="1572" width="8.7109375" style="11" customWidth="1"/>
    <col min="1573" max="1574" width="8" style="11" customWidth="1"/>
    <col min="1575" max="1575" width="12.7109375" style="11" customWidth="1"/>
    <col min="1576" max="1576" width="8.7109375" style="11" customWidth="1"/>
    <col min="1577" max="1577" width="12.7109375" style="11" customWidth="1"/>
    <col min="1578" max="1578" width="8.7109375" style="11" customWidth="1"/>
    <col min="1579" max="1579" width="9.42578125" style="11" customWidth="1"/>
    <col min="1580" max="1792" width="9.140625" style="11"/>
    <col min="1793" max="1793" width="6" style="11" customWidth="1"/>
    <col min="1794" max="1794" width="44.7109375" style="11" customWidth="1"/>
    <col min="1795" max="1795" width="7.28515625" style="11" customWidth="1"/>
    <col min="1796" max="1798" width="8.7109375" style="11" customWidth="1"/>
    <col min="1799" max="1799" width="12.42578125" style="11" customWidth="1"/>
    <col min="1800" max="1800" width="8.7109375" style="11" customWidth="1"/>
    <col min="1801" max="1801" width="11" style="11" customWidth="1"/>
    <col min="1802" max="1802" width="8.7109375" style="11" customWidth="1"/>
    <col min="1803" max="1803" width="7.7109375" style="11" customWidth="1"/>
    <col min="1804" max="1806" width="8.7109375" style="11" customWidth="1"/>
    <col min="1807" max="1807" width="13" style="11" customWidth="1"/>
    <col min="1808" max="1808" width="8.7109375" style="11" customWidth="1"/>
    <col min="1809" max="1809" width="11" style="11" customWidth="1"/>
    <col min="1810" max="1810" width="9.28515625" style="11" customWidth="1"/>
    <col min="1811" max="1811" width="7.28515625" style="11" customWidth="1"/>
    <col min="1812" max="1814" width="8.7109375" style="11" customWidth="1"/>
    <col min="1815" max="1815" width="12.42578125" style="11" customWidth="1"/>
    <col min="1816" max="1816" width="8.7109375" style="11" customWidth="1"/>
    <col min="1817" max="1817" width="11" style="11" customWidth="1"/>
    <col min="1818" max="1818" width="8.7109375" style="11" customWidth="1"/>
    <col min="1819" max="1819" width="7.7109375" style="11" customWidth="1"/>
    <col min="1820" max="1822" width="9.42578125" style="11" customWidth="1"/>
    <col min="1823" max="1823" width="13" style="11" customWidth="1"/>
    <col min="1824" max="1824" width="8.7109375" style="11" customWidth="1"/>
    <col min="1825" max="1825" width="11" style="11" customWidth="1"/>
    <col min="1826" max="1826" width="9.28515625" style="11" customWidth="1"/>
    <col min="1827" max="1828" width="8.7109375" style="11" customWidth="1"/>
    <col min="1829" max="1830" width="8" style="11" customWidth="1"/>
    <col min="1831" max="1831" width="12.7109375" style="11" customWidth="1"/>
    <col min="1832" max="1832" width="8.7109375" style="11" customWidth="1"/>
    <col min="1833" max="1833" width="12.7109375" style="11" customWidth="1"/>
    <col min="1834" max="1834" width="8.7109375" style="11" customWidth="1"/>
    <col min="1835" max="1835" width="9.42578125" style="11" customWidth="1"/>
    <col min="1836" max="2048" width="9.140625" style="11"/>
    <col min="2049" max="2049" width="6" style="11" customWidth="1"/>
    <col min="2050" max="2050" width="44.7109375" style="11" customWidth="1"/>
    <col min="2051" max="2051" width="7.28515625" style="11" customWidth="1"/>
    <col min="2052" max="2054" width="8.7109375" style="11" customWidth="1"/>
    <col min="2055" max="2055" width="12.42578125" style="11" customWidth="1"/>
    <col min="2056" max="2056" width="8.7109375" style="11" customWidth="1"/>
    <col min="2057" max="2057" width="11" style="11" customWidth="1"/>
    <col min="2058" max="2058" width="8.7109375" style="11" customWidth="1"/>
    <col min="2059" max="2059" width="7.7109375" style="11" customWidth="1"/>
    <col min="2060" max="2062" width="8.7109375" style="11" customWidth="1"/>
    <col min="2063" max="2063" width="13" style="11" customWidth="1"/>
    <col min="2064" max="2064" width="8.7109375" style="11" customWidth="1"/>
    <col min="2065" max="2065" width="11" style="11" customWidth="1"/>
    <col min="2066" max="2066" width="9.28515625" style="11" customWidth="1"/>
    <col min="2067" max="2067" width="7.28515625" style="11" customWidth="1"/>
    <col min="2068" max="2070" width="8.7109375" style="11" customWidth="1"/>
    <col min="2071" max="2071" width="12.42578125" style="11" customWidth="1"/>
    <col min="2072" max="2072" width="8.7109375" style="11" customWidth="1"/>
    <col min="2073" max="2073" width="11" style="11" customWidth="1"/>
    <col min="2074" max="2074" width="8.7109375" style="11" customWidth="1"/>
    <col min="2075" max="2075" width="7.7109375" style="11" customWidth="1"/>
    <col min="2076" max="2078" width="9.42578125" style="11" customWidth="1"/>
    <col min="2079" max="2079" width="13" style="11" customWidth="1"/>
    <col min="2080" max="2080" width="8.7109375" style="11" customWidth="1"/>
    <col min="2081" max="2081" width="11" style="11" customWidth="1"/>
    <col min="2082" max="2082" width="9.28515625" style="11" customWidth="1"/>
    <col min="2083" max="2084" width="8.7109375" style="11" customWidth="1"/>
    <col min="2085" max="2086" width="8" style="11" customWidth="1"/>
    <col min="2087" max="2087" width="12.7109375" style="11" customWidth="1"/>
    <col min="2088" max="2088" width="8.7109375" style="11" customWidth="1"/>
    <col min="2089" max="2089" width="12.7109375" style="11" customWidth="1"/>
    <col min="2090" max="2090" width="8.7109375" style="11" customWidth="1"/>
    <col min="2091" max="2091" width="9.42578125" style="11" customWidth="1"/>
    <col min="2092" max="2304" width="9.140625" style="11"/>
    <col min="2305" max="2305" width="6" style="11" customWidth="1"/>
    <col min="2306" max="2306" width="44.7109375" style="11" customWidth="1"/>
    <col min="2307" max="2307" width="7.28515625" style="11" customWidth="1"/>
    <col min="2308" max="2310" width="8.7109375" style="11" customWidth="1"/>
    <col min="2311" max="2311" width="12.42578125" style="11" customWidth="1"/>
    <col min="2312" max="2312" width="8.7109375" style="11" customWidth="1"/>
    <col min="2313" max="2313" width="11" style="11" customWidth="1"/>
    <col min="2314" max="2314" width="8.7109375" style="11" customWidth="1"/>
    <col min="2315" max="2315" width="7.7109375" style="11" customWidth="1"/>
    <col min="2316" max="2318" width="8.7109375" style="11" customWidth="1"/>
    <col min="2319" max="2319" width="13" style="11" customWidth="1"/>
    <col min="2320" max="2320" width="8.7109375" style="11" customWidth="1"/>
    <col min="2321" max="2321" width="11" style="11" customWidth="1"/>
    <col min="2322" max="2322" width="9.28515625" style="11" customWidth="1"/>
    <col min="2323" max="2323" width="7.28515625" style="11" customWidth="1"/>
    <col min="2324" max="2326" width="8.7109375" style="11" customWidth="1"/>
    <col min="2327" max="2327" width="12.42578125" style="11" customWidth="1"/>
    <col min="2328" max="2328" width="8.7109375" style="11" customWidth="1"/>
    <col min="2329" max="2329" width="11" style="11" customWidth="1"/>
    <col min="2330" max="2330" width="8.7109375" style="11" customWidth="1"/>
    <col min="2331" max="2331" width="7.7109375" style="11" customWidth="1"/>
    <col min="2332" max="2334" width="9.42578125" style="11" customWidth="1"/>
    <col min="2335" max="2335" width="13" style="11" customWidth="1"/>
    <col min="2336" max="2336" width="8.7109375" style="11" customWidth="1"/>
    <col min="2337" max="2337" width="11" style="11" customWidth="1"/>
    <col min="2338" max="2338" width="9.28515625" style="11" customWidth="1"/>
    <col min="2339" max="2340" width="8.7109375" style="11" customWidth="1"/>
    <col min="2341" max="2342" width="8" style="11" customWidth="1"/>
    <col min="2343" max="2343" width="12.7109375" style="11" customWidth="1"/>
    <col min="2344" max="2344" width="8.7109375" style="11" customWidth="1"/>
    <col min="2345" max="2345" width="12.7109375" style="11" customWidth="1"/>
    <col min="2346" max="2346" width="8.7109375" style="11" customWidth="1"/>
    <col min="2347" max="2347" width="9.42578125" style="11" customWidth="1"/>
    <col min="2348" max="2560" width="9.140625" style="11"/>
    <col min="2561" max="2561" width="6" style="11" customWidth="1"/>
    <col min="2562" max="2562" width="44.7109375" style="11" customWidth="1"/>
    <col min="2563" max="2563" width="7.28515625" style="11" customWidth="1"/>
    <col min="2564" max="2566" width="8.7109375" style="11" customWidth="1"/>
    <col min="2567" max="2567" width="12.42578125" style="11" customWidth="1"/>
    <col min="2568" max="2568" width="8.7109375" style="11" customWidth="1"/>
    <col min="2569" max="2569" width="11" style="11" customWidth="1"/>
    <col min="2570" max="2570" width="8.7109375" style="11" customWidth="1"/>
    <col min="2571" max="2571" width="7.7109375" style="11" customWidth="1"/>
    <col min="2572" max="2574" width="8.7109375" style="11" customWidth="1"/>
    <col min="2575" max="2575" width="13" style="11" customWidth="1"/>
    <col min="2576" max="2576" width="8.7109375" style="11" customWidth="1"/>
    <col min="2577" max="2577" width="11" style="11" customWidth="1"/>
    <col min="2578" max="2578" width="9.28515625" style="11" customWidth="1"/>
    <col min="2579" max="2579" width="7.28515625" style="11" customWidth="1"/>
    <col min="2580" max="2582" width="8.7109375" style="11" customWidth="1"/>
    <col min="2583" max="2583" width="12.42578125" style="11" customWidth="1"/>
    <col min="2584" max="2584" width="8.7109375" style="11" customWidth="1"/>
    <col min="2585" max="2585" width="11" style="11" customWidth="1"/>
    <col min="2586" max="2586" width="8.7109375" style="11" customWidth="1"/>
    <col min="2587" max="2587" width="7.7109375" style="11" customWidth="1"/>
    <col min="2588" max="2590" width="9.42578125" style="11" customWidth="1"/>
    <col min="2591" max="2591" width="13" style="11" customWidth="1"/>
    <col min="2592" max="2592" width="8.7109375" style="11" customWidth="1"/>
    <col min="2593" max="2593" width="11" style="11" customWidth="1"/>
    <col min="2594" max="2594" width="9.28515625" style="11" customWidth="1"/>
    <col min="2595" max="2596" width="8.7109375" style="11" customWidth="1"/>
    <col min="2597" max="2598" width="8" style="11" customWidth="1"/>
    <col min="2599" max="2599" width="12.7109375" style="11" customWidth="1"/>
    <col min="2600" max="2600" width="8.7109375" style="11" customWidth="1"/>
    <col min="2601" max="2601" width="12.7109375" style="11" customWidth="1"/>
    <col min="2602" max="2602" width="8.7109375" style="11" customWidth="1"/>
    <col min="2603" max="2603" width="9.42578125" style="11" customWidth="1"/>
    <col min="2604" max="2816" width="9.140625" style="11"/>
    <col min="2817" max="2817" width="6" style="11" customWidth="1"/>
    <col min="2818" max="2818" width="44.7109375" style="11" customWidth="1"/>
    <col min="2819" max="2819" width="7.28515625" style="11" customWidth="1"/>
    <col min="2820" max="2822" width="8.7109375" style="11" customWidth="1"/>
    <col min="2823" max="2823" width="12.42578125" style="11" customWidth="1"/>
    <col min="2824" max="2824" width="8.7109375" style="11" customWidth="1"/>
    <col min="2825" max="2825" width="11" style="11" customWidth="1"/>
    <col min="2826" max="2826" width="8.7109375" style="11" customWidth="1"/>
    <col min="2827" max="2827" width="7.7109375" style="11" customWidth="1"/>
    <col min="2828" max="2830" width="8.7109375" style="11" customWidth="1"/>
    <col min="2831" max="2831" width="13" style="11" customWidth="1"/>
    <col min="2832" max="2832" width="8.7109375" style="11" customWidth="1"/>
    <col min="2833" max="2833" width="11" style="11" customWidth="1"/>
    <col min="2834" max="2834" width="9.28515625" style="11" customWidth="1"/>
    <col min="2835" max="2835" width="7.28515625" style="11" customWidth="1"/>
    <col min="2836" max="2838" width="8.7109375" style="11" customWidth="1"/>
    <col min="2839" max="2839" width="12.42578125" style="11" customWidth="1"/>
    <col min="2840" max="2840" width="8.7109375" style="11" customWidth="1"/>
    <col min="2841" max="2841" width="11" style="11" customWidth="1"/>
    <col min="2842" max="2842" width="8.7109375" style="11" customWidth="1"/>
    <col min="2843" max="2843" width="7.7109375" style="11" customWidth="1"/>
    <col min="2844" max="2846" width="9.42578125" style="11" customWidth="1"/>
    <col min="2847" max="2847" width="13" style="11" customWidth="1"/>
    <col min="2848" max="2848" width="8.7109375" style="11" customWidth="1"/>
    <col min="2849" max="2849" width="11" style="11" customWidth="1"/>
    <col min="2850" max="2850" width="9.28515625" style="11" customWidth="1"/>
    <col min="2851" max="2852" width="8.7109375" style="11" customWidth="1"/>
    <col min="2853" max="2854" width="8" style="11" customWidth="1"/>
    <col min="2855" max="2855" width="12.7109375" style="11" customWidth="1"/>
    <col min="2856" max="2856" width="8.7109375" style="11" customWidth="1"/>
    <col min="2857" max="2857" width="12.7109375" style="11" customWidth="1"/>
    <col min="2858" max="2858" width="8.7109375" style="11" customWidth="1"/>
    <col min="2859" max="2859" width="9.42578125" style="11" customWidth="1"/>
    <col min="2860" max="3072" width="9.140625" style="11"/>
    <col min="3073" max="3073" width="6" style="11" customWidth="1"/>
    <col min="3074" max="3074" width="44.7109375" style="11" customWidth="1"/>
    <col min="3075" max="3075" width="7.28515625" style="11" customWidth="1"/>
    <col min="3076" max="3078" width="8.7109375" style="11" customWidth="1"/>
    <col min="3079" max="3079" width="12.42578125" style="11" customWidth="1"/>
    <col min="3080" max="3080" width="8.7109375" style="11" customWidth="1"/>
    <col min="3081" max="3081" width="11" style="11" customWidth="1"/>
    <col min="3082" max="3082" width="8.7109375" style="11" customWidth="1"/>
    <col min="3083" max="3083" width="7.7109375" style="11" customWidth="1"/>
    <col min="3084" max="3086" width="8.7109375" style="11" customWidth="1"/>
    <col min="3087" max="3087" width="13" style="11" customWidth="1"/>
    <col min="3088" max="3088" width="8.7109375" style="11" customWidth="1"/>
    <col min="3089" max="3089" width="11" style="11" customWidth="1"/>
    <col min="3090" max="3090" width="9.28515625" style="11" customWidth="1"/>
    <col min="3091" max="3091" width="7.28515625" style="11" customWidth="1"/>
    <col min="3092" max="3094" width="8.7109375" style="11" customWidth="1"/>
    <col min="3095" max="3095" width="12.42578125" style="11" customWidth="1"/>
    <col min="3096" max="3096" width="8.7109375" style="11" customWidth="1"/>
    <col min="3097" max="3097" width="11" style="11" customWidth="1"/>
    <col min="3098" max="3098" width="8.7109375" style="11" customWidth="1"/>
    <col min="3099" max="3099" width="7.7109375" style="11" customWidth="1"/>
    <col min="3100" max="3102" width="9.42578125" style="11" customWidth="1"/>
    <col min="3103" max="3103" width="13" style="11" customWidth="1"/>
    <col min="3104" max="3104" width="8.7109375" style="11" customWidth="1"/>
    <col min="3105" max="3105" width="11" style="11" customWidth="1"/>
    <col min="3106" max="3106" width="9.28515625" style="11" customWidth="1"/>
    <col min="3107" max="3108" width="8.7109375" style="11" customWidth="1"/>
    <col min="3109" max="3110" width="8" style="11" customWidth="1"/>
    <col min="3111" max="3111" width="12.7109375" style="11" customWidth="1"/>
    <col min="3112" max="3112" width="8.7109375" style="11" customWidth="1"/>
    <col min="3113" max="3113" width="12.7109375" style="11" customWidth="1"/>
    <col min="3114" max="3114" width="8.7109375" style="11" customWidth="1"/>
    <col min="3115" max="3115" width="9.42578125" style="11" customWidth="1"/>
    <col min="3116" max="3328" width="9.140625" style="11"/>
    <col min="3329" max="3329" width="6" style="11" customWidth="1"/>
    <col min="3330" max="3330" width="44.7109375" style="11" customWidth="1"/>
    <col min="3331" max="3331" width="7.28515625" style="11" customWidth="1"/>
    <col min="3332" max="3334" width="8.7109375" style="11" customWidth="1"/>
    <col min="3335" max="3335" width="12.42578125" style="11" customWidth="1"/>
    <col min="3336" max="3336" width="8.7109375" style="11" customWidth="1"/>
    <col min="3337" max="3337" width="11" style="11" customWidth="1"/>
    <col min="3338" max="3338" width="8.7109375" style="11" customWidth="1"/>
    <col min="3339" max="3339" width="7.7109375" style="11" customWidth="1"/>
    <col min="3340" max="3342" width="8.7109375" style="11" customWidth="1"/>
    <col min="3343" max="3343" width="13" style="11" customWidth="1"/>
    <col min="3344" max="3344" width="8.7109375" style="11" customWidth="1"/>
    <col min="3345" max="3345" width="11" style="11" customWidth="1"/>
    <col min="3346" max="3346" width="9.28515625" style="11" customWidth="1"/>
    <col min="3347" max="3347" width="7.28515625" style="11" customWidth="1"/>
    <col min="3348" max="3350" width="8.7109375" style="11" customWidth="1"/>
    <col min="3351" max="3351" width="12.42578125" style="11" customWidth="1"/>
    <col min="3352" max="3352" width="8.7109375" style="11" customWidth="1"/>
    <col min="3353" max="3353" width="11" style="11" customWidth="1"/>
    <col min="3354" max="3354" width="8.7109375" style="11" customWidth="1"/>
    <col min="3355" max="3355" width="7.7109375" style="11" customWidth="1"/>
    <col min="3356" max="3358" width="9.42578125" style="11" customWidth="1"/>
    <col min="3359" max="3359" width="13" style="11" customWidth="1"/>
    <col min="3360" max="3360" width="8.7109375" style="11" customWidth="1"/>
    <col min="3361" max="3361" width="11" style="11" customWidth="1"/>
    <col min="3362" max="3362" width="9.28515625" style="11" customWidth="1"/>
    <col min="3363" max="3364" width="8.7109375" style="11" customWidth="1"/>
    <col min="3365" max="3366" width="8" style="11" customWidth="1"/>
    <col min="3367" max="3367" width="12.7109375" style="11" customWidth="1"/>
    <col min="3368" max="3368" width="8.7109375" style="11" customWidth="1"/>
    <col min="3369" max="3369" width="12.7109375" style="11" customWidth="1"/>
    <col min="3370" max="3370" width="8.7109375" style="11" customWidth="1"/>
    <col min="3371" max="3371" width="9.42578125" style="11" customWidth="1"/>
    <col min="3372" max="3584" width="9.140625" style="11"/>
    <col min="3585" max="3585" width="6" style="11" customWidth="1"/>
    <col min="3586" max="3586" width="44.7109375" style="11" customWidth="1"/>
    <col min="3587" max="3587" width="7.28515625" style="11" customWidth="1"/>
    <col min="3588" max="3590" width="8.7109375" style="11" customWidth="1"/>
    <col min="3591" max="3591" width="12.42578125" style="11" customWidth="1"/>
    <col min="3592" max="3592" width="8.7109375" style="11" customWidth="1"/>
    <col min="3593" max="3593" width="11" style="11" customWidth="1"/>
    <col min="3594" max="3594" width="8.7109375" style="11" customWidth="1"/>
    <col min="3595" max="3595" width="7.7109375" style="11" customWidth="1"/>
    <col min="3596" max="3598" width="8.7109375" style="11" customWidth="1"/>
    <col min="3599" max="3599" width="13" style="11" customWidth="1"/>
    <col min="3600" max="3600" width="8.7109375" style="11" customWidth="1"/>
    <col min="3601" max="3601" width="11" style="11" customWidth="1"/>
    <col min="3602" max="3602" width="9.28515625" style="11" customWidth="1"/>
    <col min="3603" max="3603" width="7.28515625" style="11" customWidth="1"/>
    <col min="3604" max="3606" width="8.7109375" style="11" customWidth="1"/>
    <col min="3607" max="3607" width="12.42578125" style="11" customWidth="1"/>
    <col min="3608" max="3608" width="8.7109375" style="11" customWidth="1"/>
    <col min="3609" max="3609" width="11" style="11" customWidth="1"/>
    <col min="3610" max="3610" width="8.7109375" style="11" customWidth="1"/>
    <col min="3611" max="3611" width="7.7109375" style="11" customWidth="1"/>
    <col min="3612" max="3614" width="9.42578125" style="11" customWidth="1"/>
    <col min="3615" max="3615" width="13" style="11" customWidth="1"/>
    <col min="3616" max="3616" width="8.7109375" style="11" customWidth="1"/>
    <col min="3617" max="3617" width="11" style="11" customWidth="1"/>
    <col min="3618" max="3618" width="9.28515625" style="11" customWidth="1"/>
    <col min="3619" max="3620" width="8.7109375" style="11" customWidth="1"/>
    <col min="3621" max="3622" width="8" style="11" customWidth="1"/>
    <col min="3623" max="3623" width="12.7109375" style="11" customWidth="1"/>
    <col min="3624" max="3624" width="8.7109375" style="11" customWidth="1"/>
    <col min="3625" max="3625" width="12.7109375" style="11" customWidth="1"/>
    <col min="3626" max="3626" width="8.7109375" style="11" customWidth="1"/>
    <col min="3627" max="3627" width="9.42578125" style="11" customWidth="1"/>
    <col min="3628" max="3840" width="9.140625" style="11"/>
    <col min="3841" max="3841" width="6" style="11" customWidth="1"/>
    <col min="3842" max="3842" width="44.7109375" style="11" customWidth="1"/>
    <col min="3843" max="3843" width="7.28515625" style="11" customWidth="1"/>
    <col min="3844" max="3846" width="8.7109375" style="11" customWidth="1"/>
    <col min="3847" max="3847" width="12.42578125" style="11" customWidth="1"/>
    <col min="3848" max="3848" width="8.7109375" style="11" customWidth="1"/>
    <col min="3849" max="3849" width="11" style="11" customWidth="1"/>
    <col min="3850" max="3850" width="8.7109375" style="11" customWidth="1"/>
    <col min="3851" max="3851" width="7.7109375" style="11" customWidth="1"/>
    <col min="3852" max="3854" width="8.7109375" style="11" customWidth="1"/>
    <col min="3855" max="3855" width="13" style="11" customWidth="1"/>
    <col min="3856" max="3856" width="8.7109375" style="11" customWidth="1"/>
    <col min="3857" max="3857" width="11" style="11" customWidth="1"/>
    <col min="3858" max="3858" width="9.28515625" style="11" customWidth="1"/>
    <col min="3859" max="3859" width="7.28515625" style="11" customWidth="1"/>
    <col min="3860" max="3862" width="8.7109375" style="11" customWidth="1"/>
    <col min="3863" max="3863" width="12.42578125" style="11" customWidth="1"/>
    <col min="3864" max="3864" width="8.7109375" style="11" customWidth="1"/>
    <col min="3865" max="3865" width="11" style="11" customWidth="1"/>
    <col min="3866" max="3866" width="8.7109375" style="11" customWidth="1"/>
    <col min="3867" max="3867" width="7.7109375" style="11" customWidth="1"/>
    <col min="3868" max="3870" width="9.42578125" style="11" customWidth="1"/>
    <col min="3871" max="3871" width="13" style="11" customWidth="1"/>
    <col min="3872" max="3872" width="8.7109375" style="11" customWidth="1"/>
    <col min="3873" max="3873" width="11" style="11" customWidth="1"/>
    <col min="3874" max="3874" width="9.28515625" style="11" customWidth="1"/>
    <col min="3875" max="3876" width="8.7109375" style="11" customWidth="1"/>
    <col min="3877" max="3878" width="8" style="11" customWidth="1"/>
    <col min="3879" max="3879" width="12.7109375" style="11" customWidth="1"/>
    <col min="3880" max="3880" width="8.7109375" style="11" customWidth="1"/>
    <col min="3881" max="3881" width="12.7109375" style="11" customWidth="1"/>
    <col min="3882" max="3882" width="8.7109375" style="11" customWidth="1"/>
    <col min="3883" max="3883" width="9.42578125" style="11" customWidth="1"/>
    <col min="3884" max="4096" width="9.140625" style="11"/>
    <col min="4097" max="4097" width="6" style="11" customWidth="1"/>
    <col min="4098" max="4098" width="44.7109375" style="11" customWidth="1"/>
    <col min="4099" max="4099" width="7.28515625" style="11" customWidth="1"/>
    <col min="4100" max="4102" width="8.7109375" style="11" customWidth="1"/>
    <col min="4103" max="4103" width="12.42578125" style="11" customWidth="1"/>
    <col min="4104" max="4104" width="8.7109375" style="11" customWidth="1"/>
    <col min="4105" max="4105" width="11" style="11" customWidth="1"/>
    <col min="4106" max="4106" width="8.7109375" style="11" customWidth="1"/>
    <col min="4107" max="4107" width="7.7109375" style="11" customWidth="1"/>
    <col min="4108" max="4110" width="8.7109375" style="11" customWidth="1"/>
    <col min="4111" max="4111" width="13" style="11" customWidth="1"/>
    <col min="4112" max="4112" width="8.7109375" style="11" customWidth="1"/>
    <col min="4113" max="4113" width="11" style="11" customWidth="1"/>
    <col min="4114" max="4114" width="9.28515625" style="11" customWidth="1"/>
    <col min="4115" max="4115" width="7.28515625" style="11" customWidth="1"/>
    <col min="4116" max="4118" width="8.7109375" style="11" customWidth="1"/>
    <col min="4119" max="4119" width="12.42578125" style="11" customWidth="1"/>
    <col min="4120" max="4120" width="8.7109375" style="11" customWidth="1"/>
    <col min="4121" max="4121" width="11" style="11" customWidth="1"/>
    <col min="4122" max="4122" width="8.7109375" style="11" customWidth="1"/>
    <col min="4123" max="4123" width="7.7109375" style="11" customWidth="1"/>
    <col min="4124" max="4126" width="9.42578125" style="11" customWidth="1"/>
    <col min="4127" max="4127" width="13" style="11" customWidth="1"/>
    <col min="4128" max="4128" width="8.7109375" style="11" customWidth="1"/>
    <col min="4129" max="4129" width="11" style="11" customWidth="1"/>
    <col min="4130" max="4130" width="9.28515625" style="11" customWidth="1"/>
    <col min="4131" max="4132" width="8.7109375" style="11" customWidth="1"/>
    <col min="4133" max="4134" width="8" style="11" customWidth="1"/>
    <col min="4135" max="4135" width="12.7109375" style="11" customWidth="1"/>
    <col min="4136" max="4136" width="8.7109375" style="11" customWidth="1"/>
    <col min="4137" max="4137" width="12.7109375" style="11" customWidth="1"/>
    <col min="4138" max="4138" width="8.7109375" style="11" customWidth="1"/>
    <col min="4139" max="4139" width="9.42578125" style="11" customWidth="1"/>
    <col min="4140" max="4352" width="9.140625" style="11"/>
    <col min="4353" max="4353" width="6" style="11" customWidth="1"/>
    <col min="4354" max="4354" width="44.7109375" style="11" customWidth="1"/>
    <col min="4355" max="4355" width="7.28515625" style="11" customWidth="1"/>
    <col min="4356" max="4358" width="8.7109375" style="11" customWidth="1"/>
    <col min="4359" max="4359" width="12.42578125" style="11" customWidth="1"/>
    <col min="4360" max="4360" width="8.7109375" style="11" customWidth="1"/>
    <col min="4361" max="4361" width="11" style="11" customWidth="1"/>
    <col min="4362" max="4362" width="8.7109375" style="11" customWidth="1"/>
    <col min="4363" max="4363" width="7.7109375" style="11" customWidth="1"/>
    <col min="4364" max="4366" width="8.7109375" style="11" customWidth="1"/>
    <col min="4367" max="4367" width="13" style="11" customWidth="1"/>
    <col min="4368" max="4368" width="8.7109375" style="11" customWidth="1"/>
    <col min="4369" max="4369" width="11" style="11" customWidth="1"/>
    <col min="4370" max="4370" width="9.28515625" style="11" customWidth="1"/>
    <col min="4371" max="4371" width="7.28515625" style="11" customWidth="1"/>
    <col min="4372" max="4374" width="8.7109375" style="11" customWidth="1"/>
    <col min="4375" max="4375" width="12.42578125" style="11" customWidth="1"/>
    <col min="4376" max="4376" width="8.7109375" style="11" customWidth="1"/>
    <col min="4377" max="4377" width="11" style="11" customWidth="1"/>
    <col min="4378" max="4378" width="8.7109375" style="11" customWidth="1"/>
    <col min="4379" max="4379" width="7.7109375" style="11" customWidth="1"/>
    <col min="4380" max="4382" width="9.42578125" style="11" customWidth="1"/>
    <col min="4383" max="4383" width="13" style="11" customWidth="1"/>
    <col min="4384" max="4384" width="8.7109375" style="11" customWidth="1"/>
    <col min="4385" max="4385" width="11" style="11" customWidth="1"/>
    <col min="4386" max="4386" width="9.28515625" style="11" customWidth="1"/>
    <col min="4387" max="4388" width="8.7109375" style="11" customWidth="1"/>
    <col min="4389" max="4390" width="8" style="11" customWidth="1"/>
    <col min="4391" max="4391" width="12.7109375" style="11" customWidth="1"/>
    <col min="4392" max="4392" width="8.7109375" style="11" customWidth="1"/>
    <col min="4393" max="4393" width="12.7109375" style="11" customWidth="1"/>
    <col min="4394" max="4394" width="8.7109375" style="11" customWidth="1"/>
    <col min="4395" max="4395" width="9.42578125" style="11" customWidth="1"/>
    <col min="4396" max="4608" width="9.140625" style="11"/>
    <col min="4609" max="4609" width="6" style="11" customWidth="1"/>
    <col min="4610" max="4610" width="44.7109375" style="11" customWidth="1"/>
    <col min="4611" max="4611" width="7.28515625" style="11" customWidth="1"/>
    <col min="4612" max="4614" width="8.7109375" style="11" customWidth="1"/>
    <col min="4615" max="4615" width="12.42578125" style="11" customWidth="1"/>
    <col min="4616" max="4616" width="8.7109375" style="11" customWidth="1"/>
    <col min="4617" max="4617" width="11" style="11" customWidth="1"/>
    <col min="4618" max="4618" width="8.7109375" style="11" customWidth="1"/>
    <col min="4619" max="4619" width="7.7109375" style="11" customWidth="1"/>
    <col min="4620" max="4622" width="8.7109375" style="11" customWidth="1"/>
    <col min="4623" max="4623" width="13" style="11" customWidth="1"/>
    <col min="4624" max="4624" width="8.7109375" style="11" customWidth="1"/>
    <col min="4625" max="4625" width="11" style="11" customWidth="1"/>
    <col min="4626" max="4626" width="9.28515625" style="11" customWidth="1"/>
    <col min="4627" max="4627" width="7.28515625" style="11" customWidth="1"/>
    <col min="4628" max="4630" width="8.7109375" style="11" customWidth="1"/>
    <col min="4631" max="4631" width="12.42578125" style="11" customWidth="1"/>
    <col min="4632" max="4632" width="8.7109375" style="11" customWidth="1"/>
    <col min="4633" max="4633" width="11" style="11" customWidth="1"/>
    <col min="4634" max="4634" width="8.7109375" style="11" customWidth="1"/>
    <col min="4635" max="4635" width="7.7109375" style="11" customWidth="1"/>
    <col min="4636" max="4638" width="9.42578125" style="11" customWidth="1"/>
    <col min="4639" max="4639" width="13" style="11" customWidth="1"/>
    <col min="4640" max="4640" width="8.7109375" style="11" customWidth="1"/>
    <col min="4641" max="4641" width="11" style="11" customWidth="1"/>
    <col min="4642" max="4642" width="9.28515625" style="11" customWidth="1"/>
    <col min="4643" max="4644" width="8.7109375" style="11" customWidth="1"/>
    <col min="4645" max="4646" width="8" style="11" customWidth="1"/>
    <col min="4647" max="4647" width="12.7109375" style="11" customWidth="1"/>
    <col min="4648" max="4648" width="8.7109375" style="11" customWidth="1"/>
    <col min="4649" max="4649" width="12.7109375" style="11" customWidth="1"/>
    <col min="4650" max="4650" width="8.7109375" style="11" customWidth="1"/>
    <col min="4651" max="4651" width="9.42578125" style="11" customWidth="1"/>
    <col min="4652" max="4864" width="9.140625" style="11"/>
    <col min="4865" max="4865" width="6" style="11" customWidth="1"/>
    <col min="4866" max="4866" width="44.7109375" style="11" customWidth="1"/>
    <col min="4867" max="4867" width="7.28515625" style="11" customWidth="1"/>
    <col min="4868" max="4870" width="8.7109375" style="11" customWidth="1"/>
    <col min="4871" max="4871" width="12.42578125" style="11" customWidth="1"/>
    <col min="4872" max="4872" width="8.7109375" style="11" customWidth="1"/>
    <col min="4873" max="4873" width="11" style="11" customWidth="1"/>
    <col min="4874" max="4874" width="8.7109375" style="11" customWidth="1"/>
    <col min="4875" max="4875" width="7.7109375" style="11" customWidth="1"/>
    <col min="4876" max="4878" width="8.7109375" style="11" customWidth="1"/>
    <col min="4879" max="4879" width="13" style="11" customWidth="1"/>
    <col min="4880" max="4880" width="8.7109375" style="11" customWidth="1"/>
    <col min="4881" max="4881" width="11" style="11" customWidth="1"/>
    <col min="4882" max="4882" width="9.28515625" style="11" customWidth="1"/>
    <col min="4883" max="4883" width="7.28515625" style="11" customWidth="1"/>
    <col min="4884" max="4886" width="8.7109375" style="11" customWidth="1"/>
    <col min="4887" max="4887" width="12.42578125" style="11" customWidth="1"/>
    <col min="4888" max="4888" width="8.7109375" style="11" customWidth="1"/>
    <col min="4889" max="4889" width="11" style="11" customWidth="1"/>
    <col min="4890" max="4890" width="8.7109375" style="11" customWidth="1"/>
    <col min="4891" max="4891" width="7.7109375" style="11" customWidth="1"/>
    <col min="4892" max="4894" width="9.42578125" style="11" customWidth="1"/>
    <col min="4895" max="4895" width="13" style="11" customWidth="1"/>
    <col min="4896" max="4896" width="8.7109375" style="11" customWidth="1"/>
    <col min="4897" max="4897" width="11" style="11" customWidth="1"/>
    <col min="4898" max="4898" width="9.28515625" style="11" customWidth="1"/>
    <col min="4899" max="4900" width="8.7109375" style="11" customWidth="1"/>
    <col min="4901" max="4902" width="8" style="11" customWidth="1"/>
    <col min="4903" max="4903" width="12.7109375" style="11" customWidth="1"/>
    <col min="4904" max="4904" width="8.7109375" style="11" customWidth="1"/>
    <col min="4905" max="4905" width="12.7109375" style="11" customWidth="1"/>
    <col min="4906" max="4906" width="8.7109375" style="11" customWidth="1"/>
    <col min="4907" max="4907" width="9.42578125" style="11" customWidth="1"/>
    <col min="4908" max="5120" width="9.140625" style="11"/>
    <col min="5121" max="5121" width="6" style="11" customWidth="1"/>
    <col min="5122" max="5122" width="44.7109375" style="11" customWidth="1"/>
    <col min="5123" max="5123" width="7.28515625" style="11" customWidth="1"/>
    <col min="5124" max="5126" width="8.7109375" style="11" customWidth="1"/>
    <col min="5127" max="5127" width="12.42578125" style="11" customWidth="1"/>
    <col min="5128" max="5128" width="8.7109375" style="11" customWidth="1"/>
    <col min="5129" max="5129" width="11" style="11" customWidth="1"/>
    <col min="5130" max="5130" width="8.7109375" style="11" customWidth="1"/>
    <col min="5131" max="5131" width="7.7109375" style="11" customWidth="1"/>
    <col min="5132" max="5134" width="8.7109375" style="11" customWidth="1"/>
    <col min="5135" max="5135" width="13" style="11" customWidth="1"/>
    <col min="5136" max="5136" width="8.7109375" style="11" customWidth="1"/>
    <col min="5137" max="5137" width="11" style="11" customWidth="1"/>
    <col min="5138" max="5138" width="9.28515625" style="11" customWidth="1"/>
    <col min="5139" max="5139" width="7.28515625" style="11" customWidth="1"/>
    <col min="5140" max="5142" width="8.7109375" style="11" customWidth="1"/>
    <col min="5143" max="5143" width="12.42578125" style="11" customWidth="1"/>
    <col min="5144" max="5144" width="8.7109375" style="11" customWidth="1"/>
    <col min="5145" max="5145" width="11" style="11" customWidth="1"/>
    <col min="5146" max="5146" width="8.7109375" style="11" customWidth="1"/>
    <col min="5147" max="5147" width="7.7109375" style="11" customWidth="1"/>
    <col min="5148" max="5150" width="9.42578125" style="11" customWidth="1"/>
    <col min="5151" max="5151" width="13" style="11" customWidth="1"/>
    <col min="5152" max="5152" width="8.7109375" style="11" customWidth="1"/>
    <col min="5153" max="5153" width="11" style="11" customWidth="1"/>
    <col min="5154" max="5154" width="9.28515625" style="11" customWidth="1"/>
    <col min="5155" max="5156" width="8.7109375" style="11" customWidth="1"/>
    <col min="5157" max="5158" width="8" style="11" customWidth="1"/>
    <col min="5159" max="5159" width="12.7109375" style="11" customWidth="1"/>
    <col min="5160" max="5160" width="8.7109375" style="11" customWidth="1"/>
    <col min="5161" max="5161" width="12.7109375" style="11" customWidth="1"/>
    <col min="5162" max="5162" width="8.7109375" style="11" customWidth="1"/>
    <col min="5163" max="5163" width="9.42578125" style="11" customWidth="1"/>
    <col min="5164" max="5376" width="9.140625" style="11"/>
    <col min="5377" max="5377" width="6" style="11" customWidth="1"/>
    <col min="5378" max="5378" width="44.7109375" style="11" customWidth="1"/>
    <col min="5379" max="5379" width="7.28515625" style="11" customWidth="1"/>
    <col min="5380" max="5382" width="8.7109375" style="11" customWidth="1"/>
    <col min="5383" max="5383" width="12.42578125" style="11" customWidth="1"/>
    <col min="5384" max="5384" width="8.7109375" style="11" customWidth="1"/>
    <col min="5385" max="5385" width="11" style="11" customWidth="1"/>
    <col min="5386" max="5386" width="8.7109375" style="11" customWidth="1"/>
    <col min="5387" max="5387" width="7.7109375" style="11" customWidth="1"/>
    <col min="5388" max="5390" width="8.7109375" style="11" customWidth="1"/>
    <col min="5391" max="5391" width="13" style="11" customWidth="1"/>
    <col min="5392" max="5392" width="8.7109375" style="11" customWidth="1"/>
    <col min="5393" max="5393" width="11" style="11" customWidth="1"/>
    <col min="5394" max="5394" width="9.28515625" style="11" customWidth="1"/>
    <col min="5395" max="5395" width="7.28515625" style="11" customWidth="1"/>
    <col min="5396" max="5398" width="8.7109375" style="11" customWidth="1"/>
    <col min="5399" max="5399" width="12.42578125" style="11" customWidth="1"/>
    <col min="5400" max="5400" width="8.7109375" style="11" customWidth="1"/>
    <col min="5401" max="5401" width="11" style="11" customWidth="1"/>
    <col min="5402" max="5402" width="8.7109375" style="11" customWidth="1"/>
    <col min="5403" max="5403" width="7.7109375" style="11" customWidth="1"/>
    <col min="5404" max="5406" width="9.42578125" style="11" customWidth="1"/>
    <col min="5407" max="5407" width="13" style="11" customWidth="1"/>
    <col min="5408" max="5408" width="8.7109375" style="11" customWidth="1"/>
    <col min="5409" max="5409" width="11" style="11" customWidth="1"/>
    <col min="5410" max="5410" width="9.28515625" style="11" customWidth="1"/>
    <col min="5411" max="5412" width="8.7109375" style="11" customWidth="1"/>
    <col min="5413" max="5414" width="8" style="11" customWidth="1"/>
    <col min="5415" max="5415" width="12.7109375" style="11" customWidth="1"/>
    <col min="5416" max="5416" width="8.7109375" style="11" customWidth="1"/>
    <col min="5417" max="5417" width="12.7109375" style="11" customWidth="1"/>
    <col min="5418" max="5418" width="8.7109375" style="11" customWidth="1"/>
    <col min="5419" max="5419" width="9.42578125" style="11" customWidth="1"/>
    <col min="5420" max="5632" width="9.140625" style="11"/>
    <col min="5633" max="5633" width="6" style="11" customWidth="1"/>
    <col min="5634" max="5634" width="44.7109375" style="11" customWidth="1"/>
    <col min="5635" max="5635" width="7.28515625" style="11" customWidth="1"/>
    <col min="5636" max="5638" width="8.7109375" style="11" customWidth="1"/>
    <col min="5639" max="5639" width="12.42578125" style="11" customWidth="1"/>
    <col min="5640" max="5640" width="8.7109375" style="11" customWidth="1"/>
    <col min="5641" max="5641" width="11" style="11" customWidth="1"/>
    <col min="5642" max="5642" width="8.7109375" style="11" customWidth="1"/>
    <col min="5643" max="5643" width="7.7109375" style="11" customWidth="1"/>
    <col min="5644" max="5646" width="8.7109375" style="11" customWidth="1"/>
    <col min="5647" max="5647" width="13" style="11" customWidth="1"/>
    <col min="5648" max="5648" width="8.7109375" style="11" customWidth="1"/>
    <col min="5649" max="5649" width="11" style="11" customWidth="1"/>
    <col min="5650" max="5650" width="9.28515625" style="11" customWidth="1"/>
    <col min="5651" max="5651" width="7.28515625" style="11" customWidth="1"/>
    <col min="5652" max="5654" width="8.7109375" style="11" customWidth="1"/>
    <col min="5655" max="5655" width="12.42578125" style="11" customWidth="1"/>
    <col min="5656" max="5656" width="8.7109375" style="11" customWidth="1"/>
    <col min="5657" max="5657" width="11" style="11" customWidth="1"/>
    <col min="5658" max="5658" width="8.7109375" style="11" customWidth="1"/>
    <col min="5659" max="5659" width="7.7109375" style="11" customWidth="1"/>
    <col min="5660" max="5662" width="9.42578125" style="11" customWidth="1"/>
    <col min="5663" max="5663" width="13" style="11" customWidth="1"/>
    <col min="5664" max="5664" width="8.7109375" style="11" customWidth="1"/>
    <col min="5665" max="5665" width="11" style="11" customWidth="1"/>
    <col min="5666" max="5666" width="9.28515625" style="11" customWidth="1"/>
    <col min="5667" max="5668" width="8.7109375" style="11" customWidth="1"/>
    <col min="5669" max="5670" width="8" style="11" customWidth="1"/>
    <col min="5671" max="5671" width="12.7109375" style="11" customWidth="1"/>
    <col min="5672" max="5672" width="8.7109375" style="11" customWidth="1"/>
    <col min="5673" max="5673" width="12.7109375" style="11" customWidth="1"/>
    <col min="5674" max="5674" width="8.7109375" style="11" customWidth="1"/>
    <col min="5675" max="5675" width="9.42578125" style="11" customWidth="1"/>
    <col min="5676" max="5888" width="9.140625" style="11"/>
    <col min="5889" max="5889" width="6" style="11" customWidth="1"/>
    <col min="5890" max="5890" width="44.7109375" style="11" customWidth="1"/>
    <col min="5891" max="5891" width="7.28515625" style="11" customWidth="1"/>
    <col min="5892" max="5894" width="8.7109375" style="11" customWidth="1"/>
    <col min="5895" max="5895" width="12.42578125" style="11" customWidth="1"/>
    <col min="5896" max="5896" width="8.7109375" style="11" customWidth="1"/>
    <col min="5897" max="5897" width="11" style="11" customWidth="1"/>
    <col min="5898" max="5898" width="8.7109375" style="11" customWidth="1"/>
    <col min="5899" max="5899" width="7.7109375" style="11" customWidth="1"/>
    <col min="5900" max="5902" width="8.7109375" style="11" customWidth="1"/>
    <col min="5903" max="5903" width="13" style="11" customWidth="1"/>
    <col min="5904" max="5904" width="8.7109375" style="11" customWidth="1"/>
    <col min="5905" max="5905" width="11" style="11" customWidth="1"/>
    <col min="5906" max="5906" width="9.28515625" style="11" customWidth="1"/>
    <col min="5907" max="5907" width="7.28515625" style="11" customWidth="1"/>
    <col min="5908" max="5910" width="8.7109375" style="11" customWidth="1"/>
    <col min="5911" max="5911" width="12.42578125" style="11" customWidth="1"/>
    <col min="5912" max="5912" width="8.7109375" style="11" customWidth="1"/>
    <col min="5913" max="5913" width="11" style="11" customWidth="1"/>
    <col min="5914" max="5914" width="8.7109375" style="11" customWidth="1"/>
    <col min="5915" max="5915" width="7.7109375" style="11" customWidth="1"/>
    <col min="5916" max="5918" width="9.42578125" style="11" customWidth="1"/>
    <col min="5919" max="5919" width="13" style="11" customWidth="1"/>
    <col min="5920" max="5920" width="8.7109375" style="11" customWidth="1"/>
    <col min="5921" max="5921" width="11" style="11" customWidth="1"/>
    <col min="5922" max="5922" width="9.28515625" style="11" customWidth="1"/>
    <col min="5923" max="5924" width="8.7109375" style="11" customWidth="1"/>
    <col min="5925" max="5926" width="8" style="11" customWidth="1"/>
    <col min="5927" max="5927" width="12.7109375" style="11" customWidth="1"/>
    <col min="5928" max="5928" width="8.7109375" style="11" customWidth="1"/>
    <col min="5929" max="5929" width="12.7109375" style="11" customWidth="1"/>
    <col min="5930" max="5930" width="8.7109375" style="11" customWidth="1"/>
    <col min="5931" max="5931" width="9.42578125" style="11" customWidth="1"/>
    <col min="5932" max="6144" width="9.140625" style="11"/>
    <col min="6145" max="6145" width="6" style="11" customWidth="1"/>
    <col min="6146" max="6146" width="44.7109375" style="11" customWidth="1"/>
    <col min="6147" max="6147" width="7.28515625" style="11" customWidth="1"/>
    <col min="6148" max="6150" width="8.7109375" style="11" customWidth="1"/>
    <col min="6151" max="6151" width="12.42578125" style="11" customWidth="1"/>
    <col min="6152" max="6152" width="8.7109375" style="11" customWidth="1"/>
    <col min="6153" max="6153" width="11" style="11" customWidth="1"/>
    <col min="6154" max="6154" width="8.7109375" style="11" customWidth="1"/>
    <col min="6155" max="6155" width="7.7109375" style="11" customWidth="1"/>
    <col min="6156" max="6158" width="8.7109375" style="11" customWidth="1"/>
    <col min="6159" max="6159" width="13" style="11" customWidth="1"/>
    <col min="6160" max="6160" width="8.7109375" style="11" customWidth="1"/>
    <col min="6161" max="6161" width="11" style="11" customWidth="1"/>
    <col min="6162" max="6162" width="9.28515625" style="11" customWidth="1"/>
    <col min="6163" max="6163" width="7.28515625" style="11" customWidth="1"/>
    <col min="6164" max="6166" width="8.7109375" style="11" customWidth="1"/>
    <col min="6167" max="6167" width="12.42578125" style="11" customWidth="1"/>
    <col min="6168" max="6168" width="8.7109375" style="11" customWidth="1"/>
    <col min="6169" max="6169" width="11" style="11" customWidth="1"/>
    <col min="6170" max="6170" width="8.7109375" style="11" customWidth="1"/>
    <col min="6171" max="6171" width="7.7109375" style="11" customWidth="1"/>
    <col min="6172" max="6174" width="9.42578125" style="11" customWidth="1"/>
    <col min="6175" max="6175" width="13" style="11" customWidth="1"/>
    <col min="6176" max="6176" width="8.7109375" style="11" customWidth="1"/>
    <col min="6177" max="6177" width="11" style="11" customWidth="1"/>
    <col min="6178" max="6178" width="9.28515625" style="11" customWidth="1"/>
    <col min="6179" max="6180" width="8.7109375" style="11" customWidth="1"/>
    <col min="6181" max="6182" width="8" style="11" customWidth="1"/>
    <col min="6183" max="6183" width="12.7109375" style="11" customWidth="1"/>
    <col min="6184" max="6184" width="8.7109375" style="11" customWidth="1"/>
    <col min="6185" max="6185" width="12.7109375" style="11" customWidth="1"/>
    <col min="6186" max="6186" width="8.7109375" style="11" customWidth="1"/>
    <col min="6187" max="6187" width="9.42578125" style="11" customWidth="1"/>
    <col min="6188" max="6400" width="9.140625" style="11"/>
    <col min="6401" max="6401" width="6" style="11" customWidth="1"/>
    <col min="6402" max="6402" width="44.7109375" style="11" customWidth="1"/>
    <col min="6403" max="6403" width="7.28515625" style="11" customWidth="1"/>
    <col min="6404" max="6406" width="8.7109375" style="11" customWidth="1"/>
    <col min="6407" max="6407" width="12.42578125" style="11" customWidth="1"/>
    <col min="6408" max="6408" width="8.7109375" style="11" customWidth="1"/>
    <col min="6409" max="6409" width="11" style="11" customWidth="1"/>
    <col min="6410" max="6410" width="8.7109375" style="11" customWidth="1"/>
    <col min="6411" max="6411" width="7.7109375" style="11" customWidth="1"/>
    <col min="6412" max="6414" width="8.7109375" style="11" customWidth="1"/>
    <col min="6415" max="6415" width="13" style="11" customWidth="1"/>
    <col min="6416" max="6416" width="8.7109375" style="11" customWidth="1"/>
    <col min="6417" max="6417" width="11" style="11" customWidth="1"/>
    <col min="6418" max="6418" width="9.28515625" style="11" customWidth="1"/>
    <col min="6419" max="6419" width="7.28515625" style="11" customWidth="1"/>
    <col min="6420" max="6422" width="8.7109375" style="11" customWidth="1"/>
    <col min="6423" max="6423" width="12.42578125" style="11" customWidth="1"/>
    <col min="6424" max="6424" width="8.7109375" style="11" customWidth="1"/>
    <col min="6425" max="6425" width="11" style="11" customWidth="1"/>
    <col min="6426" max="6426" width="8.7109375" style="11" customWidth="1"/>
    <col min="6427" max="6427" width="7.7109375" style="11" customWidth="1"/>
    <col min="6428" max="6430" width="9.42578125" style="11" customWidth="1"/>
    <col min="6431" max="6431" width="13" style="11" customWidth="1"/>
    <col min="6432" max="6432" width="8.7109375" style="11" customWidth="1"/>
    <col min="6433" max="6433" width="11" style="11" customWidth="1"/>
    <col min="6434" max="6434" width="9.28515625" style="11" customWidth="1"/>
    <col min="6435" max="6436" width="8.7109375" style="11" customWidth="1"/>
    <col min="6437" max="6438" width="8" style="11" customWidth="1"/>
    <col min="6439" max="6439" width="12.7109375" style="11" customWidth="1"/>
    <col min="6440" max="6440" width="8.7109375" style="11" customWidth="1"/>
    <col min="6441" max="6441" width="12.7109375" style="11" customWidth="1"/>
    <col min="6442" max="6442" width="8.7109375" style="11" customWidth="1"/>
    <col min="6443" max="6443" width="9.42578125" style="11" customWidth="1"/>
    <col min="6444" max="6656" width="9.140625" style="11"/>
    <col min="6657" max="6657" width="6" style="11" customWidth="1"/>
    <col min="6658" max="6658" width="44.7109375" style="11" customWidth="1"/>
    <col min="6659" max="6659" width="7.28515625" style="11" customWidth="1"/>
    <col min="6660" max="6662" width="8.7109375" style="11" customWidth="1"/>
    <col min="6663" max="6663" width="12.42578125" style="11" customWidth="1"/>
    <col min="6664" max="6664" width="8.7109375" style="11" customWidth="1"/>
    <col min="6665" max="6665" width="11" style="11" customWidth="1"/>
    <col min="6666" max="6666" width="8.7109375" style="11" customWidth="1"/>
    <col min="6667" max="6667" width="7.7109375" style="11" customWidth="1"/>
    <col min="6668" max="6670" width="8.7109375" style="11" customWidth="1"/>
    <col min="6671" max="6671" width="13" style="11" customWidth="1"/>
    <col min="6672" max="6672" width="8.7109375" style="11" customWidth="1"/>
    <col min="6673" max="6673" width="11" style="11" customWidth="1"/>
    <col min="6674" max="6674" width="9.28515625" style="11" customWidth="1"/>
    <col min="6675" max="6675" width="7.28515625" style="11" customWidth="1"/>
    <col min="6676" max="6678" width="8.7109375" style="11" customWidth="1"/>
    <col min="6679" max="6679" width="12.42578125" style="11" customWidth="1"/>
    <col min="6680" max="6680" width="8.7109375" style="11" customWidth="1"/>
    <col min="6681" max="6681" width="11" style="11" customWidth="1"/>
    <col min="6682" max="6682" width="8.7109375" style="11" customWidth="1"/>
    <col min="6683" max="6683" width="7.7109375" style="11" customWidth="1"/>
    <col min="6684" max="6686" width="9.42578125" style="11" customWidth="1"/>
    <col min="6687" max="6687" width="13" style="11" customWidth="1"/>
    <col min="6688" max="6688" width="8.7109375" style="11" customWidth="1"/>
    <col min="6689" max="6689" width="11" style="11" customWidth="1"/>
    <col min="6690" max="6690" width="9.28515625" style="11" customWidth="1"/>
    <col min="6691" max="6692" width="8.7109375" style="11" customWidth="1"/>
    <col min="6693" max="6694" width="8" style="11" customWidth="1"/>
    <col min="6695" max="6695" width="12.7109375" style="11" customWidth="1"/>
    <col min="6696" max="6696" width="8.7109375" style="11" customWidth="1"/>
    <col min="6697" max="6697" width="12.7109375" style="11" customWidth="1"/>
    <col min="6698" max="6698" width="8.7109375" style="11" customWidth="1"/>
    <col min="6699" max="6699" width="9.42578125" style="11" customWidth="1"/>
    <col min="6700" max="6912" width="9.140625" style="11"/>
    <col min="6913" max="6913" width="6" style="11" customWidth="1"/>
    <col min="6914" max="6914" width="44.7109375" style="11" customWidth="1"/>
    <col min="6915" max="6915" width="7.28515625" style="11" customWidth="1"/>
    <col min="6916" max="6918" width="8.7109375" style="11" customWidth="1"/>
    <col min="6919" max="6919" width="12.42578125" style="11" customWidth="1"/>
    <col min="6920" max="6920" width="8.7109375" style="11" customWidth="1"/>
    <col min="6921" max="6921" width="11" style="11" customWidth="1"/>
    <col min="6922" max="6922" width="8.7109375" style="11" customWidth="1"/>
    <col min="6923" max="6923" width="7.7109375" style="11" customWidth="1"/>
    <col min="6924" max="6926" width="8.7109375" style="11" customWidth="1"/>
    <col min="6927" max="6927" width="13" style="11" customWidth="1"/>
    <col min="6928" max="6928" width="8.7109375" style="11" customWidth="1"/>
    <col min="6929" max="6929" width="11" style="11" customWidth="1"/>
    <col min="6930" max="6930" width="9.28515625" style="11" customWidth="1"/>
    <col min="6931" max="6931" width="7.28515625" style="11" customWidth="1"/>
    <col min="6932" max="6934" width="8.7109375" style="11" customWidth="1"/>
    <col min="6935" max="6935" width="12.42578125" style="11" customWidth="1"/>
    <col min="6936" max="6936" width="8.7109375" style="11" customWidth="1"/>
    <col min="6937" max="6937" width="11" style="11" customWidth="1"/>
    <col min="6938" max="6938" width="8.7109375" style="11" customWidth="1"/>
    <col min="6939" max="6939" width="7.7109375" style="11" customWidth="1"/>
    <col min="6940" max="6942" width="9.42578125" style="11" customWidth="1"/>
    <col min="6943" max="6943" width="13" style="11" customWidth="1"/>
    <col min="6944" max="6944" width="8.7109375" style="11" customWidth="1"/>
    <col min="6945" max="6945" width="11" style="11" customWidth="1"/>
    <col min="6946" max="6946" width="9.28515625" style="11" customWidth="1"/>
    <col min="6947" max="6948" width="8.7109375" style="11" customWidth="1"/>
    <col min="6949" max="6950" width="8" style="11" customWidth="1"/>
    <col min="6951" max="6951" width="12.7109375" style="11" customWidth="1"/>
    <col min="6952" max="6952" width="8.7109375" style="11" customWidth="1"/>
    <col min="6953" max="6953" width="12.7109375" style="11" customWidth="1"/>
    <col min="6954" max="6954" width="8.7109375" style="11" customWidth="1"/>
    <col min="6955" max="6955" width="9.42578125" style="11" customWidth="1"/>
    <col min="6956" max="7168" width="9.140625" style="11"/>
    <col min="7169" max="7169" width="6" style="11" customWidth="1"/>
    <col min="7170" max="7170" width="44.7109375" style="11" customWidth="1"/>
    <col min="7171" max="7171" width="7.28515625" style="11" customWidth="1"/>
    <col min="7172" max="7174" width="8.7109375" style="11" customWidth="1"/>
    <col min="7175" max="7175" width="12.42578125" style="11" customWidth="1"/>
    <col min="7176" max="7176" width="8.7109375" style="11" customWidth="1"/>
    <col min="7177" max="7177" width="11" style="11" customWidth="1"/>
    <col min="7178" max="7178" width="8.7109375" style="11" customWidth="1"/>
    <col min="7179" max="7179" width="7.7109375" style="11" customWidth="1"/>
    <col min="7180" max="7182" width="8.7109375" style="11" customWidth="1"/>
    <col min="7183" max="7183" width="13" style="11" customWidth="1"/>
    <col min="7184" max="7184" width="8.7109375" style="11" customWidth="1"/>
    <col min="7185" max="7185" width="11" style="11" customWidth="1"/>
    <col min="7186" max="7186" width="9.28515625" style="11" customWidth="1"/>
    <col min="7187" max="7187" width="7.28515625" style="11" customWidth="1"/>
    <col min="7188" max="7190" width="8.7109375" style="11" customWidth="1"/>
    <col min="7191" max="7191" width="12.42578125" style="11" customWidth="1"/>
    <col min="7192" max="7192" width="8.7109375" style="11" customWidth="1"/>
    <col min="7193" max="7193" width="11" style="11" customWidth="1"/>
    <col min="7194" max="7194" width="8.7109375" style="11" customWidth="1"/>
    <col min="7195" max="7195" width="7.7109375" style="11" customWidth="1"/>
    <col min="7196" max="7198" width="9.42578125" style="11" customWidth="1"/>
    <col min="7199" max="7199" width="13" style="11" customWidth="1"/>
    <col min="7200" max="7200" width="8.7109375" style="11" customWidth="1"/>
    <col min="7201" max="7201" width="11" style="11" customWidth="1"/>
    <col min="7202" max="7202" width="9.28515625" style="11" customWidth="1"/>
    <col min="7203" max="7204" width="8.7109375" style="11" customWidth="1"/>
    <col min="7205" max="7206" width="8" style="11" customWidth="1"/>
    <col min="7207" max="7207" width="12.7109375" style="11" customWidth="1"/>
    <col min="7208" max="7208" width="8.7109375" style="11" customWidth="1"/>
    <col min="7209" max="7209" width="12.7109375" style="11" customWidth="1"/>
    <col min="7210" max="7210" width="8.7109375" style="11" customWidth="1"/>
    <col min="7211" max="7211" width="9.42578125" style="11" customWidth="1"/>
    <col min="7212" max="7424" width="9.140625" style="11"/>
    <col min="7425" max="7425" width="6" style="11" customWidth="1"/>
    <col min="7426" max="7426" width="44.7109375" style="11" customWidth="1"/>
    <col min="7427" max="7427" width="7.28515625" style="11" customWidth="1"/>
    <col min="7428" max="7430" width="8.7109375" style="11" customWidth="1"/>
    <col min="7431" max="7431" width="12.42578125" style="11" customWidth="1"/>
    <col min="7432" max="7432" width="8.7109375" style="11" customWidth="1"/>
    <col min="7433" max="7433" width="11" style="11" customWidth="1"/>
    <col min="7434" max="7434" width="8.7109375" style="11" customWidth="1"/>
    <col min="7435" max="7435" width="7.7109375" style="11" customWidth="1"/>
    <col min="7436" max="7438" width="8.7109375" style="11" customWidth="1"/>
    <col min="7439" max="7439" width="13" style="11" customWidth="1"/>
    <col min="7440" max="7440" width="8.7109375" style="11" customWidth="1"/>
    <col min="7441" max="7441" width="11" style="11" customWidth="1"/>
    <col min="7442" max="7442" width="9.28515625" style="11" customWidth="1"/>
    <col min="7443" max="7443" width="7.28515625" style="11" customWidth="1"/>
    <col min="7444" max="7446" width="8.7109375" style="11" customWidth="1"/>
    <col min="7447" max="7447" width="12.42578125" style="11" customWidth="1"/>
    <col min="7448" max="7448" width="8.7109375" style="11" customWidth="1"/>
    <col min="7449" max="7449" width="11" style="11" customWidth="1"/>
    <col min="7450" max="7450" width="8.7109375" style="11" customWidth="1"/>
    <col min="7451" max="7451" width="7.7109375" style="11" customWidth="1"/>
    <col min="7452" max="7454" width="9.42578125" style="11" customWidth="1"/>
    <col min="7455" max="7455" width="13" style="11" customWidth="1"/>
    <col min="7456" max="7456" width="8.7109375" style="11" customWidth="1"/>
    <col min="7457" max="7457" width="11" style="11" customWidth="1"/>
    <col min="7458" max="7458" width="9.28515625" style="11" customWidth="1"/>
    <col min="7459" max="7460" width="8.7109375" style="11" customWidth="1"/>
    <col min="7461" max="7462" width="8" style="11" customWidth="1"/>
    <col min="7463" max="7463" width="12.7109375" style="11" customWidth="1"/>
    <col min="7464" max="7464" width="8.7109375" style="11" customWidth="1"/>
    <col min="7465" max="7465" width="12.7109375" style="11" customWidth="1"/>
    <col min="7466" max="7466" width="8.7109375" style="11" customWidth="1"/>
    <col min="7467" max="7467" width="9.42578125" style="11" customWidth="1"/>
    <col min="7468" max="7680" width="9.140625" style="11"/>
    <col min="7681" max="7681" width="6" style="11" customWidth="1"/>
    <col min="7682" max="7682" width="44.7109375" style="11" customWidth="1"/>
    <col min="7683" max="7683" width="7.28515625" style="11" customWidth="1"/>
    <col min="7684" max="7686" width="8.7109375" style="11" customWidth="1"/>
    <col min="7687" max="7687" width="12.42578125" style="11" customWidth="1"/>
    <col min="7688" max="7688" width="8.7109375" style="11" customWidth="1"/>
    <col min="7689" max="7689" width="11" style="11" customWidth="1"/>
    <col min="7690" max="7690" width="8.7109375" style="11" customWidth="1"/>
    <col min="7691" max="7691" width="7.7109375" style="11" customWidth="1"/>
    <col min="7692" max="7694" width="8.7109375" style="11" customWidth="1"/>
    <col min="7695" max="7695" width="13" style="11" customWidth="1"/>
    <col min="7696" max="7696" width="8.7109375" style="11" customWidth="1"/>
    <col min="7697" max="7697" width="11" style="11" customWidth="1"/>
    <col min="7698" max="7698" width="9.28515625" style="11" customWidth="1"/>
    <col min="7699" max="7699" width="7.28515625" style="11" customWidth="1"/>
    <col min="7700" max="7702" width="8.7109375" style="11" customWidth="1"/>
    <col min="7703" max="7703" width="12.42578125" style="11" customWidth="1"/>
    <col min="7704" max="7704" width="8.7109375" style="11" customWidth="1"/>
    <col min="7705" max="7705" width="11" style="11" customWidth="1"/>
    <col min="7706" max="7706" width="8.7109375" style="11" customWidth="1"/>
    <col min="7707" max="7707" width="7.7109375" style="11" customWidth="1"/>
    <col min="7708" max="7710" width="9.42578125" style="11" customWidth="1"/>
    <col min="7711" max="7711" width="13" style="11" customWidth="1"/>
    <col min="7712" max="7712" width="8.7109375" style="11" customWidth="1"/>
    <col min="7713" max="7713" width="11" style="11" customWidth="1"/>
    <col min="7714" max="7714" width="9.28515625" style="11" customWidth="1"/>
    <col min="7715" max="7716" width="8.7109375" style="11" customWidth="1"/>
    <col min="7717" max="7718" width="8" style="11" customWidth="1"/>
    <col min="7719" max="7719" width="12.7109375" style="11" customWidth="1"/>
    <col min="7720" max="7720" width="8.7109375" style="11" customWidth="1"/>
    <col min="7721" max="7721" width="12.7109375" style="11" customWidth="1"/>
    <col min="7722" max="7722" width="8.7109375" style="11" customWidth="1"/>
    <col min="7723" max="7723" width="9.42578125" style="11" customWidth="1"/>
    <col min="7724" max="7936" width="9.140625" style="11"/>
    <col min="7937" max="7937" width="6" style="11" customWidth="1"/>
    <col min="7938" max="7938" width="44.7109375" style="11" customWidth="1"/>
    <col min="7939" max="7939" width="7.28515625" style="11" customWidth="1"/>
    <col min="7940" max="7942" width="8.7109375" style="11" customWidth="1"/>
    <col min="7943" max="7943" width="12.42578125" style="11" customWidth="1"/>
    <col min="7944" max="7944" width="8.7109375" style="11" customWidth="1"/>
    <col min="7945" max="7945" width="11" style="11" customWidth="1"/>
    <col min="7946" max="7946" width="8.7109375" style="11" customWidth="1"/>
    <col min="7947" max="7947" width="7.7109375" style="11" customWidth="1"/>
    <col min="7948" max="7950" width="8.7109375" style="11" customWidth="1"/>
    <col min="7951" max="7951" width="13" style="11" customWidth="1"/>
    <col min="7952" max="7952" width="8.7109375" style="11" customWidth="1"/>
    <col min="7953" max="7953" width="11" style="11" customWidth="1"/>
    <col min="7954" max="7954" width="9.28515625" style="11" customWidth="1"/>
    <col min="7955" max="7955" width="7.28515625" style="11" customWidth="1"/>
    <col min="7956" max="7958" width="8.7109375" style="11" customWidth="1"/>
    <col min="7959" max="7959" width="12.42578125" style="11" customWidth="1"/>
    <col min="7960" max="7960" width="8.7109375" style="11" customWidth="1"/>
    <col min="7961" max="7961" width="11" style="11" customWidth="1"/>
    <col min="7962" max="7962" width="8.7109375" style="11" customWidth="1"/>
    <col min="7963" max="7963" width="7.7109375" style="11" customWidth="1"/>
    <col min="7964" max="7966" width="9.42578125" style="11" customWidth="1"/>
    <col min="7967" max="7967" width="13" style="11" customWidth="1"/>
    <col min="7968" max="7968" width="8.7109375" style="11" customWidth="1"/>
    <col min="7969" max="7969" width="11" style="11" customWidth="1"/>
    <col min="7970" max="7970" width="9.28515625" style="11" customWidth="1"/>
    <col min="7971" max="7972" width="8.7109375" style="11" customWidth="1"/>
    <col min="7973" max="7974" width="8" style="11" customWidth="1"/>
    <col min="7975" max="7975" width="12.7109375" style="11" customWidth="1"/>
    <col min="7976" max="7976" width="8.7109375" style="11" customWidth="1"/>
    <col min="7977" max="7977" width="12.7109375" style="11" customWidth="1"/>
    <col min="7978" max="7978" width="8.7109375" style="11" customWidth="1"/>
    <col min="7979" max="7979" width="9.42578125" style="11" customWidth="1"/>
    <col min="7980" max="8192" width="9.140625" style="11"/>
    <col min="8193" max="8193" width="6" style="11" customWidth="1"/>
    <col min="8194" max="8194" width="44.7109375" style="11" customWidth="1"/>
    <col min="8195" max="8195" width="7.28515625" style="11" customWidth="1"/>
    <col min="8196" max="8198" width="8.7109375" style="11" customWidth="1"/>
    <col min="8199" max="8199" width="12.42578125" style="11" customWidth="1"/>
    <col min="8200" max="8200" width="8.7109375" style="11" customWidth="1"/>
    <col min="8201" max="8201" width="11" style="11" customWidth="1"/>
    <col min="8202" max="8202" width="8.7109375" style="11" customWidth="1"/>
    <col min="8203" max="8203" width="7.7109375" style="11" customWidth="1"/>
    <col min="8204" max="8206" width="8.7109375" style="11" customWidth="1"/>
    <col min="8207" max="8207" width="13" style="11" customWidth="1"/>
    <col min="8208" max="8208" width="8.7109375" style="11" customWidth="1"/>
    <col min="8209" max="8209" width="11" style="11" customWidth="1"/>
    <col min="8210" max="8210" width="9.28515625" style="11" customWidth="1"/>
    <col min="8211" max="8211" width="7.28515625" style="11" customWidth="1"/>
    <col min="8212" max="8214" width="8.7109375" style="11" customWidth="1"/>
    <col min="8215" max="8215" width="12.42578125" style="11" customWidth="1"/>
    <col min="8216" max="8216" width="8.7109375" style="11" customWidth="1"/>
    <col min="8217" max="8217" width="11" style="11" customWidth="1"/>
    <col min="8218" max="8218" width="8.7109375" style="11" customWidth="1"/>
    <col min="8219" max="8219" width="7.7109375" style="11" customWidth="1"/>
    <col min="8220" max="8222" width="9.42578125" style="11" customWidth="1"/>
    <col min="8223" max="8223" width="13" style="11" customWidth="1"/>
    <col min="8224" max="8224" width="8.7109375" style="11" customWidth="1"/>
    <col min="8225" max="8225" width="11" style="11" customWidth="1"/>
    <col min="8226" max="8226" width="9.28515625" style="11" customWidth="1"/>
    <col min="8227" max="8228" width="8.7109375" style="11" customWidth="1"/>
    <col min="8229" max="8230" width="8" style="11" customWidth="1"/>
    <col min="8231" max="8231" width="12.7109375" style="11" customWidth="1"/>
    <col min="8232" max="8232" width="8.7109375" style="11" customWidth="1"/>
    <col min="8233" max="8233" width="12.7109375" style="11" customWidth="1"/>
    <col min="8234" max="8234" width="8.7109375" style="11" customWidth="1"/>
    <col min="8235" max="8235" width="9.42578125" style="11" customWidth="1"/>
    <col min="8236" max="8448" width="9.140625" style="11"/>
    <col min="8449" max="8449" width="6" style="11" customWidth="1"/>
    <col min="8450" max="8450" width="44.7109375" style="11" customWidth="1"/>
    <col min="8451" max="8451" width="7.28515625" style="11" customWidth="1"/>
    <col min="8452" max="8454" width="8.7109375" style="11" customWidth="1"/>
    <col min="8455" max="8455" width="12.42578125" style="11" customWidth="1"/>
    <col min="8456" max="8456" width="8.7109375" style="11" customWidth="1"/>
    <col min="8457" max="8457" width="11" style="11" customWidth="1"/>
    <col min="8458" max="8458" width="8.7109375" style="11" customWidth="1"/>
    <col min="8459" max="8459" width="7.7109375" style="11" customWidth="1"/>
    <col min="8460" max="8462" width="8.7109375" style="11" customWidth="1"/>
    <col min="8463" max="8463" width="13" style="11" customWidth="1"/>
    <col min="8464" max="8464" width="8.7109375" style="11" customWidth="1"/>
    <col min="8465" max="8465" width="11" style="11" customWidth="1"/>
    <col min="8466" max="8466" width="9.28515625" style="11" customWidth="1"/>
    <col min="8467" max="8467" width="7.28515625" style="11" customWidth="1"/>
    <col min="8468" max="8470" width="8.7109375" style="11" customWidth="1"/>
    <col min="8471" max="8471" width="12.42578125" style="11" customWidth="1"/>
    <col min="8472" max="8472" width="8.7109375" style="11" customWidth="1"/>
    <col min="8473" max="8473" width="11" style="11" customWidth="1"/>
    <col min="8474" max="8474" width="8.7109375" style="11" customWidth="1"/>
    <col min="8475" max="8475" width="7.7109375" style="11" customWidth="1"/>
    <col min="8476" max="8478" width="9.42578125" style="11" customWidth="1"/>
    <col min="8479" max="8479" width="13" style="11" customWidth="1"/>
    <col min="8480" max="8480" width="8.7109375" style="11" customWidth="1"/>
    <col min="8481" max="8481" width="11" style="11" customWidth="1"/>
    <col min="8482" max="8482" width="9.28515625" style="11" customWidth="1"/>
    <col min="8483" max="8484" width="8.7109375" style="11" customWidth="1"/>
    <col min="8485" max="8486" width="8" style="11" customWidth="1"/>
    <col min="8487" max="8487" width="12.7109375" style="11" customWidth="1"/>
    <col min="8488" max="8488" width="8.7109375" style="11" customWidth="1"/>
    <col min="8489" max="8489" width="12.7109375" style="11" customWidth="1"/>
    <col min="8490" max="8490" width="8.7109375" style="11" customWidth="1"/>
    <col min="8491" max="8491" width="9.42578125" style="11" customWidth="1"/>
    <col min="8492" max="8704" width="9.140625" style="11"/>
    <col min="8705" max="8705" width="6" style="11" customWidth="1"/>
    <col min="8706" max="8706" width="44.7109375" style="11" customWidth="1"/>
    <col min="8707" max="8707" width="7.28515625" style="11" customWidth="1"/>
    <col min="8708" max="8710" width="8.7109375" style="11" customWidth="1"/>
    <col min="8711" max="8711" width="12.42578125" style="11" customWidth="1"/>
    <col min="8712" max="8712" width="8.7109375" style="11" customWidth="1"/>
    <col min="8713" max="8713" width="11" style="11" customWidth="1"/>
    <col min="8714" max="8714" width="8.7109375" style="11" customWidth="1"/>
    <col min="8715" max="8715" width="7.7109375" style="11" customWidth="1"/>
    <col min="8716" max="8718" width="8.7109375" style="11" customWidth="1"/>
    <col min="8719" max="8719" width="13" style="11" customWidth="1"/>
    <col min="8720" max="8720" width="8.7109375" style="11" customWidth="1"/>
    <col min="8721" max="8721" width="11" style="11" customWidth="1"/>
    <col min="8722" max="8722" width="9.28515625" style="11" customWidth="1"/>
    <col min="8723" max="8723" width="7.28515625" style="11" customWidth="1"/>
    <col min="8724" max="8726" width="8.7109375" style="11" customWidth="1"/>
    <col min="8727" max="8727" width="12.42578125" style="11" customWidth="1"/>
    <col min="8728" max="8728" width="8.7109375" style="11" customWidth="1"/>
    <col min="8729" max="8729" width="11" style="11" customWidth="1"/>
    <col min="8730" max="8730" width="8.7109375" style="11" customWidth="1"/>
    <col min="8731" max="8731" width="7.7109375" style="11" customWidth="1"/>
    <col min="8732" max="8734" width="9.42578125" style="11" customWidth="1"/>
    <col min="8735" max="8735" width="13" style="11" customWidth="1"/>
    <col min="8736" max="8736" width="8.7109375" style="11" customWidth="1"/>
    <col min="8737" max="8737" width="11" style="11" customWidth="1"/>
    <col min="8738" max="8738" width="9.28515625" style="11" customWidth="1"/>
    <col min="8739" max="8740" width="8.7109375" style="11" customWidth="1"/>
    <col min="8741" max="8742" width="8" style="11" customWidth="1"/>
    <col min="8743" max="8743" width="12.7109375" style="11" customWidth="1"/>
    <col min="8744" max="8744" width="8.7109375" style="11" customWidth="1"/>
    <col min="8745" max="8745" width="12.7109375" style="11" customWidth="1"/>
    <col min="8746" max="8746" width="8.7109375" style="11" customWidth="1"/>
    <col min="8747" max="8747" width="9.42578125" style="11" customWidth="1"/>
    <col min="8748" max="8960" width="9.140625" style="11"/>
    <col min="8961" max="8961" width="6" style="11" customWidth="1"/>
    <col min="8962" max="8962" width="44.7109375" style="11" customWidth="1"/>
    <col min="8963" max="8963" width="7.28515625" style="11" customWidth="1"/>
    <col min="8964" max="8966" width="8.7109375" style="11" customWidth="1"/>
    <col min="8967" max="8967" width="12.42578125" style="11" customWidth="1"/>
    <col min="8968" max="8968" width="8.7109375" style="11" customWidth="1"/>
    <col min="8969" max="8969" width="11" style="11" customWidth="1"/>
    <col min="8970" max="8970" width="8.7109375" style="11" customWidth="1"/>
    <col min="8971" max="8971" width="7.7109375" style="11" customWidth="1"/>
    <col min="8972" max="8974" width="8.7109375" style="11" customWidth="1"/>
    <col min="8975" max="8975" width="13" style="11" customWidth="1"/>
    <col min="8976" max="8976" width="8.7109375" style="11" customWidth="1"/>
    <col min="8977" max="8977" width="11" style="11" customWidth="1"/>
    <col min="8978" max="8978" width="9.28515625" style="11" customWidth="1"/>
    <col min="8979" max="8979" width="7.28515625" style="11" customWidth="1"/>
    <col min="8980" max="8982" width="8.7109375" style="11" customWidth="1"/>
    <col min="8983" max="8983" width="12.42578125" style="11" customWidth="1"/>
    <col min="8984" max="8984" width="8.7109375" style="11" customWidth="1"/>
    <col min="8985" max="8985" width="11" style="11" customWidth="1"/>
    <col min="8986" max="8986" width="8.7109375" style="11" customWidth="1"/>
    <col min="8987" max="8987" width="7.7109375" style="11" customWidth="1"/>
    <col min="8988" max="8990" width="9.42578125" style="11" customWidth="1"/>
    <col min="8991" max="8991" width="13" style="11" customWidth="1"/>
    <col min="8992" max="8992" width="8.7109375" style="11" customWidth="1"/>
    <col min="8993" max="8993" width="11" style="11" customWidth="1"/>
    <col min="8994" max="8994" width="9.28515625" style="11" customWidth="1"/>
    <col min="8995" max="8996" width="8.7109375" style="11" customWidth="1"/>
    <col min="8997" max="8998" width="8" style="11" customWidth="1"/>
    <col min="8999" max="8999" width="12.7109375" style="11" customWidth="1"/>
    <col min="9000" max="9000" width="8.7109375" style="11" customWidth="1"/>
    <col min="9001" max="9001" width="12.7109375" style="11" customWidth="1"/>
    <col min="9002" max="9002" width="8.7109375" style="11" customWidth="1"/>
    <col min="9003" max="9003" width="9.42578125" style="11" customWidth="1"/>
    <col min="9004" max="9216" width="9.140625" style="11"/>
    <col min="9217" max="9217" width="6" style="11" customWidth="1"/>
    <col min="9218" max="9218" width="44.7109375" style="11" customWidth="1"/>
    <col min="9219" max="9219" width="7.28515625" style="11" customWidth="1"/>
    <col min="9220" max="9222" width="8.7109375" style="11" customWidth="1"/>
    <col min="9223" max="9223" width="12.42578125" style="11" customWidth="1"/>
    <col min="9224" max="9224" width="8.7109375" style="11" customWidth="1"/>
    <col min="9225" max="9225" width="11" style="11" customWidth="1"/>
    <col min="9226" max="9226" width="8.7109375" style="11" customWidth="1"/>
    <col min="9227" max="9227" width="7.7109375" style="11" customWidth="1"/>
    <col min="9228" max="9230" width="8.7109375" style="11" customWidth="1"/>
    <col min="9231" max="9231" width="13" style="11" customWidth="1"/>
    <col min="9232" max="9232" width="8.7109375" style="11" customWidth="1"/>
    <col min="9233" max="9233" width="11" style="11" customWidth="1"/>
    <col min="9234" max="9234" width="9.28515625" style="11" customWidth="1"/>
    <col min="9235" max="9235" width="7.28515625" style="11" customWidth="1"/>
    <col min="9236" max="9238" width="8.7109375" style="11" customWidth="1"/>
    <col min="9239" max="9239" width="12.42578125" style="11" customWidth="1"/>
    <col min="9240" max="9240" width="8.7109375" style="11" customWidth="1"/>
    <col min="9241" max="9241" width="11" style="11" customWidth="1"/>
    <col min="9242" max="9242" width="8.7109375" style="11" customWidth="1"/>
    <col min="9243" max="9243" width="7.7109375" style="11" customWidth="1"/>
    <col min="9244" max="9246" width="9.42578125" style="11" customWidth="1"/>
    <col min="9247" max="9247" width="13" style="11" customWidth="1"/>
    <col min="9248" max="9248" width="8.7109375" style="11" customWidth="1"/>
    <col min="9249" max="9249" width="11" style="11" customWidth="1"/>
    <col min="9250" max="9250" width="9.28515625" style="11" customWidth="1"/>
    <col min="9251" max="9252" width="8.7109375" style="11" customWidth="1"/>
    <col min="9253" max="9254" width="8" style="11" customWidth="1"/>
    <col min="9255" max="9255" width="12.7109375" style="11" customWidth="1"/>
    <col min="9256" max="9256" width="8.7109375" style="11" customWidth="1"/>
    <col min="9257" max="9257" width="12.7109375" style="11" customWidth="1"/>
    <col min="9258" max="9258" width="8.7109375" style="11" customWidth="1"/>
    <col min="9259" max="9259" width="9.42578125" style="11" customWidth="1"/>
    <col min="9260" max="9472" width="9.140625" style="11"/>
    <col min="9473" max="9473" width="6" style="11" customWidth="1"/>
    <col min="9474" max="9474" width="44.7109375" style="11" customWidth="1"/>
    <col min="9475" max="9475" width="7.28515625" style="11" customWidth="1"/>
    <col min="9476" max="9478" width="8.7109375" style="11" customWidth="1"/>
    <col min="9479" max="9479" width="12.42578125" style="11" customWidth="1"/>
    <col min="9480" max="9480" width="8.7109375" style="11" customWidth="1"/>
    <col min="9481" max="9481" width="11" style="11" customWidth="1"/>
    <col min="9482" max="9482" width="8.7109375" style="11" customWidth="1"/>
    <col min="9483" max="9483" width="7.7109375" style="11" customWidth="1"/>
    <col min="9484" max="9486" width="8.7109375" style="11" customWidth="1"/>
    <col min="9487" max="9487" width="13" style="11" customWidth="1"/>
    <col min="9488" max="9488" width="8.7109375" style="11" customWidth="1"/>
    <col min="9489" max="9489" width="11" style="11" customWidth="1"/>
    <col min="9490" max="9490" width="9.28515625" style="11" customWidth="1"/>
    <col min="9491" max="9491" width="7.28515625" style="11" customWidth="1"/>
    <col min="9492" max="9494" width="8.7109375" style="11" customWidth="1"/>
    <col min="9495" max="9495" width="12.42578125" style="11" customWidth="1"/>
    <col min="9496" max="9496" width="8.7109375" style="11" customWidth="1"/>
    <col min="9497" max="9497" width="11" style="11" customWidth="1"/>
    <col min="9498" max="9498" width="8.7109375" style="11" customWidth="1"/>
    <col min="9499" max="9499" width="7.7109375" style="11" customWidth="1"/>
    <col min="9500" max="9502" width="9.42578125" style="11" customWidth="1"/>
    <col min="9503" max="9503" width="13" style="11" customWidth="1"/>
    <col min="9504" max="9504" width="8.7109375" style="11" customWidth="1"/>
    <col min="9505" max="9505" width="11" style="11" customWidth="1"/>
    <col min="9506" max="9506" width="9.28515625" style="11" customWidth="1"/>
    <col min="9507" max="9508" width="8.7109375" style="11" customWidth="1"/>
    <col min="9509" max="9510" width="8" style="11" customWidth="1"/>
    <col min="9511" max="9511" width="12.7109375" style="11" customWidth="1"/>
    <col min="9512" max="9512" width="8.7109375" style="11" customWidth="1"/>
    <col min="9513" max="9513" width="12.7109375" style="11" customWidth="1"/>
    <col min="9514" max="9514" width="8.7109375" style="11" customWidth="1"/>
    <col min="9515" max="9515" width="9.42578125" style="11" customWidth="1"/>
    <col min="9516" max="9728" width="9.140625" style="11"/>
    <col min="9729" max="9729" width="6" style="11" customWidth="1"/>
    <col min="9730" max="9730" width="44.7109375" style="11" customWidth="1"/>
    <col min="9731" max="9731" width="7.28515625" style="11" customWidth="1"/>
    <col min="9732" max="9734" width="8.7109375" style="11" customWidth="1"/>
    <col min="9735" max="9735" width="12.42578125" style="11" customWidth="1"/>
    <col min="9736" max="9736" width="8.7109375" style="11" customWidth="1"/>
    <col min="9737" max="9737" width="11" style="11" customWidth="1"/>
    <col min="9738" max="9738" width="8.7109375" style="11" customWidth="1"/>
    <col min="9739" max="9739" width="7.7109375" style="11" customWidth="1"/>
    <col min="9740" max="9742" width="8.7109375" style="11" customWidth="1"/>
    <col min="9743" max="9743" width="13" style="11" customWidth="1"/>
    <col min="9744" max="9744" width="8.7109375" style="11" customWidth="1"/>
    <col min="9745" max="9745" width="11" style="11" customWidth="1"/>
    <col min="9746" max="9746" width="9.28515625" style="11" customWidth="1"/>
    <col min="9747" max="9747" width="7.28515625" style="11" customWidth="1"/>
    <col min="9748" max="9750" width="8.7109375" style="11" customWidth="1"/>
    <col min="9751" max="9751" width="12.42578125" style="11" customWidth="1"/>
    <col min="9752" max="9752" width="8.7109375" style="11" customWidth="1"/>
    <col min="9753" max="9753" width="11" style="11" customWidth="1"/>
    <col min="9754" max="9754" width="8.7109375" style="11" customWidth="1"/>
    <col min="9755" max="9755" width="7.7109375" style="11" customWidth="1"/>
    <col min="9756" max="9758" width="9.42578125" style="11" customWidth="1"/>
    <col min="9759" max="9759" width="13" style="11" customWidth="1"/>
    <col min="9760" max="9760" width="8.7109375" style="11" customWidth="1"/>
    <col min="9761" max="9761" width="11" style="11" customWidth="1"/>
    <col min="9762" max="9762" width="9.28515625" style="11" customWidth="1"/>
    <col min="9763" max="9764" width="8.7109375" style="11" customWidth="1"/>
    <col min="9765" max="9766" width="8" style="11" customWidth="1"/>
    <col min="9767" max="9767" width="12.7109375" style="11" customWidth="1"/>
    <col min="9768" max="9768" width="8.7109375" style="11" customWidth="1"/>
    <col min="9769" max="9769" width="12.7109375" style="11" customWidth="1"/>
    <col min="9770" max="9770" width="8.7109375" style="11" customWidth="1"/>
    <col min="9771" max="9771" width="9.42578125" style="11" customWidth="1"/>
    <col min="9772" max="9984" width="9.140625" style="11"/>
    <col min="9985" max="9985" width="6" style="11" customWidth="1"/>
    <col min="9986" max="9986" width="44.7109375" style="11" customWidth="1"/>
    <col min="9987" max="9987" width="7.28515625" style="11" customWidth="1"/>
    <col min="9988" max="9990" width="8.7109375" style="11" customWidth="1"/>
    <col min="9991" max="9991" width="12.42578125" style="11" customWidth="1"/>
    <col min="9992" max="9992" width="8.7109375" style="11" customWidth="1"/>
    <col min="9993" max="9993" width="11" style="11" customWidth="1"/>
    <col min="9994" max="9994" width="8.7109375" style="11" customWidth="1"/>
    <col min="9995" max="9995" width="7.7109375" style="11" customWidth="1"/>
    <col min="9996" max="9998" width="8.7109375" style="11" customWidth="1"/>
    <col min="9999" max="9999" width="13" style="11" customWidth="1"/>
    <col min="10000" max="10000" width="8.7109375" style="11" customWidth="1"/>
    <col min="10001" max="10001" width="11" style="11" customWidth="1"/>
    <col min="10002" max="10002" width="9.28515625" style="11" customWidth="1"/>
    <col min="10003" max="10003" width="7.28515625" style="11" customWidth="1"/>
    <col min="10004" max="10006" width="8.7109375" style="11" customWidth="1"/>
    <col min="10007" max="10007" width="12.42578125" style="11" customWidth="1"/>
    <col min="10008" max="10008" width="8.7109375" style="11" customWidth="1"/>
    <col min="10009" max="10009" width="11" style="11" customWidth="1"/>
    <col min="10010" max="10010" width="8.7109375" style="11" customWidth="1"/>
    <col min="10011" max="10011" width="7.7109375" style="11" customWidth="1"/>
    <col min="10012" max="10014" width="9.42578125" style="11" customWidth="1"/>
    <col min="10015" max="10015" width="13" style="11" customWidth="1"/>
    <col min="10016" max="10016" width="8.7109375" style="11" customWidth="1"/>
    <col min="10017" max="10017" width="11" style="11" customWidth="1"/>
    <col min="10018" max="10018" width="9.28515625" style="11" customWidth="1"/>
    <col min="10019" max="10020" width="8.7109375" style="11" customWidth="1"/>
    <col min="10021" max="10022" width="8" style="11" customWidth="1"/>
    <col min="10023" max="10023" width="12.7109375" style="11" customWidth="1"/>
    <col min="10024" max="10024" width="8.7109375" style="11" customWidth="1"/>
    <col min="10025" max="10025" width="12.7109375" style="11" customWidth="1"/>
    <col min="10026" max="10026" width="8.7109375" style="11" customWidth="1"/>
    <col min="10027" max="10027" width="9.42578125" style="11" customWidth="1"/>
    <col min="10028" max="10240" width="9.140625" style="11"/>
    <col min="10241" max="10241" width="6" style="11" customWidth="1"/>
    <col min="10242" max="10242" width="44.7109375" style="11" customWidth="1"/>
    <col min="10243" max="10243" width="7.28515625" style="11" customWidth="1"/>
    <col min="10244" max="10246" width="8.7109375" style="11" customWidth="1"/>
    <col min="10247" max="10247" width="12.42578125" style="11" customWidth="1"/>
    <col min="10248" max="10248" width="8.7109375" style="11" customWidth="1"/>
    <col min="10249" max="10249" width="11" style="11" customWidth="1"/>
    <col min="10250" max="10250" width="8.7109375" style="11" customWidth="1"/>
    <col min="10251" max="10251" width="7.7109375" style="11" customWidth="1"/>
    <col min="10252" max="10254" width="8.7109375" style="11" customWidth="1"/>
    <col min="10255" max="10255" width="13" style="11" customWidth="1"/>
    <col min="10256" max="10256" width="8.7109375" style="11" customWidth="1"/>
    <col min="10257" max="10257" width="11" style="11" customWidth="1"/>
    <col min="10258" max="10258" width="9.28515625" style="11" customWidth="1"/>
    <col min="10259" max="10259" width="7.28515625" style="11" customWidth="1"/>
    <col min="10260" max="10262" width="8.7109375" style="11" customWidth="1"/>
    <col min="10263" max="10263" width="12.42578125" style="11" customWidth="1"/>
    <col min="10264" max="10264" width="8.7109375" style="11" customWidth="1"/>
    <col min="10265" max="10265" width="11" style="11" customWidth="1"/>
    <col min="10266" max="10266" width="8.7109375" style="11" customWidth="1"/>
    <col min="10267" max="10267" width="7.7109375" style="11" customWidth="1"/>
    <col min="10268" max="10270" width="9.42578125" style="11" customWidth="1"/>
    <col min="10271" max="10271" width="13" style="11" customWidth="1"/>
    <col min="10272" max="10272" width="8.7109375" style="11" customWidth="1"/>
    <col min="10273" max="10273" width="11" style="11" customWidth="1"/>
    <col min="10274" max="10274" width="9.28515625" style="11" customWidth="1"/>
    <col min="10275" max="10276" width="8.7109375" style="11" customWidth="1"/>
    <col min="10277" max="10278" width="8" style="11" customWidth="1"/>
    <col min="10279" max="10279" width="12.7109375" style="11" customWidth="1"/>
    <col min="10280" max="10280" width="8.7109375" style="11" customWidth="1"/>
    <col min="10281" max="10281" width="12.7109375" style="11" customWidth="1"/>
    <col min="10282" max="10282" width="8.7109375" style="11" customWidth="1"/>
    <col min="10283" max="10283" width="9.42578125" style="11" customWidth="1"/>
    <col min="10284" max="10496" width="9.140625" style="11"/>
    <col min="10497" max="10497" width="6" style="11" customWidth="1"/>
    <col min="10498" max="10498" width="44.7109375" style="11" customWidth="1"/>
    <col min="10499" max="10499" width="7.28515625" style="11" customWidth="1"/>
    <col min="10500" max="10502" width="8.7109375" style="11" customWidth="1"/>
    <col min="10503" max="10503" width="12.42578125" style="11" customWidth="1"/>
    <col min="10504" max="10504" width="8.7109375" style="11" customWidth="1"/>
    <col min="10505" max="10505" width="11" style="11" customWidth="1"/>
    <col min="10506" max="10506" width="8.7109375" style="11" customWidth="1"/>
    <col min="10507" max="10507" width="7.7109375" style="11" customWidth="1"/>
    <col min="10508" max="10510" width="8.7109375" style="11" customWidth="1"/>
    <col min="10511" max="10511" width="13" style="11" customWidth="1"/>
    <col min="10512" max="10512" width="8.7109375" style="11" customWidth="1"/>
    <col min="10513" max="10513" width="11" style="11" customWidth="1"/>
    <col min="10514" max="10514" width="9.28515625" style="11" customWidth="1"/>
    <col min="10515" max="10515" width="7.28515625" style="11" customWidth="1"/>
    <col min="10516" max="10518" width="8.7109375" style="11" customWidth="1"/>
    <col min="10519" max="10519" width="12.42578125" style="11" customWidth="1"/>
    <col min="10520" max="10520" width="8.7109375" style="11" customWidth="1"/>
    <col min="10521" max="10521" width="11" style="11" customWidth="1"/>
    <col min="10522" max="10522" width="8.7109375" style="11" customWidth="1"/>
    <col min="10523" max="10523" width="7.7109375" style="11" customWidth="1"/>
    <col min="10524" max="10526" width="9.42578125" style="11" customWidth="1"/>
    <col min="10527" max="10527" width="13" style="11" customWidth="1"/>
    <col min="10528" max="10528" width="8.7109375" style="11" customWidth="1"/>
    <col min="10529" max="10529" width="11" style="11" customWidth="1"/>
    <col min="10530" max="10530" width="9.28515625" style="11" customWidth="1"/>
    <col min="10531" max="10532" width="8.7109375" style="11" customWidth="1"/>
    <col min="10533" max="10534" width="8" style="11" customWidth="1"/>
    <col min="10535" max="10535" width="12.7109375" style="11" customWidth="1"/>
    <col min="10536" max="10536" width="8.7109375" style="11" customWidth="1"/>
    <col min="10537" max="10537" width="12.7109375" style="11" customWidth="1"/>
    <col min="10538" max="10538" width="8.7109375" style="11" customWidth="1"/>
    <col min="10539" max="10539" width="9.42578125" style="11" customWidth="1"/>
    <col min="10540" max="10752" width="9.140625" style="11"/>
    <col min="10753" max="10753" width="6" style="11" customWidth="1"/>
    <col min="10754" max="10754" width="44.7109375" style="11" customWidth="1"/>
    <col min="10755" max="10755" width="7.28515625" style="11" customWidth="1"/>
    <col min="10756" max="10758" width="8.7109375" style="11" customWidth="1"/>
    <col min="10759" max="10759" width="12.42578125" style="11" customWidth="1"/>
    <col min="10760" max="10760" width="8.7109375" style="11" customWidth="1"/>
    <col min="10761" max="10761" width="11" style="11" customWidth="1"/>
    <col min="10762" max="10762" width="8.7109375" style="11" customWidth="1"/>
    <col min="10763" max="10763" width="7.7109375" style="11" customWidth="1"/>
    <col min="10764" max="10766" width="8.7109375" style="11" customWidth="1"/>
    <col min="10767" max="10767" width="13" style="11" customWidth="1"/>
    <col min="10768" max="10768" width="8.7109375" style="11" customWidth="1"/>
    <col min="10769" max="10769" width="11" style="11" customWidth="1"/>
    <col min="10770" max="10770" width="9.28515625" style="11" customWidth="1"/>
    <col min="10771" max="10771" width="7.28515625" style="11" customWidth="1"/>
    <col min="10772" max="10774" width="8.7109375" style="11" customWidth="1"/>
    <col min="10775" max="10775" width="12.42578125" style="11" customWidth="1"/>
    <col min="10776" max="10776" width="8.7109375" style="11" customWidth="1"/>
    <col min="10777" max="10777" width="11" style="11" customWidth="1"/>
    <col min="10778" max="10778" width="8.7109375" style="11" customWidth="1"/>
    <col min="10779" max="10779" width="7.7109375" style="11" customWidth="1"/>
    <col min="10780" max="10782" width="9.42578125" style="11" customWidth="1"/>
    <col min="10783" max="10783" width="13" style="11" customWidth="1"/>
    <col min="10784" max="10784" width="8.7109375" style="11" customWidth="1"/>
    <col min="10785" max="10785" width="11" style="11" customWidth="1"/>
    <col min="10786" max="10786" width="9.28515625" style="11" customWidth="1"/>
    <col min="10787" max="10788" width="8.7109375" style="11" customWidth="1"/>
    <col min="10789" max="10790" width="8" style="11" customWidth="1"/>
    <col min="10791" max="10791" width="12.7109375" style="11" customWidth="1"/>
    <col min="10792" max="10792" width="8.7109375" style="11" customWidth="1"/>
    <col min="10793" max="10793" width="12.7109375" style="11" customWidth="1"/>
    <col min="10794" max="10794" width="8.7109375" style="11" customWidth="1"/>
    <col min="10795" max="10795" width="9.42578125" style="11" customWidth="1"/>
    <col min="10796" max="11008" width="9.140625" style="11"/>
    <col min="11009" max="11009" width="6" style="11" customWidth="1"/>
    <col min="11010" max="11010" width="44.7109375" style="11" customWidth="1"/>
    <col min="11011" max="11011" width="7.28515625" style="11" customWidth="1"/>
    <col min="11012" max="11014" width="8.7109375" style="11" customWidth="1"/>
    <col min="11015" max="11015" width="12.42578125" style="11" customWidth="1"/>
    <col min="11016" max="11016" width="8.7109375" style="11" customWidth="1"/>
    <col min="11017" max="11017" width="11" style="11" customWidth="1"/>
    <col min="11018" max="11018" width="8.7109375" style="11" customWidth="1"/>
    <col min="11019" max="11019" width="7.7109375" style="11" customWidth="1"/>
    <col min="11020" max="11022" width="8.7109375" style="11" customWidth="1"/>
    <col min="11023" max="11023" width="13" style="11" customWidth="1"/>
    <col min="11024" max="11024" width="8.7109375" style="11" customWidth="1"/>
    <col min="11025" max="11025" width="11" style="11" customWidth="1"/>
    <col min="11026" max="11026" width="9.28515625" style="11" customWidth="1"/>
    <col min="11027" max="11027" width="7.28515625" style="11" customWidth="1"/>
    <col min="11028" max="11030" width="8.7109375" style="11" customWidth="1"/>
    <col min="11031" max="11031" width="12.42578125" style="11" customWidth="1"/>
    <col min="11032" max="11032" width="8.7109375" style="11" customWidth="1"/>
    <col min="11033" max="11033" width="11" style="11" customWidth="1"/>
    <col min="11034" max="11034" width="8.7109375" style="11" customWidth="1"/>
    <col min="11035" max="11035" width="7.7109375" style="11" customWidth="1"/>
    <col min="11036" max="11038" width="9.42578125" style="11" customWidth="1"/>
    <col min="11039" max="11039" width="13" style="11" customWidth="1"/>
    <col min="11040" max="11040" width="8.7109375" style="11" customWidth="1"/>
    <col min="11041" max="11041" width="11" style="11" customWidth="1"/>
    <col min="11042" max="11042" width="9.28515625" style="11" customWidth="1"/>
    <col min="11043" max="11044" width="8.7109375" style="11" customWidth="1"/>
    <col min="11045" max="11046" width="8" style="11" customWidth="1"/>
    <col min="11047" max="11047" width="12.7109375" style="11" customWidth="1"/>
    <col min="11048" max="11048" width="8.7109375" style="11" customWidth="1"/>
    <col min="11049" max="11049" width="12.7109375" style="11" customWidth="1"/>
    <col min="11050" max="11050" width="8.7109375" style="11" customWidth="1"/>
    <col min="11051" max="11051" width="9.42578125" style="11" customWidth="1"/>
    <col min="11052" max="11264" width="9.140625" style="11"/>
    <col min="11265" max="11265" width="6" style="11" customWidth="1"/>
    <col min="11266" max="11266" width="44.7109375" style="11" customWidth="1"/>
    <col min="11267" max="11267" width="7.28515625" style="11" customWidth="1"/>
    <col min="11268" max="11270" width="8.7109375" style="11" customWidth="1"/>
    <col min="11271" max="11271" width="12.42578125" style="11" customWidth="1"/>
    <col min="11272" max="11272" width="8.7109375" style="11" customWidth="1"/>
    <col min="11273" max="11273" width="11" style="11" customWidth="1"/>
    <col min="11274" max="11274" width="8.7109375" style="11" customWidth="1"/>
    <col min="11275" max="11275" width="7.7109375" style="11" customWidth="1"/>
    <col min="11276" max="11278" width="8.7109375" style="11" customWidth="1"/>
    <col min="11279" max="11279" width="13" style="11" customWidth="1"/>
    <col min="11280" max="11280" width="8.7109375" style="11" customWidth="1"/>
    <col min="11281" max="11281" width="11" style="11" customWidth="1"/>
    <col min="11282" max="11282" width="9.28515625" style="11" customWidth="1"/>
    <col min="11283" max="11283" width="7.28515625" style="11" customWidth="1"/>
    <col min="11284" max="11286" width="8.7109375" style="11" customWidth="1"/>
    <col min="11287" max="11287" width="12.42578125" style="11" customWidth="1"/>
    <col min="11288" max="11288" width="8.7109375" style="11" customWidth="1"/>
    <col min="11289" max="11289" width="11" style="11" customWidth="1"/>
    <col min="11290" max="11290" width="8.7109375" style="11" customWidth="1"/>
    <col min="11291" max="11291" width="7.7109375" style="11" customWidth="1"/>
    <col min="11292" max="11294" width="9.42578125" style="11" customWidth="1"/>
    <col min="11295" max="11295" width="13" style="11" customWidth="1"/>
    <col min="11296" max="11296" width="8.7109375" style="11" customWidth="1"/>
    <col min="11297" max="11297" width="11" style="11" customWidth="1"/>
    <col min="11298" max="11298" width="9.28515625" style="11" customWidth="1"/>
    <col min="11299" max="11300" width="8.7109375" style="11" customWidth="1"/>
    <col min="11301" max="11302" width="8" style="11" customWidth="1"/>
    <col min="11303" max="11303" width="12.7109375" style="11" customWidth="1"/>
    <col min="11304" max="11304" width="8.7109375" style="11" customWidth="1"/>
    <col min="11305" max="11305" width="12.7109375" style="11" customWidth="1"/>
    <col min="11306" max="11306" width="8.7109375" style="11" customWidth="1"/>
    <col min="11307" max="11307" width="9.42578125" style="11" customWidth="1"/>
    <col min="11308" max="11520" width="9.140625" style="11"/>
    <col min="11521" max="11521" width="6" style="11" customWidth="1"/>
    <col min="11522" max="11522" width="44.7109375" style="11" customWidth="1"/>
    <col min="11523" max="11523" width="7.28515625" style="11" customWidth="1"/>
    <col min="11524" max="11526" width="8.7109375" style="11" customWidth="1"/>
    <col min="11527" max="11527" width="12.42578125" style="11" customWidth="1"/>
    <col min="11528" max="11528" width="8.7109375" style="11" customWidth="1"/>
    <col min="11529" max="11529" width="11" style="11" customWidth="1"/>
    <col min="11530" max="11530" width="8.7109375" style="11" customWidth="1"/>
    <col min="11531" max="11531" width="7.7109375" style="11" customWidth="1"/>
    <col min="11532" max="11534" width="8.7109375" style="11" customWidth="1"/>
    <col min="11535" max="11535" width="13" style="11" customWidth="1"/>
    <col min="11536" max="11536" width="8.7109375" style="11" customWidth="1"/>
    <col min="11537" max="11537" width="11" style="11" customWidth="1"/>
    <col min="11538" max="11538" width="9.28515625" style="11" customWidth="1"/>
    <col min="11539" max="11539" width="7.28515625" style="11" customWidth="1"/>
    <col min="11540" max="11542" width="8.7109375" style="11" customWidth="1"/>
    <col min="11543" max="11543" width="12.42578125" style="11" customWidth="1"/>
    <col min="11544" max="11544" width="8.7109375" style="11" customWidth="1"/>
    <col min="11545" max="11545" width="11" style="11" customWidth="1"/>
    <col min="11546" max="11546" width="8.7109375" style="11" customWidth="1"/>
    <col min="11547" max="11547" width="7.7109375" style="11" customWidth="1"/>
    <col min="11548" max="11550" width="9.42578125" style="11" customWidth="1"/>
    <col min="11551" max="11551" width="13" style="11" customWidth="1"/>
    <col min="11552" max="11552" width="8.7109375" style="11" customWidth="1"/>
    <col min="11553" max="11553" width="11" style="11" customWidth="1"/>
    <col min="11554" max="11554" width="9.28515625" style="11" customWidth="1"/>
    <col min="11555" max="11556" width="8.7109375" style="11" customWidth="1"/>
    <col min="11557" max="11558" width="8" style="11" customWidth="1"/>
    <col min="11559" max="11559" width="12.7109375" style="11" customWidth="1"/>
    <col min="11560" max="11560" width="8.7109375" style="11" customWidth="1"/>
    <col min="11561" max="11561" width="12.7109375" style="11" customWidth="1"/>
    <col min="11562" max="11562" width="8.7109375" style="11" customWidth="1"/>
    <col min="11563" max="11563" width="9.42578125" style="11" customWidth="1"/>
    <col min="11564" max="11776" width="9.140625" style="11"/>
    <col min="11777" max="11777" width="6" style="11" customWidth="1"/>
    <col min="11778" max="11778" width="44.7109375" style="11" customWidth="1"/>
    <col min="11779" max="11779" width="7.28515625" style="11" customWidth="1"/>
    <col min="11780" max="11782" width="8.7109375" style="11" customWidth="1"/>
    <col min="11783" max="11783" width="12.42578125" style="11" customWidth="1"/>
    <col min="11784" max="11784" width="8.7109375" style="11" customWidth="1"/>
    <col min="11785" max="11785" width="11" style="11" customWidth="1"/>
    <col min="11786" max="11786" width="8.7109375" style="11" customWidth="1"/>
    <col min="11787" max="11787" width="7.7109375" style="11" customWidth="1"/>
    <col min="11788" max="11790" width="8.7109375" style="11" customWidth="1"/>
    <col min="11791" max="11791" width="13" style="11" customWidth="1"/>
    <col min="11792" max="11792" width="8.7109375" style="11" customWidth="1"/>
    <col min="11793" max="11793" width="11" style="11" customWidth="1"/>
    <col min="11794" max="11794" width="9.28515625" style="11" customWidth="1"/>
    <col min="11795" max="11795" width="7.28515625" style="11" customWidth="1"/>
    <col min="11796" max="11798" width="8.7109375" style="11" customWidth="1"/>
    <col min="11799" max="11799" width="12.42578125" style="11" customWidth="1"/>
    <col min="11800" max="11800" width="8.7109375" style="11" customWidth="1"/>
    <col min="11801" max="11801" width="11" style="11" customWidth="1"/>
    <col min="11802" max="11802" width="8.7109375" style="11" customWidth="1"/>
    <col min="11803" max="11803" width="7.7109375" style="11" customWidth="1"/>
    <col min="11804" max="11806" width="9.42578125" style="11" customWidth="1"/>
    <col min="11807" max="11807" width="13" style="11" customWidth="1"/>
    <col min="11808" max="11808" width="8.7109375" style="11" customWidth="1"/>
    <col min="11809" max="11809" width="11" style="11" customWidth="1"/>
    <col min="11810" max="11810" width="9.28515625" style="11" customWidth="1"/>
    <col min="11811" max="11812" width="8.7109375" style="11" customWidth="1"/>
    <col min="11813" max="11814" width="8" style="11" customWidth="1"/>
    <col min="11815" max="11815" width="12.7109375" style="11" customWidth="1"/>
    <col min="11816" max="11816" width="8.7109375" style="11" customWidth="1"/>
    <col min="11817" max="11817" width="12.7109375" style="11" customWidth="1"/>
    <col min="11818" max="11818" width="8.7109375" style="11" customWidth="1"/>
    <col min="11819" max="11819" width="9.42578125" style="11" customWidth="1"/>
    <col min="11820" max="12032" width="9.140625" style="11"/>
    <col min="12033" max="12033" width="6" style="11" customWidth="1"/>
    <col min="12034" max="12034" width="44.7109375" style="11" customWidth="1"/>
    <col min="12035" max="12035" width="7.28515625" style="11" customWidth="1"/>
    <col min="12036" max="12038" width="8.7109375" style="11" customWidth="1"/>
    <col min="12039" max="12039" width="12.42578125" style="11" customWidth="1"/>
    <col min="12040" max="12040" width="8.7109375" style="11" customWidth="1"/>
    <col min="12041" max="12041" width="11" style="11" customWidth="1"/>
    <col min="12042" max="12042" width="8.7109375" style="11" customWidth="1"/>
    <col min="12043" max="12043" width="7.7109375" style="11" customWidth="1"/>
    <col min="12044" max="12046" width="8.7109375" style="11" customWidth="1"/>
    <col min="12047" max="12047" width="13" style="11" customWidth="1"/>
    <col min="12048" max="12048" width="8.7109375" style="11" customWidth="1"/>
    <col min="12049" max="12049" width="11" style="11" customWidth="1"/>
    <col min="12050" max="12050" width="9.28515625" style="11" customWidth="1"/>
    <col min="12051" max="12051" width="7.28515625" style="11" customWidth="1"/>
    <col min="12052" max="12054" width="8.7109375" style="11" customWidth="1"/>
    <col min="12055" max="12055" width="12.42578125" style="11" customWidth="1"/>
    <col min="12056" max="12056" width="8.7109375" style="11" customWidth="1"/>
    <col min="12057" max="12057" width="11" style="11" customWidth="1"/>
    <col min="12058" max="12058" width="8.7109375" style="11" customWidth="1"/>
    <col min="12059" max="12059" width="7.7109375" style="11" customWidth="1"/>
    <col min="12060" max="12062" width="9.42578125" style="11" customWidth="1"/>
    <col min="12063" max="12063" width="13" style="11" customWidth="1"/>
    <col min="12064" max="12064" width="8.7109375" style="11" customWidth="1"/>
    <col min="12065" max="12065" width="11" style="11" customWidth="1"/>
    <col min="12066" max="12066" width="9.28515625" style="11" customWidth="1"/>
    <col min="12067" max="12068" width="8.7109375" style="11" customWidth="1"/>
    <col min="12069" max="12070" width="8" style="11" customWidth="1"/>
    <col min="12071" max="12071" width="12.7109375" style="11" customWidth="1"/>
    <col min="12072" max="12072" width="8.7109375" style="11" customWidth="1"/>
    <col min="12073" max="12073" width="12.7109375" style="11" customWidth="1"/>
    <col min="12074" max="12074" width="8.7109375" style="11" customWidth="1"/>
    <col min="12075" max="12075" width="9.42578125" style="11" customWidth="1"/>
    <col min="12076" max="12288" width="9.140625" style="11"/>
    <col min="12289" max="12289" width="6" style="11" customWidth="1"/>
    <col min="12290" max="12290" width="44.7109375" style="11" customWidth="1"/>
    <col min="12291" max="12291" width="7.28515625" style="11" customWidth="1"/>
    <col min="12292" max="12294" width="8.7109375" style="11" customWidth="1"/>
    <col min="12295" max="12295" width="12.42578125" style="11" customWidth="1"/>
    <col min="12296" max="12296" width="8.7109375" style="11" customWidth="1"/>
    <col min="12297" max="12297" width="11" style="11" customWidth="1"/>
    <col min="12298" max="12298" width="8.7109375" style="11" customWidth="1"/>
    <col min="12299" max="12299" width="7.7109375" style="11" customWidth="1"/>
    <col min="12300" max="12302" width="8.7109375" style="11" customWidth="1"/>
    <col min="12303" max="12303" width="13" style="11" customWidth="1"/>
    <col min="12304" max="12304" width="8.7109375" style="11" customWidth="1"/>
    <col min="12305" max="12305" width="11" style="11" customWidth="1"/>
    <col min="12306" max="12306" width="9.28515625" style="11" customWidth="1"/>
    <col min="12307" max="12307" width="7.28515625" style="11" customWidth="1"/>
    <col min="12308" max="12310" width="8.7109375" style="11" customWidth="1"/>
    <col min="12311" max="12311" width="12.42578125" style="11" customWidth="1"/>
    <col min="12312" max="12312" width="8.7109375" style="11" customWidth="1"/>
    <col min="12313" max="12313" width="11" style="11" customWidth="1"/>
    <col min="12314" max="12314" width="8.7109375" style="11" customWidth="1"/>
    <col min="12315" max="12315" width="7.7109375" style="11" customWidth="1"/>
    <col min="12316" max="12318" width="9.42578125" style="11" customWidth="1"/>
    <col min="12319" max="12319" width="13" style="11" customWidth="1"/>
    <col min="12320" max="12320" width="8.7109375" style="11" customWidth="1"/>
    <col min="12321" max="12321" width="11" style="11" customWidth="1"/>
    <col min="12322" max="12322" width="9.28515625" style="11" customWidth="1"/>
    <col min="12323" max="12324" width="8.7109375" style="11" customWidth="1"/>
    <col min="12325" max="12326" width="8" style="11" customWidth="1"/>
    <col min="12327" max="12327" width="12.7109375" style="11" customWidth="1"/>
    <col min="12328" max="12328" width="8.7109375" style="11" customWidth="1"/>
    <col min="12329" max="12329" width="12.7109375" style="11" customWidth="1"/>
    <col min="12330" max="12330" width="8.7109375" style="11" customWidth="1"/>
    <col min="12331" max="12331" width="9.42578125" style="11" customWidth="1"/>
    <col min="12332" max="12544" width="9.140625" style="11"/>
    <col min="12545" max="12545" width="6" style="11" customWidth="1"/>
    <col min="12546" max="12546" width="44.7109375" style="11" customWidth="1"/>
    <col min="12547" max="12547" width="7.28515625" style="11" customWidth="1"/>
    <col min="12548" max="12550" width="8.7109375" style="11" customWidth="1"/>
    <col min="12551" max="12551" width="12.42578125" style="11" customWidth="1"/>
    <col min="12552" max="12552" width="8.7109375" style="11" customWidth="1"/>
    <col min="12553" max="12553" width="11" style="11" customWidth="1"/>
    <col min="12554" max="12554" width="8.7109375" style="11" customWidth="1"/>
    <col min="12555" max="12555" width="7.7109375" style="11" customWidth="1"/>
    <col min="12556" max="12558" width="8.7109375" style="11" customWidth="1"/>
    <col min="12559" max="12559" width="13" style="11" customWidth="1"/>
    <col min="12560" max="12560" width="8.7109375" style="11" customWidth="1"/>
    <col min="12561" max="12561" width="11" style="11" customWidth="1"/>
    <col min="12562" max="12562" width="9.28515625" style="11" customWidth="1"/>
    <col min="12563" max="12563" width="7.28515625" style="11" customWidth="1"/>
    <col min="12564" max="12566" width="8.7109375" style="11" customWidth="1"/>
    <col min="12567" max="12567" width="12.42578125" style="11" customWidth="1"/>
    <col min="12568" max="12568" width="8.7109375" style="11" customWidth="1"/>
    <col min="12569" max="12569" width="11" style="11" customWidth="1"/>
    <col min="12570" max="12570" width="8.7109375" style="11" customWidth="1"/>
    <col min="12571" max="12571" width="7.7109375" style="11" customWidth="1"/>
    <col min="12572" max="12574" width="9.42578125" style="11" customWidth="1"/>
    <col min="12575" max="12575" width="13" style="11" customWidth="1"/>
    <col min="12576" max="12576" width="8.7109375" style="11" customWidth="1"/>
    <col min="12577" max="12577" width="11" style="11" customWidth="1"/>
    <col min="12578" max="12578" width="9.28515625" style="11" customWidth="1"/>
    <col min="12579" max="12580" width="8.7109375" style="11" customWidth="1"/>
    <col min="12581" max="12582" width="8" style="11" customWidth="1"/>
    <col min="12583" max="12583" width="12.7109375" style="11" customWidth="1"/>
    <col min="12584" max="12584" width="8.7109375" style="11" customWidth="1"/>
    <col min="12585" max="12585" width="12.7109375" style="11" customWidth="1"/>
    <col min="12586" max="12586" width="8.7109375" style="11" customWidth="1"/>
    <col min="12587" max="12587" width="9.42578125" style="11" customWidth="1"/>
    <col min="12588" max="12800" width="9.140625" style="11"/>
    <col min="12801" max="12801" width="6" style="11" customWidth="1"/>
    <col min="12802" max="12802" width="44.7109375" style="11" customWidth="1"/>
    <col min="12803" max="12803" width="7.28515625" style="11" customWidth="1"/>
    <col min="12804" max="12806" width="8.7109375" style="11" customWidth="1"/>
    <col min="12807" max="12807" width="12.42578125" style="11" customWidth="1"/>
    <col min="12808" max="12808" width="8.7109375" style="11" customWidth="1"/>
    <col min="12809" max="12809" width="11" style="11" customWidth="1"/>
    <col min="12810" max="12810" width="8.7109375" style="11" customWidth="1"/>
    <col min="12811" max="12811" width="7.7109375" style="11" customWidth="1"/>
    <col min="12812" max="12814" width="8.7109375" style="11" customWidth="1"/>
    <col min="12815" max="12815" width="13" style="11" customWidth="1"/>
    <col min="12816" max="12816" width="8.7109375" style="11" customWidth="1"/>
    <col min="12817" max="12817" width="11" style="11" customWidth="1"/>
    <col min="12818" max="12818" width="9.28515625" style="11" customWidth="1"/>
    <col min="12819" max="12819" width="7.28515625" style="11" customWidth="1"/>
    <col min="12820" max="12822" width="8.7109375" style="11" customWidth="1"/>
    <col min="12823" max="12823" width="12.42578125" style="11" customWidth="1"/>
    <col min="12824" max="12824" width="8.7109375" style="11" customWidth="1"/>
    <col min="12825" max="12825" width="11" style="11" customWidth="1"/>
    <col min="12826" max="12826" width="8.7109375" style="11" customWidth="1"/>
    <col min="12827" max="12827" width="7.7109375" style="11" customWidth="1"/>
    <col min="12828" max="12830" width="9.42578125" style="11" customWidth="1"/>
    <col min="12831" max="12831" width="13" style="11" customWidth="1"/>
    <col min="12832" max="12832" width="8.7109375" style="11" customWidth="1"/>
    <col min="12833" max="12833" width="11" style="11" customWidth="1"/>
    <col min="12834" max="12834" width="9.28515625" style="11" customWidth="1"/>
    <col min="12835" max="12836" width="8.7109375" style="11" customWidth="1"/>
    <col min="12837" max="12838" width="8" style="11" customWidth="1"/>
    <col min="12839" max="12839" width="12.7109375" style="11" customWidth="1"/>
    <col min="12840" max="12840" width="8.7109375" style="11" customWidth="1"/>
    <col min="12841" max="12841" width="12.7109375" style="11" customWidth="1"/>
    <col min="12842" max="12842" width="8.7109375" style="11" customWidth="1"/>
    <col min="12843" max="12843" width="9.42578125" style="11" customWidth="1"/>
    <col min="12844" max="13056" width="9.140625" style="11"/>
    <col min="13057" max="13057" width="6" style="11" customWidth="1"/>
    <col min="13058" max="13058" width="44.7109375" style="11" customWidth="1"/>
    <col min="13059" max="13059" width="7.28515625" style="11" customWidth="1"/>
    <col min="13060" max="13062" width="8.7109375" style="11" customWidth="1"/>
    <col min="13063" max="13063" width="12.42578125" style="11" customWidth="1"/>
    <col min="13064" max="13064" width="8.7109375" style="11" customWidth="1"/>
    <col min="13065" max="13065" width="11" style="11" customWidth="1"/>
    <col min="13066" max="13066" width="8.7109375" style="11" customWidth="1"/>
    <col min="13067" max="13067" width="7.7109375" style="11" customWidth="1"/>
    <col min="13068" max="13070" width="8.7109375" style="11" customWidth="1"/>
    <col min="13071" max="13071" width="13" style="11" customWidth="1"/>
    <col min="13072" max="13072" width="8.7109375" style="11" customWidth="1"/>
    <col min="13073" max="13073" width="11" style="11" customWidth="1"/>
    <col min="13074" max="13074" width="9.28515625" style="11" customWidth="1"/>
    <col min="13075" max="13075" width="7.28515625" style="11" customWidth="1"/>
    <col min="13076" max="13078" width="8.7109375" style="11" customWidth="1"/>
    <col min="13079" max="13079" width="12.42578125" style="11" customWidth="1"/>
    <col min="13080" max="13080" width="8.7109375" style="11" customWidth="1"/>
    <col min="13081" max="13081" width="11" style="11" customWidth="1"/>
    <col min="13082" max="13082" width="8.7109375" style="11" customWidth="1"/>
    <col min="13083" max="13083" width="7.7109375" style="11" customWidth="1"/>
    <col min="13084" max="13086" width="9.42578125" style="11" customWidth="1"/>
    <col min="13087" max="13087" width="13" style="11" customWidth="1"/>
    <col min="13088" max="13088" width="8.7109375" style="11" customWidth="1"/>
    <col min="13089" max="13089" width="11" style="11" customWidth="1"/>
    <col min="13090" max="13090" width="9.28515625" style="11" customWidth="1"/>
    <col min="13091" max="13092" width="8.7109375" style="11" customWidth="1"/>
    <col min="13093" max="13094" width="8" style="11" customWidth="1"/>
    <col min="13095" max="13095" width="12.7109375" style="11" customWidth="1"/>
    <col min="13096" max="13096" width="8.7109375" style="11" customWidth="1"/>
    <col min="13097" max="13097" width="12.7109375" style="11" customWidth="1"/>
    <col min="13098" max="13098" width="8.7109375" style="11" customWidth="1"/>
    <col min="13099" max="13099" width="9.42578125" style="11" customWidth="1"/>
    <col min="13100" max="13312" width="9.140625" style="11"/>
    <col min="13313" max="13313" width="6" style="11" customWidth="1"/>
    <col min="13314" max="13314" width="44.7109375" style="11" customWidth="1"/>
    <col min="13315" max="13315" width="7.28515625" style="11" customWidth="1"/>
    <col min="13316" max="13318" width="8.7109375" style="11" customWidth="1"/>
    <col min="13319" max="13319" width="12.42578125" style="11" customWidth="1"/>
    <col min="13320" max="13320" width="8.7109375" style="11" customWidth="1"/>
    <col min="13321" max="13321" width="11" style="11" customWidth="1"/>
    <col min="13322" max="13322" width="8.7109375" style="11" customWidth="1"/>
    <col min="13323" max="13323" width="7.7109375" style="11" customWidth="1"/>
    <col min="13324" max="13326" width="8.7109375" style="11" customWidth="1"/>
    <col min="13327" max="13327" width="13" style="11" customWidth="1"/>
    <col min="13328" max="13328" width="8.7109375" style="11" customWidth="1"/>
    <col min="13329" max="13329" width="11" style="11" customWidth="1"/>
    <col min="13330" max="13330" width="9.28515625" style="11" customWidth="1"/>
    <col min="13331" max="13331" width="7.28515625" style="11" customWidth="1"/>
    <col min="13332" max="13334" width="8.7109375" style="11" customWidth="1"/>
    <col min="13335" max="13335" width="12.42578125" style="11" customWidth="1"/>
    <col min="13336" max="13336" width="8.7109375" style="11" customWidth="1"/>
    <col min="13337" max="13337" width="11" style="11" customWidth="1"/>
    <col min="13338" max="13338" width="8.7109375" style="11" customWidth="1"/>
    <col min="13339" max="13339" width="7.7109375" style="11" customWidth="1"/>
    <col min="13340" max="13342" width="9.42578125" style="11" customWidth="1"/>
    <col min="13343" max="13343" width="13" style="11" customWidth="1"/>
    <col min="13344" max="13344" width="8.7109375" style="11" customWidth="1"/>
    <col min="13345" max="13345" width="11" style="11" customWidth="1"/>
    <col min="13346" max="13346" width="9.28515625" style="11" customWidth="1"/>
    <col min="13347" max="13348" width="8.7109375" style="11" customWidth="1"/>
    <col min="13349" max="13350" width="8" style="11" customWidth="1"/>
    <col min="13351" max="13351" width="12.7109375" style="11" customWidth="1"/>
    <col min="13352" max="13352" width="8.7109375" style="11" customWidth="1"/>
    <col min="13353" max="13353" width="12.7109375" style="11" customWidth="1"/>
    <col min="13354" max="13354" width="8.7109375" style="11" customWidth="1"/>
    <col min="13355" max="13355" width="9.42578125" style="11" customWidth="1"/>
    <col min="13356" max="13568" width="9.140625" style="11"/>
    <col min="13569" max="13569" width="6" style="11" customWidth="1"/>
    <col min="13570" max="13570" width="44.7109375" style="11" customWidth="1"/>
    <col min="13571" max="13571" width="7.28515625" style="11" customWidth="1"/>
    <col min="13572" max="13574" width="8.7109375" style="11" customWidth="1"/>
    <col min="13575" max="13575" width="12.42578125" style="11" customWidth="1"/>
    <col min="13576" max="13576" width="8.7109375" style="11" customWidth="1"/>
    <col min="13577" max="13577" width="11" style="11" customWidth="1"/>
    <col min="13578" max="13578" width="8.7109375" style="11" customWidth="1"/>
    <col min="13579" max="13579" width="7.7109375" style="11" customWidth="1"/>
    <col min="13580" max="13582" width="8.7109375" style="11" customWidth="1"/>
    <col min="13583" max="13583" width="13" style="11" customWidth="1"/>
    <col min="13584" max="13584" width="8.7109375" style="11" customWidth="1"/>
    <col min="13585" max="13585" width="11" style="11" customWidth="1"/>
    <col min="13586" max="13586" width="9.28515625" style="11" customWidth="1"/>
    <col min="13587" max="13587" width="7.28515625" style="11" customWidth="1"/>
    <col min="13588" max="13590" width="8.7109375" style="11" customWidth="1"/>
    <col min="13591" max="13591" width="12.42578125" style="11" customWidth="1"/>
    <col min="13592" max="13592" width="8.7109375" style="11" customWidth="1"/>
    <col min="13593" max="13593" width="11" style="11" customWidth="1"/>
    <col min="13594" max="13594" width="8.7109375" style="11" customWidth="1"/>
    <col min="13595" max="13595" width="7.7109375" style="11" customWidth="1"/>
    <col min="13596" max="13598" width="9.42578125" style="11" customWidth="1"/>
    <col min="13599" max="13599" width="13" style="11" customWidth="1"/>
    <col min="13600" max="13600" width="8.7109375" style="11" customWidth="1"/>
    <col min="13601" max="13601" width="11" style="11" customWidth="1"/>
    <col min="13602" max="13602" width="9.28515625" style="11" customWidth="1"/>
    <col min="13603" max="13604" width="8.7109375" style="11" customWidth="1"/>
    <col min="13605" max="13606" width="8" style="11" customWidth="1"/>
    <col min="13607" max="13607" width="12.7109375" style="11" customWidth="1"/>
    <col min="13608" max="13608" width="8.7109375" style="11" customWidth="1"/>
    <col min="13609" max="13609" width="12.7109375" style="11" customWidth="1"/>
    <col min="13610" max="13610" width="8.7109375" style="11" customWidth="1"/>
    <col min="13611" max="13611" width="9.42578125" style="11" customWidth="1"/>
    <col min="13612" max="13824" width="9.140625" style="11"/>
    <col min="13825" max="13825" width="6" style="11" customWidth="1"/>
    <col min="13826" max="13826" width="44.7109375" style="11" customWidth="1"/>
    <col min="13827" max="13827" width="7.28515625" style="11" customWidth="1"/>
    <col min="13828" max="13830" width="8.7109375" style="11" customWidth="1"/>
    <col min="13831" max="13831" width="12.42578125" style="11" customWidth="1"/>
    <col min="13832" max="13832" width="8.7109375" style="11" customWidth="1"/>
    <col min="13833" max="13833" width="11" style="11" customWidth="1"/>
    <col min="13834" max="13834" width="8.7109375" style="11" customWidth="1"/>
    <col min="13835" max="13835" width="7.7109375" style="11" customWidth="1"/>
    <col min="13836" max="13838" width="8.7109375" style="11" customWidth="1"/>
    <col min="13839" max="13839" width="13" style="11" customWidth="1"/>
    <col min="13840" max="13840" width="8.7109375" style="11" customWidth="1"/>
    <col min="13841" max="13841" width="11" style="11" customWidth="1"/>
    <col min="13842" max="13842" width="9.28515625" style="11" customWidth="1"/>
    <col min="13843" max="13843" width="7.28515625" style="11" customWidth="1"/>
    <col min="13844" max="13846" width="8.7109375" style="11" customWidth="1"/>
    <col min="13847" max="13847" width="12.42578125" style="11" customWidth="1"/>
    <col min="13848" max="13848" width="8.7109375" style="11" customWidth="1"/>
    <col min="13849" max="13849" width="11" style="11" customWidth="1"/>
    <col min="13850" max="13850" width="8.7109375" style="11" customWidth="1"/>
    <col min="13851" max="13851" width="7.7109375" style="11" customWidth="1"/>
    <col min="13852" max="13854" width="9.42578125" style="11" customWidth="1"/>
    <col min="13855" max="13855" width="13" style="11" customWidth="1"/>
    <col min="13856" max="13856" width="8.7109375" style="11" customWidth="1"/>
    <col min="13857" max="13857" width="11" style="11" customWidth="1"/>
    <col min="13858" max="13858" width="9.28515625" style="11" customWidth="1"/>
    <col min="13859" max="13860" width="8.7109375" style="11" customWidth="1"/>
    <col min="13861" max="13862" width="8" style="11" customWidth="1"/>
    <col min="13863" max="13863" width="12.7109375" style="11" customWidth="1"/>
    <col min="13864" max="13864" width="8.7109375" style="11" customWidth="1"/>
    <col min="13865" max="13865" width="12.7109375" style="11" customWidth="1"/>
    <col min="13866" max="13866" width="8.7109375" style="11" customWidth="1"/>
    <col min="13867" max="13867" width="9.42578125" style="11" customWidth="1"/>
    <col min="13868" max="14080" width="9.140625" style="11"/>
    <col min="14081" max="14081" width="6" style="11" customWidth="1"/>
    <col min="14082" max="14082" width="44.7109375" style="11" customWidth="1"/>
    <col min="14083" max="14083" width="7.28515625" style="11" customWidth="1"/>
    <col min="14084" max="14086" width="8.7109375" style="11" customWidth="1"/>
    <col min="14087" max="14087" width="12.42578125" style="11" customWidth="1"/>
    <col min="14088" max="14088" width="8.7109375" style="11" customWidth="1"/>
    <col min="14089" max="14089" width="11" style="11" customWidth="1"/>
    <col min="14090" max="14090" width="8.7109375" style="11" customWidth="1"/>
    <col min="14091" max="14091" width="7.7109375" style="11" customWidth="1"/>
    <col min="14092" max="14094" width="8.7109375" style="11" customWidth="1"/>
    <col min="14095" max="14095" width="13" style="11" customWidth="1"/>
    <col min="14096" max="14096" width="8.7109375" style="11" customWidth="1"/>
    <col min="14097" max="14097" width="11" style="11" customWidth="1"/>
    <col min="14098" max="14098" width="9.28515625" style="11" customWidth="1"/>
    <col min="14099" max="14099" width="7.28515625" style="11" customWidth="1"/>
    <col min="14100" max="14102" width="8.7109375" style="11" customWidth="1"/>
    <col min="14103" max="14103" width="12.42578125" style="11" customWidth="1"/>
    <col min="14104" max="14104" width="8.7109375" style="11" customWidth="1"/>
    <col min="14105" max="14105" width="11" style="11" customWidth="1"/>
    <col min="14106" max="14106" width="8.7109375" style="11" customWidth="1"/>
    <col min="14107" max="14107" width="7.7109375" style="11" customWidth="1"/>
    <col min="14108" max="14110" width="9.42578125" style="11" customWidth="1"/>
    <col min="14111" max="14111" width="13" style="11" customWidth="1"/>
    <col min="14112" max="14112" width="8.7109375" style="11" customWidth="1"/>
    <col min="14113" max="14113" width="11" style="11" customWidth="1"/>
    <col min="14114" max="14114" width="9.28515625" style="11" customWidth="1"/>
    <col min="14115" max="14116" width="8.7109375" style="11" customWidth="1"/>
    <col min="14117" max="14118" width="8" style="11" customWidth="1"/>
    <col min="14119" max="14119" width="12.7109375" style="11" customWidth="1"/>
    <col min="14120" max="14120" width="8.7109375" style="11" customWidth="1"/>
    <col min="14121" max="14121" width="12.7109375" style="11" customWidth="1"/>
    <col min="14122" max="14122" width="8.7109375" style="11" customWidth="1"/>
    <col min="14123" max="14123" width="9.42578125" style="11" customWidth="1"/>
    <col min="14124" max="14336" width="9.140625" style="11"/>
    <col min="14337" max="14337" width="6" style="11" customWidth="1"/>
    <col min="14338" max="14338" width="44.7109375" style="11" customWidth="1"/>
    <col min="14339" max="14339" width="7.28515625" style="11" customWidth="1"/>
    <col min="14340" max="14342" width="8.7109375" style="11" customWidth="1"/>
    <col min="14343" max="14343" width="12.42578125" style="11" customWidth="1"/>
    <col min="14344" max="14344" width="8.7109375" style="11" customWidth="1"/>
    <col min="14345" max="14345" width="11" style="11" customWidth="1"/>
    <col min="14346" max="14346" width="8.7109375" style="11" customWidth="1"/>
    <col min="14347" max="14347" width="7.7109375" style="11" customWidth="1"/>
    <col min="14348" max="14350" width="8.7109375" style="11" customWidth="1"/>
    <col min="14351" max="14351" width="13" style="11" customWidth="1"/>
    <col min="14352" max="14352" width="8.7109375" style="11" customWidth="1"/>
    <col min="14353" max="14353" width="11" style="11" customWidth="1"/>
    <col min="14354" max="14354" width="9.28515625" style="11" customWidth="1"/>
    <col min="14355" max="14355" width="7.28515625" style="11" customWidth="1"/>
    <col min="14356" max="14358" width="8.7109375" style="11" customWidth="1"/>
    <col min="14359" max="14359" width="12.42578125" style="11" customWidth="1"/>
    <col min="14360" max="14360" width="8.7109375" style="11" customWidth="1"/>
    <col min="14361" max="14361" width="11" style="11" customWidth="1"/>
    <col min="14362" max="14362" width="8.7109375" style="11" customWidth="1"/>
    <col min="14363" max="14363" width="7.7109375" style="11" customWidth="1"/>
    <col min="14364" max="14366" width="9.42578125" style="11" customWidth="1"/>
    <col min="14367" max="14367" width="13" style="11" customWidth="1"/>
    <col min="14368" max="14368" width="8.7109375" style="11" customWidth="1"/>
    <col min="14369" max="14369" width="11" style="11" customWidth="1"/>
    <col min="14370" max="14370" width="9.28515625" style="11" customWidth="1"/>
    <col min="14371" max="14372" width="8.7109375" style="11" customWidth="1"/>
    <col min="14373" max="14374" width="8" style="11" customWidth="1"/>
    <col min="14375" max="14375" width="12.7109375" style="11" customWidth="1"/>
    <col min="14376" max="14376" width="8.7109375" style="11" customWidth="1"/>
    <col min="14377" max="14377" width="12.7109375" style="11" customWidth="1"/>
    <col min="14378" max="14378" width="8.7109375" style="11" customWidth="1"/>
    <col min="14379" max="14379" width="9.42578125" style="11" customWidth="1"/>
    <col min="14380" max="14592" width="9.140625" style="11"/>
    <col min="14593" max="14593" width="6" style="11" customWidth="1"/>
    <col min="14594" max="14594" width="44.7109375" style="11" customWidth="1"/>
    <col min="14595" max="14595" width="7.28515625" style="11" customWidth="1"/>
    <col min="14596" max="14598" width="8.7109375" style="11" customWidth="1"/>
    <col min="14599" max="14599" width="12.42578125" style="11" customWidth="1"/>
    <col min="14600" max="14600" width="8.7109375" style="11" customWidth="1"/>
    <col min="14601" max="14601" width="11" style="11" customWidth="1"/>
    <col min="14602" max="14602" width="8.7109375" style="11" customWidth="1"/>
    <col min="14603" max="14603" width="7.7109375" style="11" customWidth="1"/>
    <col min="14604" max="14606" width="8.7109375" style="11" customWidth="1"/>
    <col min="14607" max="14607" width="13" style="11" customWidth="1"/>
    <col min="14608" max="14608" width="8.7109375" style="11" customWidth="1"/>
    <col min="14609" max="14609" width="11" style="11" customWidth="1"/>
    <col min="14610" max="14610" width="9.28515625" style="11" customWidth="1"/>
    <col min="14611" max="14611" width="7.28515625" style="11" customWidth="1"/>
    <col min="14612" max="14614" width="8.7109375" style="11" customWidth="1"/>
    <col min="14615" max="14615" width="12.42578125" style="11" customWidth="1"/>
    <col min="14616" max="14616" width="8.7109375" style="11" customWidth="1"/>
    <col min="14617" max="14617" width="11" style="11" customWidth="1"/>
    <col min="14618" max="14618" width="8.7109375" style="11" customWidth="1"/>
    <col min="14619" max="14619" width="7.7109375" style="11" customWidth="1"/>
    <col min="14620" max="14622" width="9.42578125" style="11" customWidth="1"/>
    <col min="14623" max="14623" width="13" style="11" customWidth="1"/>
    <col min="14624" max="14624" width="8.7109375" style="11" customWidth="1"/>
    <col min="14625" max="14625" width="11" style="11" customWidth="1"/>
    <col min="14626" max="14626" width="9.28515625" style="11" customWidth="1"/>
    <col min="14627" max="14628" width="8.7109375" style="11" customWidth="1"/>
    <col min="14629" max="14630" width="8" style="11" customWidth="1"/>
    <col min="14631" max="14631" width="12.7109375" style="11" customWidth="1"/>
    <col min="14632" max="14632" width="8.7109375" style="11" customWidth="1"/>
    <col min="14633" max="14633" width="12.7109375" style="11" customWidth="1"/>
    <col min="14634" max="14634" width="8.7109375" style="11" customWidth="1"/>
    <col min="14635" max="14635" width="9.42578125" style="11" customWidth="1"/>
    <col min="14636" max="14848" width="9.140625" style="11"/>
    <col min="14849" max="14849" width="6" style="11" customWidth="1"/>
    <col min="14850" max="14850" width="44.7109375" style="11" customWidth="1"/>
    <col min="14851" max="14851" width="7.28515625" style="11" customWidth="1"/>
    <col min="14852" max="14854" width="8.7109375" style="11" customWidth="1"/>
    <col min="14855" max="14855" width="12.42578125" style="11" customWidth="1"/>
    <col min="14856" max="14856" width="8.7109375" style="11" customWidth="1"/>
    <col min="14857" max="14857" width="11" style="11" customWidth="1"/>
    <col min="14858" max="14858" width="8.7109375" style="11" customWidth="1"/>
    <col min="14859" max="14859" width="7.7109375" style="11" customWidth="1"/>
    <col min="14860" max="14862" width="8.7109375" style="11" customWidth="1"/>
    <col min="14863" max="14863" width="13" style="11" customWidth="1"/>
    <col min="14864" max="14864" width="8.7109375" style="11" customWidth="1"/>
    <col min="14865" max="14865" width="11" style="11" customWidth="1"/>
    <col min="14866" max="14866" width="9.28515625" style="11" customWidth="1"/>
    <col min="14867" max="14867" width="7.28515625" style="11" customWidth="1"/>
    <col min="14868" max="14870" width="8.7109375" style="11" customWidth="1"/>
    <col min="14871" max="14871" width="12.42578125" style="11" customWidth="1"/>
    <col min="14872" max="14872" width="8.7109375" style="11" customWidth="1"/>
    <col min="14873" max="14873" width="11" style="11" customWidth="1"/>
    <col min="14874" max="14874" width="8.7109375" style="11" customWidth="1"/>
    <col min="14875" max="14875" width="7.7109375" style="11" customWidth="1"/>
    <col min="14876" max="14878" width="9.42578125" style="11" customWidth="1"/>
    <col min="14879" max="14879" width="13" style="11" customWidth="1"/>
    <col min="14880" max="14880" width="8.7109375" style="11" customWidth="1"/>
    <col min="14881" max="14881" width="11" style="11" customWidth="1"/>
    <col min="14882" max="14882" width="9.28515625" style="11" customWidth="1"/>
    <col min="14883" max="14884" width="8.7109375" style="11" customWidth="1"/>
    <col min="14885" max="14886" width="8" style="11" customWidth="1"/>
    <col min="14887" max="14887" width="12.7109375" style="11" customWidth="1"/>
    <col min="14888" max="14888" width="8.7109375" style="11" customWidth="1"/>
    <col min="14889" max="14889" width="12.7109375" style="11" customWidth="1"/>
    <col min="14890" max="14890" width="8.7109375" style="11" customWidth="1"/>
    <col min="14891" max="14891" width="9.42578125" style="11" customWidth="1"/>
    <col min="14892" max="15104" width="9.140625" style="11"/>
    <col min="15105" max="15105" width="6" style="11" customWidth="1"/>
    <col min="15106" max="15106" width="44.7109375" style="11" customWidth="1"/>
    <col min="15107" max="15107" width="7.28515625" style="11" customWidth="1"/>
    <col min="15108" max="15110" width="8.7109375" style="11" customWidth="1"/>
    <col min="15111" max="15111" width="12.42578125" style="11" customWidth="1"/>
    <col min="15112" max="15112" width="8.7109375" style="11" customWidth="1"/>
    <col min="15113" max="15113" width="11" style="11" customWidth="1"/>
    <col min="15114" max="15114" width="8.7109375" style="11" customWidth="1"/>
    <col min="15115" max="15115" width="7.7109375" style="11" customWidth="1"/>
    <col min="15116" max="15118" width="8.7109375" style="11" customWidth="1"/>
    <col min="15119" max="15119" width="13" style="11" customWidth="1"/>
    <col min="15120" max="15120" width="8.7109375" style="11" customWidth="1"/>
    <col min="15121" max="15121" width="11" style="11" customWidth="1"/>
    <col min="15122" max="15122" width="9.28515625" style="11" customWidth="1"/>
    <col min="15123" max="15123" width="7.28515625" style="11" customWidth="1"/>
    <col min="15124" max="15126" width="8.7109375" style="11" customWidth="1"/>
    <col min="15127" max="15127" width="12.42578125" style="11" customWidth="1"/>
    <col min="15128" max="15128" width="8.7109375" style="11" customWidth="1"/>
    <col min="15129" max="15129" width="11" style="11" customWidth="1"/>
    <col min="15130" max="15130" width="8.7109375" style="11" customWidth="1"/>
    <col min="15131" max="15131" width="7.7109375" style="11" customWidth="1"/>
    <col min="15132" max="15134" width="9.42578125" style="11" customWidth="1"/>
    <col min="15135" max="15135" width="13" style="11" customWidth="1"/>
    <col min="15136" max="15136" width="8.7109375" style="11" customWidth="1"/>
    <col min="15137" max="15137" width="11" style="11" customWidth="1"/>
    <col min="15138" max="15138" width="9.28515625" style="11" customWidth="1"/>
    <col min="15139" max="15140" width="8.7109375" style="11" customWidth="1"/>
    <col min="15141" max="15142" width="8" style="11" customWidth="1"/>
    <col min="15143" max="15143" width="12.7109375" style="11" customWidth="1"/>
    <col min="15144" max="15144" width="8.7109375" style="11" customWidth="1"/>
    <col min="15145" max="15145" width="12.7109375" style="11" customWidth="1"/>
    <col min="15146" max="15146" width="8.7109375" style="11" customWidth="1"/>
    <col min="15147" max="15147" width="9.42578125" style="11" customWidth="1"/>
    <col min="15148" max="15360" width="9.140625" style="11"/>
    <col min="15361" max="15361" width="6" style="11" customWidth="1"/>
    <col min="15362" max="15362" width="44.7109375" style="11" customWidth="1"/>
    <col min="15363" max="15363" width="7.28515625" style="11" customWidth="1"/>
    <col min="15364" max="15366" width="8.7109375" style="11" customWidth="1"/>
    <col min="15367" max="15367" width="12.42578125" style="11" customWidth="1"/>
    <col min="15368" max="15368" width="8.7109375" style="11" customWidth="1"/>
    <col min="15369" max="15369" width="11" style="11" customWidth="1"/>
    <col min="15370" max="15370" width="8.7109375" style="11" customWidth="1"/>
    <col min="15371" max="15371" width="7.7109375" style="11" customWidth="1"/>
    <col min="15372" max="15374" width="8.7109375" style="11" customWidth="1"/>
    <col min="15375" max="15375" width="13" style="11" customWidth="1"/>
    <col min="15376" max="15376" width="8.7109375" style="11" customWidth="1"/>
    <col min="15377" max="15377" width="11" style="11" customWidth="1"/>
    <col min="15378" max="15378" width="9.28515625" style="11" customWidth="1"/>
    <col min="15379" max="15379" width="7.28515625" style="11" customWidth="1"/>
    <col min="15380" max="15382" width="8.7109375" style="11" customWidth="1"/>
    <col min="15383" max="15383" width="12.42578125" style="11" customWidth="1"/>
    <col min="15384" max="15384" width="8.7109375" style="11" customWidth="1"/>
    <col min="15385" max="15385" width="11" style="11" customWidth="1"/>
    <col min="15386" max="15386" width="8.7109375" style="11" customWidth="1"/>
    <col min="15387" max="15387" width="7.7109375" style="11" customWidth="1"/>
    <col min="15388" max="15390" width="9.42578125" style="11" customWidth="1"/>
    <col min="15391" max="15391" width="13" style="11" customWidth="1"/>
    <col min="15392" max="15392" width="8.7109375" style="11" customWidth="1"/>
    <col min="15393" max="15393" width="11" style="11" customWidth="1"/>
    <col min="15394" max="15394" width="9.28515625" style="11" customWidth="1"/>
    <col min="15395" max="15396" width="8.7109375" style="11" customWidth="1"/>
    <col min="15397" max="15398" width="8" style="11" customWidth="1"/>
    <col min="15399" max="15399" width="12.7109375" style="11" customWidth="1"/>
    <col min="15400" max="15400" width="8.7109375" style="11" customWidth="1"/>
    <col min="15401" max="15401" width="12.7109375" style="11" customWidth="1"/>
    <col min="15402" max="15402" width="8.7109375" style="11" customWidth="1"/>
    <col min="15403" max="15403" width="9.42578125" style="11" customWidth="1"/>
    <col min="15404" max="15616" width="9.140625" style="11"/>
    <col min="15617" max="15617" width="6" style="11" customWidth="1"/>
    <col min="15618" max="15618" width="44.7109375" style="11" customWidth="1"/>
    <col min="15619" max="15619" width="7.28515625" style="11" customWidth="1"/>
    <col min="15620" max="15622" width="8.7109375" style="11" customWidth="1"/>
    <col min="15623" max="15623" width="12.42578125" style="11" customWidth="1"/>
    <col min="15624" max="15624" width="8.7109375" style="11" customWidth="1"/>
    <col min="15625" max="15625" width="11" style="11" customWidth="1"/>
    <col min="15626" max="15626" width="8.7109375" style="11" customWidth="1"/>
    <col min="15627" max="15627" width="7.7109375" style="11" customWidth="1"/>
    <col min="15628" max="15630" width="8.7109375" style="11" customWidth="1"/>
    <col min="15631" max="15631" width="13" style="11" customWidth="1"/>
    <col min="15632" max="15632" width="8.7109375" style="11" customWidth="1"/>
    <col min="15633" max="15633" width="11" style="11" customWidth="1"/>
    <col min="15634" max="15634" width="9.28515625" style="11" customWidth="1"/>
    <col min="15635" max="15635" width="7.28515625" style="11" customWidth="1"/>
    <col min="15636" max="15638" width="8.7109375" style="11" customWidth="1"/>
    <col min="15639" max="15639" width="12.42578125" style="11" customWidth="1"/>
    <col min="15640" max="15640" width="8.7109375" style="11" customWidth="1"/>
    <col min="15641" max="15641" width="11" style="11" customWidth="1"/>
    <col min="15642" max="15642" width="8.7109375" style="11" customWidth="1"/>
    <col min="15643" max="15643" width="7.7109375" style="11" customWidth="1"/>
    <col min="15644" max="15646" width="9.42578125" style="11" customWidth="1"/>
    <col min="15647" max="15647" width="13" style="11" customWidth="1"/>
    <col min="15648" max="15648" width="8.7109375" style="11" customWidth="1"/>
    <col min="15649" max="15649" width="11" style="11" customWidth="1"/>
    <col min="15650" max="15650" width="9.28515625" style="11" customWidth="1"/>
    <col min="15651" max="15652" width="8.7109375" style="11" customWidth="1"/>
    <col min="15653" max="15654" width="8" style="11" customWidth="1"/>
    <col min="15655" max="15655" width="12.7109375" style="11" customWidth="1"/>
    <col min="15656" max="15656" width="8.7109375" style="11" customWidth="1"/>
    <col min="15657" max="15657" width="12.7109375" style="11" customWidth="1"/>
    <col min="15658" max="15658" width="8.7109375" style="11" customWidth="1"/>
    <col min="15659" max="15659" width="9.42578125" style="11" customWidth="1"/>
    <col min="15660" max="15872" width="9.140625" style="11"/>
    <col min="15873" max="15873" width="6" style="11" customWidth="1"/>
    <col min="15874" max="15874" width="44.7109375" style="11" customWidth="1"/>
    <col min="15875" max="15875" width="7.28515625" style="11" customWidth="1"/>
    <col min="15876" max="15878" width="8.7109375" style="11" customWidth="1"/>
    <col min="15879" max="15879" width="12.42578125" style="11" customWidth="1"/>
    <col min="15880" max="15880" width="8.7109375" style="11" customWidth="1"/>
    <col min="15881" max="15881" width="11" style="11" customWidth="1"/>
    <col min="15882" max="15882" width="8.7109375" style="11" customWidth="1"/>
    <col min="15883" max="15883" width="7.7109375" style="11" customWidth="1"/>
    <col min="15884" max="15886" width="8.7109375" style="11" customWidth="1"/>
    <col min="15887" max="15887" width="13" style="11" customWidth="1"/>
    <col min="15888" max="15888" width="8.7109375" style="11" customWidth="1"/>
    <col min="15889" max="15889" width="11" style="11" customWidth="1"/>
    <col min="15890" max="15890" width="9.28515625" style="11" customWidth="1"/>
    <col min="15891" max="15891" width="7.28515625" style="11" customWidth="1"/>
    <col min="15892" max="15894" width="8.7109375" style="11" customWidth="1"/>
    <col min="15895" max="15895" width="12.42578125" style="11" customWidth="1"/>
    <col min="15896" max="15896" width="8.7109375" style="11" customWidth="1"/>
    <col min="15897" max="15897" width="11" style="11" customWidth="1"/>
    <col min="15898" max="15898" width="8.7109375" style="11" customWidth="1"/>
    <col min="15899" max="15899" width="7.7109375" style="11" customWidth="1"/>
    <col min="15900" max="15902" width="9.42578125" style="11" customWidth="1"/>
    <col min="15903" max="15903" width="13" style="11" customWidth="1"/>
    <col min="15904" max="15904" width="8.7109375" style="11" customWidth="1"/>
    <col min="15905" max="15905" width="11" style="11" customWidth="1"/>
    <col min="15906" max="15906" width="9.28515625" style="11" customWidth="1"/>
    <col min="15907" max="15908" width="8.7109375" style="11" customWidth="1"/>
    <col min="15909" max="15910" width="8" style="11" customWidth="1"/>
    <col min="15911" max="15911" width="12.7109375" style="11" customWidth="1"/>
    <col min="15912" max="15912" width="8.7109375" style="11" customWidth="1"/>
    <col min="15913" max="15913" width="12.7109375" style="11" customWidth="1"/>
    <col min="15914" max="15914" width="8.7109375" style="11" customWidth="1"/>
    <col min="15915" max="15915" width="9.42578125" style="11" customWidth="1"/>
    <col min="15916" max="16128" width="9.140625" style="11"/>
    <col min="16129" max="16129" width="6" style="11" customWidth="1"/>
    <col min="16130" max="16130" width="44.7109375" style="11" customWidth="1"/>
    <col min="16131" max="16131" width="7.28515625" style="11" customWidth="1"/>
    <col min="16132" max="16134" width="8.7109375" style="11" customWidth="1"/>
    <col min="16135" max="16135" width="12.42578125" style="11" customWidth="1"/>
    <col min="16136" max="16136" width="8.7109375" style="11" customWidth="1"/>
    <col min="16137" max="16137" width="11" style="11" customWidth="1"/>
    <col min="16138" max="16138" width="8.7109375" style="11" customWidth="1"/>
    <col min="16139" max="16139" width="7.7109375" style="11" customWidth="1"/>
    <col min="16140" max="16142" width="8.7109375" style="11" customWidth="1"/>
    <col min="16143" max="16143" width="13" style="11" customWidth="1"/>
    <col min="16144" max="16144" width="8.7109375" style="11" customWidth="1"/>
    <col min="16145" max="16145" width="11" style="11" customWidth="1"/>
    <col min="16146" max="16146" width="9.28515625" style="11" customWidth="1"/>
    <col min="16147" max="16147" width="7.28515625" style="11" customWidth="1"/>
    <col min="16148" max="16150" width="8.7109375" style="11" customWidth="1"/>
    <col min="16151" max="16151" width="12.42578125" style="11" customWidth="1"/>
    <col min="16152" max="16152" width="8.7109375" style="11" customWidth="1"/>
    <col min="16153" max="16153" width="11" style="11" customWidth="1"/>
    <col min="16154" max="16154" width="8.7109375" style="11" customWidth="1"/>
    <col min="16155" max="16155" width="7.7109375" style="11" customWidth="1"/>
    <col min="16156" max="16158" width="9.42578125" style="11" customWidth="1"/>
    <col min="16159" max="16159" width="13" style="11" customWidth="1"/>
    <col min="16160" max="16160" width="8.7109375" style="11" customWidth="1"/>
    <col min="16161" max="16161" width="11" style="11" customWidth="1"/>
    <col min="16162" max="16162" width="9.28515625" style="11" customWidth="1"/>
    <col min="16163" max="16164" width="8.7109375" style="11" customWidth="1"/>
    <col min="16165" max="16166" width="8" style="11" customWidth="1"/>
    <col min="16167" max="16167" width="12.7109375" style="11" customWidth="1"/>
    <col min="16168" max="16168" width="8.7109375" style="11" customWidth="1"/>
    <col min="16169" max="16169" width="12.7109375" style="11" customWidth="1"/>
    <col min="16170" max="16170" width="8.7109375" style="11" customWidth="1"/>
    <col min="16171" max="16171" width="9.42578125" style="11" customWidth="1"/>
    <col min="16172" max="16384" width="9.140625" style="11"/>
  </cols>
  <sheetData>
    <row r="1" spans="1:43" s="17" customFormat="1" ht="25.5" customHeight="1">
      <c r="A1" s="659" t="s">
        <v>275</v>
      </c>
      <c r="B1" s="659"/>
      <c r="C1" s="659"/>
      <c r="D1" s="659"/>
      <c r="E1" s="659"/>
      <c r="F1" s="659"/>
      <c r="G1" s="659"/>
      <c r="H1" s="659"/>
      <c r="I1" s="659"/>
      <c r="J1" s="659"/>
      <c r="K1" s="659"/>
      <c r="L1" s="659"/>
      <c r="M1" s="659"/>
      <c r="N1" s="659"/>
      <c r="O1" s="659"/>
      <c r="P1" s="659"/>
      <c r="Q1" s="659"/>
      <c r="R1" s="33"/>
      <c r="S1" s="195"/>
      <c r="T1" s="195"/>
      <c r="U1" s="195"/>
      <c r="V1" s="196"/>
      <c r="W1" s="196"/>
      <c r="X1" s="196"/>
      <c r="Y1" s="196"/>
      <c r="Z1" s="196"/>
      <c r="AA1" s="732" t="s">
        <v>0</v>
      </c>
      <c r="AB1" s="732"/>
      <c r="AC1" s="732"/>
      <c r="AD1" s="732"/>
      <c r="AE1" s="732"/>
      <c r="AF1" s="732"/>
      <c r="AG1" s="732"/>
      <c r="AH1" s="732"/>
      <c r="AI1" s="732"/>
      <c r="AJ1" s="732"/>
      <c r="AK1" s="732"/>
      <c r="AL1" s="732"/>
      <c r="AM1" s="732"/>
      <c r="AN1" s="732"/>
      <c r="AO1" s="732"/>
      <c r="AP1" s="732"/>
      <c r="AQ1" s="732"/>
    </row>
    <row r="2" spans="1:43" s="17" customFormat="1" ht="39" customHeight="1">
      <c r="A2" s="733" t="s">
        <v>1</v>
      </c>
      <c r="B2" s="733"/>
      <c r="C2" s="733"/>
      <c r="D2" s="733"/>
      <c r="E2" s="733"/>
      <c r="F2" s="733"/>
      <c r="G2" s="733"/>
      <c r="H2" s="733"/>
      <c r="I2" s="733"/>
      <c r="J2" s="733"/>
      <c r="K2" s="733"/>
      <c r="L2" s="733"/>
      <c r="M2" s="733"/>
      <c r="N2" s="733"/>
      <c r="O2" s="733"/>
      <c r="P2" s="733"/>
      <c r="Q2" s="733"/>
      <c r="R2" s="32"/>
      <c r="S2" s="196"/>
      <c r="T2" s="196"/>
      <c r="U2" s="196"/>
      <c r="V2" s="196"/>
      <c r="W2" s="196"/>
      <c r="X2" s="196"/>
      <c r="Y2" s="196"/>
      <c r="Z2" s="196"/>
      <c r="AA2" s="734" t="s">
        <v>2</v>
      </c>
      <c r="AB2" s="734"/>
      <c r="AC2" s="734"/>
      <c r="AD2" s="734"/>
      <c r="AE2" s="734"/>
      <c r="AF2" s="734"/>
      <c r="AG2" s="734"/>
      <c r="AH2" s="734"/>
      <c r="AI2" s="734"/>
      <c r="AJ2" s="734"/>
      <c r="AK2" s="734"/>
      <c r="AL2" s="734"/>
      <c r="AM2" s="734"/>
      <c r="AN2" s="734"/>
      <c r="AO2" s="734"/>
      <c r="AP2" s="734"/>
      <c r="AQ2" s="734"/>
    </row>
    <row r="3" spans="1:43" s="17" customFormat="1" ht="46.15" customHeight="1">
      <c r="A3" s="735" t="s">
        <v>3</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row>
    <row r="4" spans="1:43" s="20" customFormat="1" ht="64.900000000000006" customHeight="1">
      <c r="A4" s="731" t="s">
        <v>276</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row>
    <row r="5" spans="1:43" s="17" customFormat="1" ht="33" customHeight="1">
      <c r="A5" s="721" t="s">
        <v>4</v>
      </c>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c r="AL5" s="721"/>
      <c r="AM5" s="721"/>
      <c r="AN5" s="721"/>
      <c r="AO5" s="721"/>
      <c r="AP5" s="721"/>
      <c r="AQ5" s="721"/>
    </row>
    <row r="6" spans="1:43" s="5" customFormat="1" ht="41.65" customHeight="1">
      <c r="A6" s="642" t="s">
        <v>5</v>
      </c>
      <c r="B6" s="642" t="s">
        <v>23</v>
      </c>
      <c r="C6" s="642" t="s">
        <v>277</v>
      </c>
      <c r="D6" s="642"/>
      <c r="E6" s="642"/>
      <c r="F6" s="642"/>
      <c r="G6" s="642"/>
      <c r="H6" s="642"/>
      <c r="I6" s="642"/>
      <c r="J6" s="642"/>
      <c r="K6" s="642"/>
      <c r="L6" s="642"/>
      <c r="M6" s="642"/>
      <c r="N6" s="642"/>
      <c r="O6" s="642"/>
      <c r="P6" s="642"/>
      <c r="Q6" s="642"/>
      <c r="R6" s="642"/>
      <c r="S6" s="722" t="s">
        <v>278</v>
      </c>
      <c r="T6" s="723"/>
      <c r="U6" s="723"/>
      <c r="V6" s="723"/>
      <c r="W6" s="723"/>
      <c r="X6" s="723"/>
      <c r="Y6" s="723"/>
      <c r="Z6" s="723"/>
      <c r="AA6" s="723"/>
      <c r="AB6" s="723"/>
      <c r="AC6" s="723"/>
      <c r="AD6" s="723"/>
      <c r="AE6" s="723"/>
      <c r="AF6" s="723"/>
      <c r="AG6" s="723"/>
      <c r="AH6" s="723"/>
      <c r="AI6" s="724" t="s">
        <v>279</v>
      </c>
      <c r="AJ6" s="725"/>
      <c r="AK6" s="725"/>
      <c r="AL6" s="725"/>
      <c r="AM6" s="725"/>
      <c r="AN6" s="725"/>
      <c r="AO6" s="725"/>
      <c r="AP6" s="726"/>
      <c r="AQ6" s="642" t="s">
        <v>8</v>
      </c>
    </row>
    <row r="7" spans="1:43" s="5" customFormat="1" ht="41.65" customHeight="1">
      <c r="A7" s="642"/>
      <c r="B7" s="642"/>
      <c r="C7" s="642" t="s">
        <v>11</v>
      </c>
      <c r="D7" s="642"/>
      <c r="E7" s="642"/>
      <c r="F7" s="642"/>
      <c r="G7" s="642"/>
      <c r="H7" s="642"/>
      <c r="I7" s="642"/>
      <c r="J7" s="642"/>
      <c r="K7" s="642" t="s">
        <v>280</v>
      </c>
      <c r="L7" s="642"/>
      <c r="M7" s="642"/>
      <c r="N7" s="642"/>
      <c r="O7" s="642"/>
      <c r="P7" s="642"/>
      <c r="Q7" s="642"/>
      <c r="R7" s="642"/>
      <c r="S7" s="722" t="s">
        <v>11</v>
      </c>
      <c r="T7" s="723"/>
      <c r="U7" s="723"/>
      <c r="V7" s="723"/>
      <c r="W7" s="723"/>
      <c r="X7" s="723"/>
      <c r="Y7" s="723"/>
      <c r="Z7" s="730"/>
      <c r="AA7" s="723" t="s">
        <v>281</v>
      </c>
      <c r="AB7" s="723"/>
      <c r="AC7" s="723"/>
      <c r="AD7" s="723"/>
      <c r="AE7" s="723"/>
      <c r="AF7" s="723"/>
      <c r="AG7" s="723"/>
      <c r="AH7" s="730"/>
      <c r="AI7" s="727"/>
      <c r="AJ7" s="728"/>
      <c r="AK7" s="728"/>
      <c r="AL7" s="728"/>
      <c r="AM7" s="728"/>
      <c r="AN7" s="728"/>
      <c r="AO7" s="728"/>
      <c r="AP7" s="729"/>
      <c r="AQ7" s="642"/>
    </row>
    <row r="8" spans="1:43" s="5" customFormat="1" ht="41.65" customHeight="1">
      <c r="A8" s="642"/>
      <c r="B8" s="642"/>
      <c r="C8" s="642" t="s">
        <v>11</v>
      </c>
      <c r="D8" s="642" t="s">
        <v>28</v>
      </c>
      <c r="E8" s="642"/>
      <c r="F8" s="642" t="s">
        <v>29</v>
      </c>
      <c r="G8" s="719" t="s">
        <v>30</v>
      </c>
      <c r="H8" s="642" t="s">
        <v>31</v>
      </c>
      <c r="I8" s="719" t="s">
        <v>34</v>
      </c>
      <c r="J8" s="642" t="s">
        <v>33</v>
      </c>
      <c r="K8" s="642" t="s">
        <v>11</v>
      </c>
      <c r="L8" s="642" t="s">
        <v>28</v>
      </c>
      <c r="M8" s="642"/>
      <c r="N8" s="642" t="s">
        <v>29</v>
      </c>
      <c r="O8" s="719" t="s">
        <v>30</v>
      </c>
      <c r="P8" s="642" t="s">
        <v>31</v>
      </c>
      <c r="Q8" s="642" t="s">
        <v>32</v>
      </c>
      <c r="R8" s="642" t="s">
        <v>33</v>
      </c>
      <c r="S8" s="642" t="s">
        <v>11</v>
      </c>
      <c r="T8" s="642" t="s">
        <v>28</v>
      </c>
      <c r="U8" s="642"/>
      <c r="V8" s="642" t="s">
        <v>29</v>
      </c>
      <c r="W8" s="719" t="s">
        <v>30</v>
      </c>
      <c r="X8" s="642" t="s">
        <v>31</v>
      </c>
      <c r="Y8" s="719" t="s">
        <v>34</v>
      </c>
      <c r="Z8" s="642" t="s">
        <v>33</v>
      </c>
      <c r="AA8" s="642" t="s">
        <v>11</v>
      </c>
      <c r="AB8" s="642" t="s">
        <v>28</v>
      </c>
      <c r="AC8" s="642"/>
      <c r="AD8" s="642" t="s">
        <v>29</v>
      </c>
      <c r="AE8" s="719" t="s">
        <v>30</v>
      </c>
      <c r="AF8" s="642" t="s">
        <v>31</v>
      </c>
      <c r="AG8" s="642" t="s">
        <v>32</v>
      </c>
      <c r="AH8" s="642" t="s">
        <v>33</v>
      </c>
      <c r="AI8" s="642" t="s">
        <v>11</v>
      </c>
      <c r="AJ8" s="642" t="s">
        <v>28</v>
      </c>
      <c r="AK8" s="642"/>
      <c r="AL8" s="642" t="s">
        <v>29</v>
      </c>
      <c r="AM8" s="719" t="s">
        <v>30</v>
      </c>
      <c r="AN8" s="642" t="s">
        <v>31</v>
      </c>
      <c r="AO8" s="719" t="s">
        <v>34</v>
      </c>
      <c r="AP8" s="642" t="s">
        <v>33</v>
      </c>
      <c r="AQ8" s="642"/>
    </row>
    <row r="9" spans="1:43" s="5" customFormat="1" ht="154.9" customHeight="1">
      <c r="A9" s="642"/>
      <c r="B9" s="642"/>
      <c r="C9" s="642"/>
      <c r="D9" s="6" t="s">
        <v>35</v>
      </c>
      <c r="E9" s="6" t="s">
        <v>36</v>
      </c>
      <c r="F9" s="642"/>
      <c r="G9" s="720"/>
      <c r="H9" s="642"/>
      <c r="I9" s="720"/>
      <c r="J9" s="642"/>
      <c r="K9" s="642"/>
      <c r="L9" s="6" t="s">
        <v>35</v>
      </c>
      <c r="M9" s="6" t="s">
        <v>36</v>
      </c>
      <c r="N9" s="642"/>
      <c r="O9" s="720"/>
      <c r="P9" s="642"/>
      <c r="Q9" s="642"/>
      <c r="R9" s="642"/>
      <c r="S9" s="642"/>
      <c r="T9" s="6" t="s">
        <v>35</v>
      </c>
      <c r="U9" s="6" t="s">
        <v>36</v>
      </c>
      <c r="V9" s="642"/>
      <c r="W9" s="720"/>
      <c r="X9" s="642"/>
      <c r="Y9" s="720"/>
      <c r="Z9" s="642"/>
      <c r="AA9" s="642"/>
      <c r="AB9" s="6" t="s">
        <v>35</v>
      </c>
      <c r="AC9" s="6" t="s">
        <v>36</v>
      </c>
      <c r="AD9" s="642"/>
      <c r="AE9" s="720"/>
      <c r="AF9" s="642"/>
      <c r="AG9" s="642"/>
      <c r="AH9" s="642"/>
      <c r="AI9" s="642"/>
      <c r="AJ9" s="6" t="s">
        <v>35</v>
      </c>
      <c r="AK9" s="6" t="s">
        <v>36</v>
      </c>
      <c r="AL9" s="642"/>
      <c r="AM9" s="720"/>
      <c r="AN9" s="642"/>
      <c r="AO9" s="720"/>
      <c r="AP9" s="642"/>
      <c r="AQ9" s="642"/>
    </row>
    <row r="10" spans="1:43" s="8" customFormat="1" ht="24" customHeight="1">
      <c r="A10" s="21">
        <v>1</v>
      </c>
      <c r="B10" s="21">
        <v>2</v>
      </c>
      <c r="C10" s="21">
        <v>3</v>
      </c>
      <c r="D10" s="21">
        <v>4</v>
      </c>
      <c r="E10" s="21">
        <v>5</v>
      </c>
      <c r="F10" s="21">
        <v>6</v>
      </c>
      <c r="G10" s="21">
        <v>7</v>
      </c>
      <c r="H10" s="21">
        <v>8</v>
      </c>
      <c r="I10" s="21">
        <v>9</v>
      </c>
      <c r="J10" s="21">
        <v>10</v>
      </c>
      <c r="K10" s="21">
        <v>11</v>
      </c>
      <c r="L10" s="21">
        <v>12</v>
      </c>
      <c r="M10" s="21">
        <v>13</v>
      </c>
      <c r="N10" s="21">
        <v>14</v>
      </c>
      <c r="O10" s="21">
        <v>15</v>
      </c>
      <c r="P10" s="21">
        <v>16</v>
      </c>
      <c r="Q10" s="21">
        <v>17</v>
      </c>
      <c r="R10" s="21">
        <v>18</v>
      </c>
      <c r="S10" s="21">
        <v>19</v>
      </c>
      <c r="T10" s="21">
        <v>20</v>
      </c>
      <c r="U10" s="21">
        <v>21</v>
      </c>
      <c r="V10" s="21">
        <v>22</v>
      </c>
      <c r="W10" s="21">
        <v>23</v>
      </c>
      <c r="X10" s="21">
        <v>24</v>
      </c>
      <c r="Y10" s="21">
        <v>25</v>
      </c>
      <c r="Z10" s="21">
        <v>26</v>
      </c>
      <c r="AA10" s="21">
        <v>27</v>
      </c>
      <c r="AB10" s="21">
        <v>28</v>
      </c>
      <c r="AC10" s="21">
        <v>29</v>
      </c>
      <c r="AD10" s="21">
        <v>30</v>
      </c>
      <c r="AE10" s="21">
        <v>31</v>
      </c>
      <c r="AF10" s="21">
        <v>32</v>
      </c>
      <c r="AG10" s="21">
        <v>33</v>
      </c>
      <c r="AH10" s="21">
        <v>34</v>
      </c>
      <c r="AI10" s="21">
        <v>35</v>
      </c>
      <c r="AJ10" s="21">
        <v>36</v>
      </c>
      <c r="AK10" s="21">
        <v>37</v>
      </c>
      <c r="AL10" s="21">
        <v>38</v>
      </c>
      <c r="AM10" s="21">
        <v>39</v>
      </c>
      <c r="AN10" s="21">
        <v>40</v>
      </c>
      <c r="AO10" s="21">
        <v>41</v>
      </c>
      <c r="AP10" s="21">
        <v>42</v>
      </c>
      <c r="AQ10" s="21">
        <v>43</v>
      </c>
    </row>
    <row r="11" spans="1:43" ht="36" customHeight="1">
      <c r="A11" s="7"/>
      <c r="B11" s="9" t="s">
        <v>14</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10"/>
    </row>
    <row r="12" spans="1:43" s="13" customFormat="1" ht="40.5" customHeight="1">
      <c r="A12" s="7">
        <v>1</v>
      </c>
      <c r="B12" s="23" t="s">
        <v>38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2"/>
    </row>
    <row r="13" spans="1:43" s="13" customFormat="1" ht="28.5" customHeight="1">
      <c r="A13" s="7">
        <v>2</v>
      </c>
      <c r="B13" s="23" t="s">
        <v>40</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2"/>
    </row>
    <row r="14" spans="1:43" s="13" customFormat="1" ht="36.75" customHeight="1">
      <c r="A14" s="7">
        <v>3</v>
      </c>
      <c r="B14" s="23" t="s">
        <v>42</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2"/>
    </row>
    <row r="15" spans="1:43" s="13" customFormat="1" ht="31.5" customHeight="1">
      <c r="A15" s="7">
        <v>4</v>
      </c>
      <c r="B15" s="23" t="s">
        <v>44</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2"/>
    </row>
    <row r="16" spans="1:43" s="13" customFormat="1" ht="36.75" customHeight="1">
      <c r="A16" s="7">
        <v>5</v>
      </c>
      <c r="B16" s="23" t="s">
        <v>46</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2"/>
    </row>
    <row r="17" spans="1:43" s="199" customFormat="1" ht="46.9" customHeight="1">
      <c r="A17" s="7">
        <v>6</v>
      </c>
      <c r="B17" s="23" t="s">
        <v>48</v>
      </c>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8"/>
    </row>
    <row r="18" spans="1:43" s="199" customFormat="1" ht="35.65" customHeight="1">
      <c r="A18" s="7">
        <v>7</v>
      </c>
      <c r="B18" s="23" t="s">
        <v>49</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8"/>
    </row>
    <row r="19" spans="1:43" s="199" customFormat="1" ht="35.65" customHeight="1">
      <c r="A19" s="7">
        <v>8</v>
      </c>
      <c r="B19" s="23" t="s">
        <v>51</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8"/>
    </row>
    <row r="20" spans="1:43" s="202" customFormat="1" ht="35.65" customHeight="1">
      <c r="A20" s="7">
        <v>9</v>
      </c>
      <c r="B20" s="23" t="s">
        <v>53</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1"/>
    </row>
    <row r="21" spans="1:43" s="13" customFormat="1" ht="35.65" customHeight="1">
      <c r="A21" s="7">
        <v>10</v>
      </c>
      <c r="B21" s="23" t="s">
        <v>55</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2"/>
    </row>
    <row r="22" spans="1:43" s="13" customFormat="1" ht="35.65" customHeight="1">
      <c r="A22" s="7">
        <v>11</v>
      </c>
      <c r="B22" s="23" t="s">
        <v>57</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2"/>
    </row>
    <row r="23" spans="1:43" s="13" customFormat="1" ht="35.65" customHeight="1">
      <c r="A23" s="7">
        <v>12</v>
      </c>
      <c r="B23" s="23" t="s">
        <v>59</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2"/>
    </row>
    <row r="24" spans="1:43" s="13" customFormat="1" ht="35.65" customHeight="1">
      <c r="A24" s="7">
        <v>13</v>
      </c>
      <c r="B24" s="23" t="s">
        <v>61</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2"/>
    </row>
    <row r="25" spans="1:43" s="13" customFormat="1" ht="35.65" customHeight="1">
      <c r="A25" s="7">
        <v>14</v>
      </c>
      <c r="B25" s="23" t="s">
        <v>63</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2"/>
    </row>
    <row r="26" spans="1:43" s="13" customFormat="1" ht="35.65" customHeight="1">
      <c r="A26" s="7">
        <v>15</v>
      </c>
      <c r="B26" s="23" t="s">
        <v>65</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2"/>
    </row>
    <row r="27" spans="1:43" s="13" customFormat="1" ht="35.65" customHeight="1">
      <c r="A27" s="7">
        <v>16</v>
      </c>
      <c r="B27" s="23" t="s">
        <v>67</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2"/>
    </row>
    <row r="28" spans="1:43" s="13" customFormat="1" ht="35.65" customHeight="1">
      <c r="A28" s="7">
        <v>17</v>
      </c>
      <c r="B28" s="23" t="s">
        <v>69</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2"/>
    </row>
    <row r="29" spans="1:43" s="13" customFormat="1" ht="35.65" customHeight="1">
      <c r="A29" s="7">
        <v>18</v>
      </c>
      <c r="B29" s="23" t="s">
        <v>71</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2"/>
    </row>
    <row r="30" spans="1:43" s="13" customFormat="1" ht="35.65" customHeight="1">
      <c r="A30" s="7">
        <v>19</v>
      </c>
      <c r="B30" s="23" t="s">
        <v>73</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2"/>
    </row>
    <row r="31" spans="1:43" s="13" customFormat="1" ht="35.65" hidden="1" customHeight="1">
      <c r="A31" s="7">
        <v>20</v>
      </c>
      <c r="B31" s="23" t="s">
        <v>75</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2"/>
    </row>
    <row r="32" spans="1:43" ht="6" customHeight="1">
      <c r="A32" s="7"/>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s="31" customFormat="1" ht="96.4" customHeight="1">
      <c r="A33" s="30"/>
      <c r="B33" s="643" t="s">
        <v>282</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row>
  </sheetData>
  <mergeCells count="53">
    <mergeCell ref="A4:AQ4"/>
    <mergeCell ref="A1:Q1"/>
    <mergeCell ref="AA1:AQ1"/>
    <mergeCell ref="A2:Q2"/>
    <mergeCell ref="AA2:AQ2"/>
    <mergeCell ref="A3:AQ3"/>
    <mergeCell ref="A5:AQ5"/>
    <mergeCell ref="A6:A9"/>
    <mergeCell ref="B6:B9"/>
    <mergeCell ref="C6:R6"/>
    <mergeCell ref="S6:AH6"/>
    <mergeCell ref="AI6:AP7"/>
    <mergeCell ref="AQ6:AQ9"/>
    <mergeCell ref="C7:J7"/>
    <mergeCell ref="K7:R7"/>
    <mergeCell ref="S7:Z7"/>
    <mergeCell ref="S8:S9"/>
    <mergeCell ref="AA7:AH7"/>
    <mergeCell ref="C8:C9"/>
    <mergeCell ref="D8:E8"/>
    <mergeCell ref="F8:F9"/>
    <mergeCell ref="G8:G9"/>
    <mergeCell ref="H8:H9"/>
    <mergeCell ref="I8:I9"/>
    <mergeCell ref="J8:J9"/>
    <mergeCell ref="K8:K9"/>
    <mergeCell ref="L8:M8"/>
    <mergeCell ref="N8:N9"/>
    <mergeCell ref="O8:O9"/>
    <mergeCell ref="P8:P9"/>
    <mergeCell ref="Q8:Q9"/>
    <mergeCell ref="R8:R9"/>
    <mergeCell ref="V8:V9"/>
    <mergeCell ref="W8:W9"/>
    <mergeCell ref="X8:X9"/>
    <mergeCell ref="Y8:Y9"/>
    <mergeCell ref="Z8:Z9"/>
    <mergeCell ref="AO8:AO9"/>
    <mergeCell ref="AP8:AP9"/>
    <mergeCell ref="B33:AQ33"/>
    <mergeCell ref="AH8:AH9"/>
    <mergeCell ref="AI8:AI9"/>
    <mergeCell ref="AJ8:AK8"/>
    <mergeCell ref="AL8:AL9"/>
    <mergeCell ref="AM8:AM9"/>
    <mergeCell ref="AN8:AN9"/>
    <mergeCell ref="AA8:AA9"/>
    <mergeCell ref="AB8:AC8"/>
    <mergeCell ref="AD8:AD9"/>
    <mergeCell ref="AE8:AE9"/>
    <mergeCell ref="AF8:AF9"/>
    <mergeCell ref="AG8:AG9"/>
    <mergeCell ref="T8:U8"/>
  </mergeCells>
  <printOptions horizontalCentered="1"/>
  <pageMargins left="0.23622047244094491" right="0.23622047244094491" top="0.74803149606299213" bottom="0.74803149606299213" header="0.31496062992125984" footer="0.31496062992125984"/>
  <pageSetup paperSize="8" scale="45" fitToWidth="0" fitToHeight="0" pageOrder="overThenDown" orientation="landscape" r:id="rId1"/>
  <headerFooter>
    <oddFooter>&amp;R&amp;14&amp;P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T31"/>
  <sheetViews>
    <sheetView zoomScale="85" zoomScaleNormal="85" workbookViewId="0">
      <selection activeCell="H18" sqref="H18"/>
    </sheetView>
  </sheetViews>
  <sheetFormatPr defaultColWidth="8.85546875" defaultRowHeight="15"/>
  <cols>
    <col min="2" max="2" width="37.140625" customWidth="1"/>
    <col min="3" max="3" width="11" customWidth="1"/>
    <col min="4" max="6" width="9.85546875" hidden="1" customWidth="1"/>
    <col min="7" max="7" width="18.42578125" customWidth="1"/>
    <col min="8" max="8" width="13.7109375" customWidth="1"/>
    <col min="9" max="9" width="13" customWidth="1"/>
    <col min="10" max="12" width="0" hidden="1" customWidth="1"/>
    <col min="13" max="14" width="10.140625" hidden="1" customWidth="1"/>
    <col min="15" max="20" width="13.28515625" customWidth="1"/>
    <col min="259" max="259" width="25" customWidth="1"/>
    <col min="260" max="265" width="9.85546875" customWidth="1"/>
    <col min="266" max="268" width="0" hidden="1" customWidth="1"/>
    <col min="269" max="276" width="10.140625" customWidth="1"/>
    <col min="515" max="515" width="25" customWidth="1"/>
    <col min="516" max="521" width="9.85546875" customWidth="1"/>
    <col min="522" max="524" width="0" hidden="1" customWidth="1"/>
    <col min="525" max="532" width="10.140625" customWidth="1"/>
    <col min="771" max="771" width="25" customWidth="1"/>
    <col min="772" max="777" width="9.85546875" customWidth="1"/>
    <col min="778" max="780" width="0" hidden="1" customWidth="1"/>
    <col min="781" max="788" width="10.140625" customWidth="1"/>
    <col min="1027" max="1027" width="25" customWidth="1"/>
    <col min="1028" max="1033" width="9.85546875" customWidth="1"/>
    <col min="1034" max="1036" width="0" hidden="1" customWidth="1"/>
    <col min="1037" max="1044" width="10.140625" customWidth="1"/>
    <col min="1283" max="1283" width="25" customWidth="1"/>
    <col min="1284" max="1289" width="9.85546875" customWidth="1"/>
    <col min="1290" max="1292" width="0" hidden="1" customWidth="1"/>
    <col min="1293" max="1300" width="10.140625" customWidth="1"/>
    <col min="1539" max="1539" width="25" customWidth="1"/>
    <col min="1540" max="1545" width="9.85546875" customWidth="1"/>
    <col min="1546" max="1548" width="0" hidden="1" customWidth="1"/>
    <col min="1549" max="1556" width="10.140625" customWidth="1"/>
    <col min="1795" max="1795" width="25" customWidth="1"/>
    <col min="1796" max="1801" width="9.85546875" customWidth="1"/>
    <col min="1802" max="1804" width="0" hidden="1" customWidth="1"/>
    <col min="1805" max="1812" width="10.140625" customWidth="1"/>
    <col min="2051" max="2051" width="25" customWidth="1"/>
    <col min="2052" max="2057" width="9.85546875" customWidth="1"/>
    <col min="2058" max="2060" width="0" hidden="1" customWidth="1"/>
    <col min="2061" max="2068" width="10.140625" customWidth="1"/>
    <col min="2307" max="2307" width="25" customWidth="1"/>
    <col min="2308" max="2313" width="9.85546875" customWidth="1"/>
    <col min="2314" max="2316" width="0" hidden="1" customWidth="1"/>
    <col min="2317" max="2324" width="10.140625" customWidth="1"/>
    <col min="2563" max="2563" width="25" customWidth="1"/>
    <col min="2564" max="2569" width="9.85546875" customWidth="1"/>
    <col min="2570" max="2572" width="0" hidden="1" customWidth="1"/>
    <col min="2573" max="2580" width="10.140625" customWidth="1"/>
    <col min="2819" max="2819" width="25" customWidth="1"/>
    <col min="2820" max="2825" width="9.85546875" customWidth="1"/>
    <col min="2826" max="2828" width="0" hidden="1" customWidth="1"/>
    <col min="2829" max="2836" width="10.140625" customWidth="1"/>
    <col min="3075" max="3075" width="25" customWidth="1"/>
    <col min="3076" max="3081" width="9.85546875" customWidth="1"/>
    <col min="3082" max="3084" width="0" hidden="1" customWidth="1"/>
    <col min="3085" max="3092" width="10.140625" customWidth="1"/>
    <col min="3331" max="3331" width="25" customWidth="1"/>
    <col min="3332" max="3337" width="9.85546875" customWidth="1"/>
    <col min="3338" max="3340" width="0" hidden="1" customWidth="1"/>
    <col min="3341" max="3348" width="10.140625" customWidth="1"/>
    <col min="3587" max="3587" width="25" customWidth="1"/>
    <col min="3588" max="3593" width="9.85546875" customWidth="1"/>
    <col min="3594" max="3596" width="0" hidden="1" customWidth="1"/>
    <col min="3597" max="3604" width="10.140625" customWidth="1"/>
    <col min="3843" max="3843" width="25" customWidth="1"/>
    <col min="3844" max="3849" width="9.85546875" customWidth="1"/>
    <col min="3850" max="3852" width="0" hidden="1" customWidth="1"/>
    <col min="3853" max="3860" width="10.140625" customWidth="1"/>
    <col min="4099" max="4099" width="25" customWidth="1"/>
    <col min="4100" max="4105" width="9.85546875" customWidth="1"/>
    <col min="4106" max="4108" width="0" hidden="1" customWidth="1"/>
    <col min="4109" max="4116" width="10.140625" customWidth="1"/>
    <col min="4355" max="4355" width="25" customWidth="1"/>
    <col min="4356" max="4361" width="9.85546875" customWidth="1"/>
    <col min="4362" max="4364" width="0" hidden="1" customWidth="1"/>
    <col min="4365" max="4372" width="10.140625" customWidth="1"/>
    <col min="4611" max="4611" width="25" customWidth="1"/>
    <col min="4612" max="4617" width="9.85546875" customWidth="1"/>
    <col min="4618" max="4620" width="0" hidden="1" customWidth="1"/>
    <col min="4621" max="4628" width="10.140625" customWidth="1"/>
    <col min="4867" max="4867" width="25" customWidth="1"/>
    <col min="4868" max="4873" width="9.85546875" customWidth="1"/>
    <col min="4874" max="4876" width="0" hidden="1" customWidth="1"/>
    <col min="4877" max="4884" width="10.140625" customWidth="1"/>
    <col min="5123" max="5123" width="25" customWidth="1"/>
    <col min="5124" max="5129" width="9.85546875" customWidth="1"/>
    <col min="5130" max="5132" width="0" hidden="1" customWidth="1"/>
    <col min="5133" max="5140" width="10.140625" customWidth="1"/>
    <col min="5379" max="5379" width="25" customWidth="1"/>
    <col min="5380" max="5385" width="9.85546875" customWidth="1"/>
    <col min="5386" max="5388" width="0" hidden="1" customWidth="1"/>
    <col min="5389" max="5396" width="10.140625" customWidth="1"/>
    <col min="5635" max="5635" width="25" customWidth="1"/>
    <col min="5636" max="5641" width="9.85546875" customWidth="1"/>
    <col min="5642" max="5644" width="0" hidden="1" customWidth="1"/>
    <col min="5645" max="5652" width="10.140625" customWidth="1"/>
    <col min="5891" max="5891" width="25" customWidth="1"/>
    <col min="5892" max="5897" width="9.85546875" customWidth="1"/>
    <col min="5898" max="5900" width="0" hidden="1" customWidth="1"/>
    <col min="5901" max="5908" width="10.140625" customWidth="1"/>
    <col min="6147" max="6147" width="25" customWidth="1"/>
    <col min="6148" max="6153" width="9.85546875" customWidth="1"/>
    <col min="6154" max="6156" width="0" hidden="1" customWidth="1"/>
    <col min="6157" max="6164" width="10.140625" customWidth="1"/>
    <col min="6403" max="6403" width="25" customWidth="1"/>
    <col min="6404" max="6409" width="9.85546875" customWidth="1"/>
    <col min="6410" max="6412" width="0" hidden="1" customWidth="1"/>
    <col min="6413" max="6420" width="10.140625" customWidth="1"/>
    <col min="6659" max="6659" width="25" customWidth="1"/>
    <col min="6660" max="6665" width="9.85546875" customWidth="1"/>
    <col min="6666" max="6668" width="0" hidden="1" customWidth="1"/>
    <col min="6669" max="6676" width="10.140625" customWidth="1"/>
    <col min="6915" max="6915" width="25" customWidth="1"/>
    <col min="6916" max="6921" width="9.85546875" customWidth="1"/>
    <col min="6922" max="6924" width="0" hidden="1" customWidth="1"/>
    <col min="6925" max="6932" width="10.140625" customWidth="1"/>
    <col min="7171" max="7171" width="25" customWidth="1"/>
    <col min="7172" max="7177" width="9.85546875" customWidth="1"/>
    <col min="7178" max="7180" width="0" hidden="1" customWidth="1"/>
    <col min="7181" max="7188" width="10.140625" customWidth="1"/>
    <col min="7427" max="7427" width="25" customWidth="1"/>
    <col min="7428" max="7433" width="9.85546875" customWidth="1"/>
    <col min="7434" max="7436" width="0" hidden="1" customWidth="1"/>
    <col min="7437" max="7444" width="10.140625" customWidth="1"/>
    <col min="7683" max="7683" width="25" customWidth="1"/>
    <col min="7684" max="7689" width="9.85546875" customWidth="1"/>
    <col min="7690" max="7692" width="0" hidden="1" customWidth="1"/>
    <col min="7693" max="7700" width="10.140625" customWidth="1"/>
    <col min="7939" max="7939" width="25" customWidth="1"/>
    <col min="7940" max="7945" width="9.85546875" customWidth="1"/>
    <col min="7946" max="7948" width="0" hidden="1" customWidth="1"/>
    <col min="7949" max="7956" width="10.140625" customWidth="1"/>
    <col min="8195" max="8195" width="25" customWidth="1"/>
    <col min="8196" max="8201" width="9.85546875" customWidth="1"/>
    <col min="8202" max="8204" width="0" hidden="1" customWidth="1"/>
    <col min="8205" max="8212" width="10.140625" customWidth="1"/>
    <col min="8451" max="8451" width="25" customWidth="1"/>
    <col min="8452" max="8457" width="9.85546875" customWidth="1"/>
    <col min="8458" max="8460" width="0" hidden="1" customWidth="1"/>
    <col min="8461" max="8468" width="10.140625" customWidth="1"/>
    <col min="8707" max="8707" width="25" customWidth="1"/>
    <col min="8708" max="8713" width="9.85546875" customWidth="1"/>
    <col min="8714" max="8716" width="0" hidden="1" customWidth="1"/>
    <col min="8717" max="8724" width="10.140625" customWidth="1"/>
    <col min="8963" max="8963" width="25" customWidth="1"/>
    <col min="8964" max="8969" width="9.85546875" customWidth="1"/>
    <col min="8970" max="8972" width="0" hidden="1" customWidth="1"/>
    <col min="8973" max="8980" width="10.140625" customWidth="1"/>
    <col min="9219" max="9219" width="25" customWidth="1"/>
    <col min="9220" max="9225" width="9.85546875" customWidth="1"/>
    <col min="9226" max="9228" width="0" hidden="1" customWidth="1"/>
    <col min="9229" max="9236" width="10.140625" customWidth="1"/>
    <col min="9475" max="9475" width="25" customWidth="1"/>
    <col min="9476" max="9481" width="9.85546875" customWidth="1"/>
    <col min="9482" max="9484" width="0" hidden="1" customWidth="1"/>
    <col min="9485" max="9492" width="10.140625" customWidth="1"/>
    <col min="9731" max="9731" width="25" customWidth="1"/>
    <col min="9732" max="9737" width="9.85546875" customWidth="1"/>
    <col min="9738" max="9740" width="0" hidden="1" customWidth="1"/>
    <col min="9741" max="9748" width="10.140625" customWidth="1"/>
    <col min="9987" max="9987" width="25" customWidth="1"/>
    <col min="9988" max="9993" width="9.85546875" customWidth="1"/>
    <col min="9994" max="9996" width="0" hidden="1" customWidth="1"/>
    <col min="9997" max="10004" width="10.140625" customWidth="1"/>
    <col min="10243" max="10243" width="25" customWidth="1"/>
    <col min="10244" max="10249" width="9.85546875" customWidth="1"/>
    <col min="10250" max="10252" width="0" hidden="1" customWidth="1"/>
    <col min="10253" max="10260" width="10.140625" customWidth="1"/>
    <col min="10499" max="10499" width="25" customWidth="1"/>
    <col min="10500" max="10505" width="9.85546875" customWidth="1"/>
    <col min="10506" max="10508" width="0" hidden="1" customWidth="1"/>
    <col min="10509" max="10516" width="10.140625" customWidth="1"/>
    <col min="10755" max="10755" width="25" customWidth="1"/>
    <col min="10756" max="10761" width="9.85546875" customWidth="1"/>
    <col min="10762" max="10764" width="0" hidden="1" customWidth="1"/>
    <col min="10765" max="10772" width="10.140625" customWidth="1"/>
    <col min="11011" max="11011" width="25" customWidth="1"/>
    <col min="11012" max="11017" width="9.85546875" customWidth="1"/>
    <col min="11018" max="11020" width="0" hidden="1" customWidth="1"/>
    <col min="11021" max="11028" width="10.140625" customWidth="1"/>
    <col min="11267" max="11267" width="25" customWidth="1"/>
    <col min="11268" max="11273" width="9.85546875" customWidth="1"/>
    <col min="11274" max="11276" width="0" hidden="1" customWidth="1"/>
    <col min="11277" max="11284" width="10.140625" customWidth="1"/>
    <col min="11523" max="11523" width="25" customWidth="1"/>
    <col min="11524" max="11529" width="9.85546875" customWidth="1"/>
    <col min="11530" max="11532" width="0" hidden="1" customWidth="1"/>
    <col min="11533" max="11540" width="10.140625" customWidth="1"/>
    <col min="11779" max="11779" width="25" customWidth="1"/>
    <col min="11780" max="11785" width="9.85546875" customWidth="1"/>
    <col min="11786" max="11788" width="0" hidden="1" customWidth="1"/>
    <col min="11789" max="11796" width="10.140625" customWidth="1"/>
    <col min="12035" max="12035" width="25" customWidth="1"/>
    <col min="12036" max="12041" width="9.85546875" customWidth="1"/>
    <col min="12042" max="12044" width="0" hidden="1" customWidth="1"/>
    <col min="12045" max="12052" width="10.140625" customWidth="1"/>
    <col min="12291" max="12291" width="25" customWidth="1"/>
    <col min="12292" max="12297" width="9.85546875" customWidth="1"/>
    <col min="12298" max="12300" width="0" hidden="1" customWidth="1"/>
    <col min="12301" max="12308" width="10.140625" customWidth="1"/>
    <col min="12547" max="12547" width="25" customWidth="1"/>
    <col min="12548" max="12553" width="9.85546875" customWidth="1"/>
    <col min="12554" max="12556" width="0" hidden="1" customWidth="1"/>
    <col min="12557" max="12564" width="10.140625" customWidth="1"/>
    <col min="12803" max="12803" width="25" customWidth="1"/>
    <col min="12804" max="12809" width="9.85546875" customWidth="1"/>
    <col min="12810" max="12812" width="0" hidden="1" customWidth="1"/>
    <col min="12813" max="12820" width="10.140625" customWidth="1"/>
    <col min="13059" max="13059" width="25" customWidth="1"/>
    <col min="13060" max="13065" width="9.85546875" customWidth="1"/>
    <col min="13066" max="13068" width="0" hidden="1" customWidth="1"/>
    <col min="13069" max="13076" width="10.140625" customWidth="1"/>
    <col min="13315" max="13315" width="25" customWidth="1"/>
    <col min="13316" max="13321" width="9.85546875" customWidth="1"/>
    <col min="13322" max="13324" width="0" hidden="1" customWidth="1"/>
    <col min="13325" max="13332" width="10.140625" customWidth="1"/>
    <col min="13571" max="13571" width="25" customWidth="1"/>
    <col min="13572" max="13577" width="9.85546875" customWidth="1"/>
    <col min="13578" max="13580" width="0" hidden="1" customWidth="1"/>
    <col min="13581" max="13588" width="10.140625" customWidth="1"/>
    <col min="13827" max="13827" width="25" customWidth="1"/>
    <col min="13828" max="13833" width="9.85546875" customWidth="1"/>
    <col min="13834" max="13836" width="0" hidden="1" customWidth="1"/>
    <col min="13837" max="13844" width="10.140625" customWidth="1"/>
    <col min="14083" max="14083" width="25" customWidth="1"/>
    <col min="14084" max="14089" width="9.85546875" customWidth="1"/>
    <col min="14090" max="14092" width="0" hidden="1" customWidth="1"/>
    <col min="14093" max="14100" width="10.140625" customWidth="1"/>
    <col min="14339" max="14339" width="25" customWidth="1"/>
    <col min="14340" max="14345" width="9.85546875" customWidth="1"/>
    <col min="14346" max="14348" width="0" hidden="1" customWidth="1"/>
    <col min="14349" max="14356" width="10.140625" customWidth="1"/>
    <col min="14595" max="14595" width="25" customWidth="1"/>
    <col min="14596" max="14601" width="9.85546875" customWidth="1"/>
    <col min="14602" max="14604" width="0" hidden="1" customWidth="1"/>
    <col min="14605" max="14612" width="10.140625" customWidth="1"/>
    <col min="14851" max="14851" width="25" customWidth="1"/>
    <col min="14852" max="14857" width="9.85546875" customWidth="1"/>
    <col min="14858" max="14860" width="0" hidden="1" customWidth="1"/>
    <col min="14861" max="14868" width="10.140625" customWidth="1"/>
    <col min="15107" max="15107" width="25" customWidth="1"/>
    <col min="15108" max="15113" width="9.85546875" customWidth="1"/>
    <col min="15114" max="15116" width="0" hidden="1" customWidth="1"/>
    <col min="15117" max="15124" width="10.140625" customWidth="1"/>
    <col min="15363" max="15363" width="25" customWidth="1"/>
    <col min="15364" max="15369" width="9.85546875" customWidth="1"/>
    <col min="15370" max="15372" width="0" hidden="1" customWidth="1"/>
    <col min="15373" max="15380" width="10.140625" customWidth="1"/>
    <col min="15619" max="15619" width="25" customWidth="1"/>
    <col min="15620" max="15625" width="9.85546875" customWidth="1"/>
    <col min="15626" max="15628" width="0" hidden="1" customWidth="1"/>
    <col min="15629" max="15636" width="10.140625" customWidth="1"/>
    <col min="15875" max="15875" width="25" customWidth="1"/>
    <col min="15876" max="15881" width="9.85546875" customWidth="1"/>
    <col min="15882" max="15884" width="0" hidden="1" customWidth="1"/>
    <col min="15885" max="15892" width="10.140625" customWidth="1"/>
    <col min="16131" max="16131" width="25" customWidth="1"/>
    <col min="16132" max="16137" width="9.85546875" customWidth="1"/>
    <col min="16138" max="16140" width="0" hidden="1" customWidth="1"/>
    <col min="16141" max="16148" width="10.140625" customWidth="1"/>
  </cols>
  <sheetData>
    <row r="1" spans="1:20" ht="24.75" customHeight="1">
      <c r="A1" s="706" t="s">
        <v>314</v>
      </c>
      <c r="B1" s="706"/>
      <c r="C1" s="706"/>
      <c r="D1" s="706"/>
      <c r="E1" s="706"/>
      <c r="F1" s="706"/>
      <c r="G1" s="706"/>
      <c r="H1" s="706"/>
      <c r="I1" s="706"/>
      <c r="J1" s="706"/>
      <c r="K1" s="706"/>
      <c r="L1" s="706"/>
      <c r="M1" s="2"/>
      <c r="N1" s="2"/>
      <c r="O1" s="2"/>
      <c r="P1" s="1" t="s">
        <v>0</v>
      </c>
      <c r="Q1" s="2"/>
      <c r="R1" s="2"/>
      <c r="S1" s="64"/>
      <c r="T1" s="213"/>
    </row>
    <row r="2" spans="1:20" ht="39" customHeight="1">
      <c r="A2" s="638" t="s">
        <v>316</v>
      </c>
      <c r="B2" s="638"/>
      <c r="C2" s="638"/>
      <c r="D2" s="638"/>
      <c r="E2" s="638"/>
      <c r="F2" s="638"/>
      <c r="G2" s="638"/>
      <c r="H2" s="638"/>
      <c r="I2" s="638"/>
      <c r="J2" s="638"/>
      <c r="K2" s="638"/>
      <c r="L2" s="638"/>
      <c r="M2" s="4"/>
      <c r="N2" s="4"/>
      <c r="O2" s="4"/>
      <c r="P2" s="3" t="s">
        <v>2</v>
      </c>
      <c r="Q2" s="4"/>
      <c r="R2" s="4"/>
      <c r="S2" s="4"/>
      <c r="T2" s="4"/>
    </row>
    <row r="3" spans="1:20" ht="19.5">
      <c r="A3" s="707" t="s">
        <v>217</v>
      </c>
      <c r="B3" s="707"/>
      <c r="C3" s="707"/>
      <c r="D3" s="707"/>
      <c r="E3" s="707"/>
      <c r="F3" s="707"/>
      <c r="G3" s="707"/>
      <c r="H3" s="707"/>
      <c r="I3" s="707"/>
      <c r="J3" s="707"/>
      <c r="K3" s="707"/>
      <c r="L3" s="707"/>
      <c r="M3" s="707"/>
      <c r="N3" s="707"/>
      <c r="O3" s="707"/>
      <c r="P3" s="707"/>
      <c r="Q3" s="707"/>
      <c r="R3" s="707"/>
      <c r="S3" s="707"/>
      <c r="T3" s="707"/>
    </row>
    <row r="4" spans="1:20" ht="43.5" customHeight="1">
      <c r="A4" s="706" t="s">
        <v>322</v>
      </c>
      <c r="B4" s="706"/>
      <c r="C4" s="706"/>
      <c r="D4" s="706"/>
      <c r="E4" s="706"/>
      <c r="F4" s="706"/>
      <c r="G4" s="706"/>
      <c r="H4" s="706"/>
      <c r="I4" s="706"/>
      <c r="J4" s="706"/>
      <c r="K4" s="706"/>
      <c r="L4" s="706"/>
      <c r="M4" s="706"/>
      <c r="N4" s="706"/>
      <c r="O4" s="706"/>
      <c r="P4" s="706"/>
      <c r="Q4" s="706"/>
      <c r="R4" s="706"/>
      <c r="S4" s="706"/>
      <c r="T4" s="706"/>
    </row>
    <row r="5" spans="1:20" ht="18.75">
      <c r="A5" s="705" t="s">
        <v>4</v>
      </c>
      <c r="B5" s="705"/>
      <c r="C5" s="705"/>
      <c r="D5" s="705"/>
      <c r="E5" s="705"/>
      <c r="F5" s="705"/>
      <c r="G5" s="705"/>
      <c r="H5" s="705"/>
      <c r="I5" s="705"/>
      <c r="J5" s="705"/>
      <c r="K5" s="705"/>
      <c r="L5" s="705"/>
      <c r="M5" s="705"/>
      <c r="N5" s="705"/>
      <c r="O5" s="705"/>
      <c r="P5" s="705"/>
      <c r="Q5" s="705"/>
      <c r="R5" s="705"/>
      <c r="S5" s="705"/>
      <c r="T5" s="705"/>
    </row>
    <row r="6" spans="1:20" ht="32.25" customHeight="1">
      <c r="A6" s="698" t="s">
        <v>106</v>
      </c>
      <c r="B6" s="698" t="s">
        <v>77</v>
      </c>
      <c r="C6" s="736" t="s">
        <v>315</v>
      </c>
      <c r="D6" s="698" t="s">
        <v>78</v>
      </c>
      <c r="E6" s="698" t="s">
        <v>79</v>
      </c>
      <c r="F6" s="698" t="s">
        <v>80</v>
      </c>
      <c r="G6" s="699" t="s">
        <v>313</v>
      </c>
      <c r="H6" s="699"/>
      <c r="I6" s="699"/>
      <c r="J6" s="699" t="s">
        <v>180</v>
      </c>
      <c r="K6" s="699"/>
      <c r="L6" s="699"/>
      <c r="M6" s="699" t="s">
        <v>283</v>
      </c>
      <c r="N6" s="699"/>
      <c r="O6" s="699" t="s">
        <v>312</v>
      </c>
      <c r="P6" s="699"/>
      <c r="Q6" s="699"/>
      <c r="R6" s="699"/>
      <c r="S6" s="699"/>
      <c r="T6" s="698" t="s">
        <v>8</v>
      </c>
    </row>
    <row r="7" spans="1:20" ht="32.25" customHeight="1">
      <c r="A7" s="698"/>
      <c r="B7" s="698"/>
      <c r="C7" s="737"/>
      <c r="D7" s="698"/>
      <c r="E7" s="698"/>
      <c r="F7" s="698"/>
      <c r="G7" s="699"/>
      <c r="H7" s="699"/>
      <c r="I7" s="699"/>
      <c r="J7" s="699"/>
      <c r="K7" s="699"/>
      <c r="L7" s="699"/>
      <c r="M7" s="699"/>
      <c r="N7" s="699"/>
      <c r="O7" s="699" t="s">
        <v>11</v>
      </c>
      <c r="P7" s="699" t="s">
        <v>323</v>
      </c>
      <c r="Q7" s="699"/>
      <c r="R7" s="699"/>
      <c r="S7" s="699"/>
      <c r="T7" s="698"/>
    </row>
    <row r="8" spans="1:20" ht="32.25" customHeight="1">
      <c r="A8" s="698"/>
      <c r="B8" s="698"/>
      <c r="C8" s="737"/>
      <c r="D8" s="698"/>
      <c r="E8" s="698"/>
      <c r="F8" s="698"/>
      <c r="G8" s="699"/>
      <c r="H8" s="699"/>
      <c r="I8" s="699"/>
      <c r="J8" s="699"/>
      <c r="K8" s="699"/>
      <c r="L8" s="699"/>
      <c r="M8" s="699"/>
      <c r="N8" s="699"/>
      <c r="O8" s="699"/>
      <c r="P8" s="699" t="s">
        <v>11</v>
      </c>
      <c r="Q8" s="699" t="s">
        <v>12</v>
      </c>
      <c r="R8" s="699"/>
      <c r="S8" s="699"/>
      <c r="T8" s="698"/>
    </row>
    <row r="9" spans="1:20" ht="36.75" customHeight="1">
      <c r="A9" s="698"/>
      <c r="B9" s="698"/>
      <c r="C9" s="737"/>
      <c r="D9" s="698"/>
      <c r="E9" s="698"/>
      <c r="F9" s="698"/>
      <c r="G9" s="699" t="s">
        <v>229</v>
      </c>
      <c r="H9" s="699" t="s">
        <v>82</v>
      </c>
      <c r="I9" s="699" t="s">
        <v>284</v>
      </c>
      <c r="J9" s="699" t="s">
        <v>229</v>
      </c>
      <c r="K9" s="699" t="s">
        <v>82</v>
      </c>
      <c r="L9" s="699" t="s">
        <v>285</v>
      </c>
      <c r="M9" s="699" t="s">
        <v>11</v>
      </c>
      <c r="N9" s="699" t="s">
        <v>284</v>
      </c>
      <c r="O9" s="699"/>
      <c r="P9" s="699"/>
      <c r="Q9" s="699" t="s">
        <v>319</v>
      </c>
      <c r="R9" s="699" t="s">
        <v>318</v>
      </c>
      <c r="S9" s="699" t="s">
        <v>317</v>
      </c>
      <c r="T9" s="698"/>
    </row>
    <row r="10" spans="1:20" ht="14.45" customHeight="1">
      <c r="A10" s="698"/>
      <c r="B10" s="698"/>
      <c r="C10" s="737"/>
      <c r="D10" s="698"/>
      <c r="E10" s="698"/>
      <c r="F10" s="698"/>
      <c r="G10" s="699"/>
      <c r="H10" s="699"/>
      <c r="I10" s="699"/>
      <c r="J10" s="699"/>
      <c r="K10" s="699"/>
      <c r="L10" s="699"/>
      <c r="M10" s="699"/>
      <c r="N10" s="699"/>
      <c r="O10" s="699"/>
      <c r="P10" s="699"/>
      <c r="Q10" s="699"/>
      <c r="R10" s="699"/>
      <c r="S10" s="699"/>
      <c r="T10" s="698"/>
    </row>
    <row r="11" spans="1:20" ht="14.45" customHeight="1">
      <c r="A11" s="698"/>
      <c r="B11" s="698"/>
      <c r="C11" s="737"/>
      <c r="D11" s="698"/>
      <c r="E11" s="698"/>
      <c r="F11" s="698"/>
      <c r="G11" s="699"/>
      <c r="H11" s="699"/>
      <c r="I11" s="699"/>
      <c r="J11" s="699"/>
      <c r="K11" s="699"/>
      <c r="L11" s="699"/>
      <c r="M11" s="699"/>
      <c r="N11" s="699"/>
      <c r="O11" s="699"/>
      <c r="P11" s="699"/>
      <c r="Q11" s="699"/>
      <c r="R11" s="699"/>
      <c r="S11" s="699"/>
      <c r="T11" s="698"/>
    </row>
    <row r="12" spans="1:20" ht="17.25" customHeight="1">
      <c r="A12" s="698"/>
      <c r="B12" s="698"/>
      <c r="C12" s="738"/>
      <c r="D12" s="698"/>
      <c r="E12" s="698"/>
      <c r="F12" s="698"/>
      <c r="G12" s="699"/>
      <c r="H12" s="699"/>
      <c r="I12" s="699"/>
      <c r="J12" s="699"/>
      <c r="K12" s="699"/>
      <c r="L12" s="699"/>
      <c r="M12" s="699"/>
      <c r="N12" s="699"/>
      <c r="O12" s="699"/>
      <c r="P12" s="699"/>
      <c r="Q12" s="699"/>
      <c r="R12" s="699"/>
      <c r="S12" s="699"/>
      <c r="T12" s="698"/>
    </row>
    <row r="13" spans="1:20" ht="22.5" customHeight="1">
      <c r="A13" s="141">
        <v>1</v>
      </c>
      <c r="B13" s="141">
        <v>2</v>
      </c>
      <c r="C13" s="141">
        <v>3</v>
      </c>
      <c r="D13" s="141">
        <v>3</v>
      </c>
      <c r="E13" s="141">
        <v>4</v>
      </c>
      <c r="F13" s="141">
        <v>5</v>
      </c>
      <c r="G13" s="141">
        <v>4</v>
      </c>
      <c r="H13" s="141">
        <v>5</v>
      </c>
      <c r="I13" s="141">
        <v>6</v>
      </c>
      <c r="J13" s="141">
        <v>9</v>
      </c>
      <c r="K13" s="141">
        <v>10</v>
      </c>
      <c r="L13" s="141">
        <v>11</v>
      </c>
      <c r="M13" s="141">
        <v>7</v>
      </c>
      <c r="N13" s="141">
        <v>8</v>
      </c>
      <c r="O13" s="141">
        <v>7</v>
      </c>
      <c r="P13" s="141">
        <v>8</v>
      </c>
      <c r="Q13" s="141">
        <v>9</v>
      </c>
      <c r="R13" s="141">
        <v>10</v>
      </c>
      <c r="S13" s="141">
        <v>11</v>
      </c>
      <c r="T13" s="141">
        <v>12</v>
      </c>
    </row>
    <row r="14" spans="1:20" ht="15.75">
      <c r="A14" s="143"/>
      <c r="B14" s="144" t="s">
        <v>14</v>
      </c>
      <c r="C14" s="144"/>
      <c r="D14" s="145"/>
      <c r="E14" s="145"/>
      <c r="F14" s="145"/>
      <c r="G14" s="146"/>
      <c r="H14" s="146"/>
      <c r="I14" s="146"/>
      <c r="J14" s="146"/>
      <c r="K14" s="146"/>
      <c r="L14" s="146"/>
      <c r="M14" s="146"/>
      <c r="N14" s="146"/>
      <c r="O14" s="146"/>
      <c r="P14" s="146"/>
      <c r="Q14" s="146"/>
      <c r="R14" s="146"/>
      <c r="S14" s="146"/>
      <c r="T14" s="146"/>
    </row>
    <row r="15" spans="1:20" s="205" customFormat="1" ht="33" customHeight="1">
      <c r="A15" s="203" t="s">
        <v>286</v>
      </c>
      <c r="B15" s="204" t="s">
        <v>287</v>
      </c>
      <c r="C15" s="204"/>
      <c r="D15" s="144"/>
      <c r="E15" s="144"/>
      <c r="F15" s="144"/>
      <c r="G15" s="149"/>
      <c r="H15" s="149"/>
      <c r="I15" s="149"/>
      <c r="J15" s="149"/>
      <c r="K15" s="149"/>
      <c r="L15" s="149"/>
      <c r="M15" s="149"/>
      <c r="N15" s="149"/>
      <c r="O15" s="149"/>
      <c r="P15" s="149"/>
      <c r="Q15" s="149"/>
      <c r="R15" s="149"/>
      <c r="S15" s="149"/>
      <c r="T15" s="149"/>
    </row>
    <row r="16" spans="1:20" ht="55.9" customHeight="1">
      <c r="A16" s="203" t="s">
        <v>85</v>
      </c>
      <c r="B16" s="206" t="s">
        <v>288</v>
      </c>
      <c r="C16" s="206"/>
      <c r="D16" s="144"/>
      <c r="E16" s="144"/>
      <c r="F16" s="144"/>
      <c r="G16" s="149"/>
      <c r="H16" s="149"/>
      <c r="I16" s="149"/>
      <c r="J16" s="149"/>
      <c r="K16" s="149"/>
      <c r="L16" s="149"/>
      <c r="M16" s="149"/>
      <c r="N16" s="149"/>
      <c r="O16" s="149"/>
      <c r="P16" s="149"/>
      <c r="Q16" s="149"/>
      <c r="R16" s="149"/>
      <c r="S16" s="149"/>
      <c r="T16" s="149"/>
    </row>
    <row r="17" spans="1:20" ht="33" customHeight="1">
      <c r="A17" s="207" t="s">
        <v>289</v>
      </c>
      <c r="B17" s="208" t="s">
        <v>290</v>
      </c>
      <c r="C17" s="208"/>
      <c r="D17" s="144"/>
      <c r="E17" s="144"/>
      <c r="F17" s="144"/>
      <c r="G17" s="149"/>
      <c r="H17" s="149"/>
      <c r="I17" s="149"/>
      <c r="J17" s="149"/>
      <c r="K17" s="149"/>
      <c r="L17" s="149"/>
      <c r="M17" s="149"/>
      <c r="N17" s="149"/>
      <c r="O17" s="149"/>
      <c r="P17" s="149"/>
      <c r="Q17" s="149"/>
      <c r="R17" s="149"/>
      <c r="S17" s="149"/>
      <c r="T17" s="149"/>
    </row>
    <row r="18" spans="1:20" ht="33" customHeight="1">
      <c r="A18" s="38" t="s">
        <v>37</v>
      </c>
      <c r="B18" s="209" t="s">
        <v>291</v>
      </c>
      <c r="C18" s="209"/>
      <c r="D18" s="144"/>
      <c r="E18" s="144"/>
      <c r="F18" s="144"/>
      <c r="G18" s="149"/>
      <c r="H18" s="149"/>
      <c r="I18" s="149"/>
      <c r="J18" s="149"/>
      <c r="K18" s="149"/>
      <c r="L18" s="149"/>
      <c r="M18" s="149"/>
      <c r="N18" s="149"/>
      <c r="O18" s="149"/>
      <c r="P18" s="149"/>
      <c r="Q18" s="149"/>
      <c r="R18" s="149"/>
      <c r="S18" s="149"/>
      <c r="T18" s="149"/>
    </row>
    <row r="19" spans="1:20" ht="33" customHeight="1">
      <c r="A19" s="38" t="s">
        <v>89</v>
      </c>
      <c r="B19" s="209" t="s">
        <v>292</v>
      </c>
      <c r="C19" s="209"/>
      <c r="D19" s="144"/>
      <c r="E19" s="144"/>
      <c r="F19" s="144"/>
      <c r="G19" s="149"/>
      <c r="H19" s="149"/>
      <c r="I19" s="149"/>
      <c r="J19" s="149"/>
      <c r="K19" s="149"/>
      <c r="L19" s="149"/>
      <c r="M19" s="149"/>
      <c r="N19" s="149"/>
      <c r="O19" s="149"/>
      <c r="P19" s="149"/>
      <c r="Q19" s="149"/>
      <c r="R19" s="149"/>
      <c r="S19" s="149"/>
      <c r="T19" s="149"/>
    </row>
    <row r="20" spans="1:20" ht="31.5" customHeight="1">
      <c r="A20" s="38" t="s">
        <v>293</v>
      </c>
      <c r="B20" s="39" t="s">
        <v>294</v>
      </c>
      <c r="C20" s="39"/>
      <c r="D20" s="144"/>
      <c r="E20" s="144"/>
      <c r="F20" s="144"/>
      <c r="G20" s="149"/>
      <c r="H20" s="149"/>
      <c r="I20" s="149"/>
      <c r="J20" s="149"/>
      <c r="K20" s="149"/>
      <c r="L20" s="149"/>
      <c r="M20" s="149"/>
      <c r="N20" s="149"/>
      <c r="O20" s="149"/>
      <c r="P20" s="149"/>
      <c r="Q20" s="149"/>
      <c r="R20" s="149"/>
      <c r="S20" s="149"/>
      <c r="T20" s="149"/>
    </row>
    <row r="21" spans="1:20" ht="30" customHeight="1">
      <c r="A21" s="210" t="s">
        <v>37</v>
      </c>
      <c r="B21" s="151" t="s">
        <v>88</v>
      </c>
      <c r="C21" s="151"/>
      <c r="D21" s="144"/>
      <c r="E21" s="144"/>
      <c r="F21" s="144"/>
      <c r="G21" s="149"/>
      <c r="H21" s="149"/>
      <c r="I21" s="149"/>
      <c r="J21" s="149"/>
      <c r="K21" s="149"/>
      <c r="L21" s="149"/>
      <c r="M21" s="149"/>
      <c r="N21" s="149"/>
      <c r="O21" s="149"/>
      <c r="P21" s="149"/>
      <c r="Q21" s="149"/>
      <c r="R21" s="149"/>
      <c r="S21" s="149"/>
      <c r="T21" s="149"/>
    </row>
    <row r="22" spans="1:20" ht="27.75" customHeight="1">
      <c r="A22" s="210" t="s">
        <v>89</v>
      </c>
      <c r="B22" s="211" t="s">
        <v>90</v>
      </c>
      <c r="C22" s="211"/>
      <c r="D22" s="144"/>
      <c r="E22" s="144"/>
      <c r="F22" s="144"/>
      <c r="G22" s="149"/>
      <c r="H22" s="149"/>
      <c r="I22" s="149"/>
      <c r="J22" s="149"/>
      <c r="K22" s="149"/>
      <c r="L22" s="149"/>
      <c r="M22" s="149"/>
      <c r="N22" s="149"/>
      <c r="O22" s="149"/>
      <c r="P22" s="149"/>
      <c r="Q22" s="149"/>
      <c r="R22" s="149"/>
      <c r="S22" s="149"/>
      <c r="T22" s="149"/>
    </row>
    <row r="23" spans="1:20" ht="63" customHeight="1">
      <c r="A23" s="203" t="s">
        <v>102</v>
      </c>
      <c r="B23" s="206" t="s">
        <v>288</v>
      </c>
      <c r="C23" s="206"/>
      <c r="D23" s="144"/>
      <c r="E23" s="144"/>
      <c r="F23" s="144"/>
      <c r="G23" s="149"/>
      <c r="H23" s="149"/>
      <c r="I23" s="149"/>
      <c r="J23" s="149"/>
      <c r="K23" s="149"/>
      <c r="L23" s="149"/>
      <c r="M23" s="149"/>
      <c r="N23" s="149"/>
      <c r="O23" s="149"/>
      <c r="P23" s="149"/>
      <c r="Q23" s="149"/>
      <c r="R23" s="149"/>
      <c r="S23" s="149"/>
      <c r="T23" s="149"/>
    </row>
    <row r="24" spans="1:20" ht="33" customHeight="1">
      <c r="A24" s="210"/>
      <c r="B24" s="53" t="s">
        <v>103</v>
      </c>
      <c r="C24" s="53"/>
      <c r="D24" s="144"/>
      <c r="E24" s="144"/>
      <c r="F24" s="144"/>
      <c r="G24" s="149"/>
      <c r="H24" s="149"/>
      <c r="I24" s="149"/>
      <c r="J24" s="149"/>
      <c r="K24" s="149"/>
      <c r="L24" s="149"/>
      <c r="M24" s="149"/>
      <c r="N24" s="149"/>
      <c r="O24" s="149"/>
      <c r="P24" s="149"/>
      <c r="Q24" s="149"/>
      <c r="R24" s="149"/>
      <c r="S24" s="149"/>
      <c r="T24" s="149"/>
    </row>
    <row r="25" spans="1:20" s="205" customFormat="1" ht="35.25" customHeight="1">
      <c r="A25" s="203" t="s">
        <v>295</v>
      </c>
      <c r="B25" s="204" t="s">
        <v>287</v>
      </c>
      <c r="C25" s="204"/>
      <c r="D25" s="144"/>
      <c r="E25" s="144"/>
      <c r="F25" s="144"/>
      <c r="G25" s="149"/>
      <c r="H25" s="149"/>
      <c r="I25" s="149"/>
      <c r="J25" s="149"/>
      <c r="K25" s="149"/>
      <c r="L25" s="149"/>
      <c r="M25" s="149"/>
      <c r="N25" s="149"/>
      <c r="O25" s="149"/>
      <c r="P25" s="149"/>
      <c r="Q25" s="149"/>
      <c r="R25" s="149"/>
      <c r="S25" s="149"/>
      <c r="T25" s="149"/>
    </row>
    <row r="26" spans="1:20" ht="18.75">
      <c r="A26" s="210"/>
      <c r="B26" s="53" t="s">
        <v>296</v>
      </c>
      <c r="C26" s="53"/>
      <c r="D26" s="144"/>
      <c r="E26" s="144"/>
      <c r="F26" s="144"/>
      <c r="G26" s="149"/>
      <c r="H26" s="149"/>
      <c r="I26" s="149"/>
      <c r="J26" s="149"/>
      <c r="K26" s="149"/>
      <c r="L26" s="149"/>
      <c r="M26" s="149"/>
      <c r="N26" s="149"/>
      <c r="O26" s="149"/>
      <c r="P26" s="149"/>
      <c r="Q26" s="149"/>
      <c r="R26" s="149"/>
      <c r="S26" s="149"/>
      <c r="T26" s="149"/>
    </row>
    <row r="27" spans="1:20" ht="20.25" customHeight="1">
      <c r="A27" s="210" t="s">
        <v>89</v>
      </c>
      <c r="B27" s="211" t="s">
        <v>90</v>
      </c>
      <c r="C27" s="211"/>
      <c r="D27" s="144"/>
      <c r="E27" s="144"/>
      <c r="F27" s="144"/>
      <c r="G27" s="149"/>
      <c r="H27" s="149"/>
      <c r="I27" s="149"/>
      <c r="J27" s="149"/>
      <c r="K27" s="149"/>
      <c r="L27" s="149"/>
      <c r="M27" s="149"/>
      <c r="N27" s="149"/>
      <c r="O27" s="149"/>
      <c r="P27" s="149"/>
      <c r="Q27" s="149"/>
      <c r="R27" s="149"/>
      <c r="S27" s="149"/>
      <c r="T27" s="149"/>
    </row>
    <row r="29" spans="1:20" ht="19.5" customHeight="1">
      <c r="B29" s="212" t="s">
        <v>124</v>
      </c>
    </row>
    <row r="30" spans="1:20" ht="19.5" customHeight="1">
      <c r="B30" s="214" t="s">
        <v>320</v>
      </c>
    </row>
    <row r="31" spans="1:20" ht="15.75">
      <c r="B31" s="212" t="s">
        <v>321</v>
      </c>
    </row>
  </sheetData>
  <mergeCells count="31">
    <mergeCell ref="A4:T4"/>
    <mergeCell ref="A1:L1"/>
    <mergeCell ref="A2:L2"/>
    <mergeCell ref="A3:T3"/>
    <mergeCell ref="A5:T5"/>
    <mergeCell ref="A6:A12"/>
    <mergeCell ref="B6:B12"/>
    <mergeCell ref="D6:D12"/>
    <mergeCell ref="E6:E12"/>
    <mergeCell ref="F6:F12"/>
    <mergeCell ref="C6:C12"/>
    <mergeCell ref="G6:I8"/>
    <mergeCell ref="J6:L8"/>
    <mergeCell ref="M6:N8"/>
    <mergeCell ref="O6:S6"/>
    <mergeCell ref="G9:G12"/>
    <mergeCell ref="H9:H12"/>
    <mergeCell ref="I9:I12"/>
    <mergeCell ref="J9:J12"/>
    <mergeCell ref="K9:K12"/>
    <mergeCell ref="S9:S12"/>
    <mergeCell ref="R9:R12"/>
    <mergeCell ref="L9:L12"/>
    <mergeCell ref="M9:M12"/>
    <mergeCell ref="N9:N12"/>
    <mergeCell ref="T6:T12"/>
    <mergeCell ref="O7:O12"/>
    <mergeCell ref="P7:S7"/>
    <mergeCell ref="P8:P12"/>
    <mergeCell ref="Q8:S8"/>
    <mergeCell ref="Q9:Q12"/>
  </mergeCells>
  <printOptions horizontalCentered="1"/>
  <pageMargins left="0.23622047244094491" right="0.23622047244094491" top="0.74803149606299213" bottom="0.74803149606299213" header="0.31496062992125984" footer="0.31496062992125984"/>
  <pageSetup paperSize="9" scale="78" fitToHeight="0" pageOrder="overThenDown" orientation="landscape" r:id="rId1"/>
  <headerFooter>
    <oddFooter>&amp;R&amp;14&amp;P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197"/>
  <sheetViews>
    <sheetView tabSelected="1" view="pageBreakPreview" zoomScale="85" zoomScaleNormal="85" zoomScaleSheetLayoutView="85" workbookViewId="0">
      <selection activeCell="M15" sqref="M15"/>
    </sheetView>
  </sheetViews>
  <sheetFormatPr defaultRowHeight="12.75"/>
  <cols>
    <col min="1" max="1" width="6.42578125" style="309" customWidth="1"/>
    <col min="2" max="2" width="34.28515625" style="308" customWidth="1"/>
    <col min="3" max="3" width="10.85546875" style="308" customWidth="1"/>
    <col min="4" max="4" width="13.85546875" style="308" customWidth="1"/>
    <col min="5" max="5" width="12" style="308" customWidth="1"/>
    <col min="6" max="6" width="11.7109375" style="308" customWidth="1"/>
    <col min="7" max="8" width="8.85546875" style="308" customWidth="1"/>
    <col min="9" max="9" width="11.28515625" style="308" customWidth="1"/>
    <col min="10" max="10" width="11.85546875" style="308" customWidth="1"/>
    <col min="11" max="11" width="9.85546875" style="308" hidden="1" customWidth="1"/>
    <col min="12" max="12" width="9.7109375" style="308" hidden="1" customWidth="1"/>
    <col min="13" max="13" width="10" style="308" customWidth="1"/>
    <col min="14" max="14" width="10.28515625" style="308" customWidth="1"/>
    <col min="15" max="15" width="11" style="308" customWidth="1"/>
    <col min="16" max="16" width="10.85546875" style="308" customWidth="1"/>
    <col min="17" max="17" width="10.42578125" style="308" hidden="1" customWidth="1"/>
    <col min="18" max="18" width="9.85546875" style="308" hidden="1" customWidth="1"/>
    <col min="19" max="19" width="29.140625" style="331" customWidth="1"/>
    <col min="20" max="257" width="8.85546875" style="308"/>
    <col min="258" max="258" width="34.28515625" style="308" customWidth="1"/>
    <col min="259" max="259" width="10.85546875" style="308" customWidth="1"/>
    <col min="260" max="260" width="13.85546875" style="308" customWidth="1"/>
    <col min="261" max="261" width="12" style="308" customWidth="1"/>
    <col min="262" max="262" width="11.7109375" style="308" customWidth="1"/>
    <col min="263" max="264" width="8.85546875" style="308" customWidth="1"/>
    <col min="265" max="265" width="11.7109375" style="308" customWidth="1"/>
    <col min="266" max="266" width="11" style="308" customWidth="1"/>
    <col min="267" max="268" width="0" style="308" hidden="1" customWidth="1"/>
    <col min="269" max="270" width="10" style="308" customWidth="1"/>
    <col min="271" max="272" width="10.42578125" style="308" customWidth="1"/>
    <col min="273" max="274" width="0" style="308" hidden="1" customWidth="1"/>
    <col min="275" max="275" width="22.28515625" style="308" customWidth="1"/>
    <col min="276" max="513" width="8.85546875" style="308"/>
    <col min="514" max="514" width="34.28515625" style="308" customWidth="1"/>
    <col min="515" max="515" width="10.85546875" style="308" customWidth="1"/>
    <col min="516" max="516" width="13.85546875" style="308" customWidth="1"/>
    <col min="517" max="517" width="12" style="308" customWidth="1"/>
    <col min="518" max="518" width="11.7109375" style="308" customWidth="1"/>
    <col min="519" max="520" width="8.85546875" style="308" customWidth="1"/>
    <col min="521" max="521" width="11.7109375" style="308" customWidth="1"/>
    <col min="522" max="522" width="11" style="308" customWidth="1"/>
    <col min="523" max="524" width="0" style="308" hidden="1" customWidth="1"/>
    <col min="525" max="526" width="10" style="308" customWidth="1"/>
    <col min="527" max="528" width="10.42578125" style="308" customWidth="1"/>
    <col min="529" max="530" width="0" style="308" hidden="1" customWidth="1"/>
    <col min="531" max="531" width="22.28515625" style="308" customWidth="1"/>
    <col min="532" max="769" width="8.85546875" style="308"/>
    <col min="770" max="770" width="34.28515625" style="308" customWidth="1"/>
    <col min="771" max="771" width="10.85546875" style="308" customWidth="1"/>
    <col min="772" max="772" width="13.85546875" style="308" customWidth="1"/>
    <col min="773" max="773" width="12" style="308" customWidth="1"/>
    <col min="774" max="774" width="11.7109375" style="308" customWidth="1"/>
    <col min="775" max="776" width="8.85546875" style="308" customWidth="1"/>
    <col min="777" max="777" width="11.7109375" style="308" customWidth="1"/>
    <col min="778" max="778" width="11" style="308" customWidth="1"/>
    <col min="779" max="780" width="0" style="308" hidden="1" customWidth="1"/>
    <col min="781" max="782" width="10" style="308" customWidth="1"/>
    <col min="783" max="784" width="10.42578125" style="308" customWidth="1"/>
    <col min="785" max="786" width="0" style="308" hidden="1" customWidth="1"/>
    <col min="787" max="787" width="22.28515625" style="308" customWidth="1"/>
    <col min="788" max="1025" width="9.140625" style="308"/>
    <col min="1026" max="1026" width="34.28515625" style="308" customWidth="1"/>
    <col min="1027" max="1027" width="10.85546875" style="308" customWidth="1"/>
    <col min="1028" max="1028" width="13.85546875" style="308" customWidth="1"/>
    <col min="1029" max="1029" width="12" style="308" customWidth="1"/>
    <col min="1030" max="1030" width="11.7109375" style="308" customWidth="1"/>
    <col min="1031" max="1032" width="8.85546875" style="308" customWidth="1"/>
    <col min="1033" max="1033" width="11.7109375" style="308" customWidth="1"/>
    <col min="1034" max="1034" width="11" style="308" customWidth="1"/>
    <col min="1035" max="1036" width="0" style="308" hidden="1" customWidth="1"/>
    <col min="1037" max="1038" width="10" style="308" customWidth="1"/>
    <col min="1039" max="1040" width="10.42578125" style="308" customWidth="1"/>
    <col min="1041" max="1042" width="0" style="308" hidden="1" customWidth="1"/>
    <col min="1043" max="1043" width="22.28515625" style="308" customWidth="1"/>
    <col min="1044" max="1281" width="8.85546875" style="308"/>
    <col min="1282" max="1282" width="34.28515625" style="308" customWidth="1"/>
    <col min="1283" max="1283" width="10.85546875" style="308" customWidth="1"/>
    <col min="1284" max="1284" width="13.85546875" style="308" customWidth="1"/>
    <col min="1285" max="1285" width="12" style="308" customWidth="1"/>
    <col min="1286" max="1286" width="11.7109375" style="308" customWidth="1"/>
    <col min="1287" max="1288" width="8.85546875" style="308" customWidth="1"/>
    <col min="1289" max="1289" width="11.7109375" style="308" customWidth="1"/>
    <col min="1290" max="1290" width="11" style="308" customWidth="1"/>
    <col min="1291" max="1292" width="0" style="308" hidden="1" customWidth="1"/>
    <col min="1293" max="1294" width="10" style="308" customWidth="1"/>
    <col min="1295" max="1296" width="10.42578125" style="308" customWidth="1"/>
    <col min="1297" max="1298" width="0" style="308" hidden="1" customWidth="1"/>
    <col min="1299" max="1299" width="22.28515625" style="308" customWidth="1"/>
    <col min="1300" max="1537" width="8.85546875" style="308"/>
    <col min="1538" max="1538" width="34.28515625" style="308" customWidth="1"/>
    <col min="1539" max="1539" width="10.85546875" style="308" customWidth="1"/>
    <col min="1540" max="1540" width="13.85546875" style="308" customWidth="1"/>
    <col min="1541" max="1541" width="12" style="308" customWidth="1"/>
    <col min="1542" max="1542" width="11.7109375" style="308" customWidth="1"/>
    <col min="1543" max="1544" width="8.85546875" style="308" customWidth="1"/>
    <col min="1545" max="1545" width="11.7109375" style="308" customWidth="1"/>
    <col min="1546" max="1546" width="11" style="308" customWidth="1"/>
    <col min="1547" max="1548" width="0" style="308" hidden="1" customWidth="1"/>
    <col min="1549" max="1550" width="10" style="308" customWidth="1"/>
    <col min="1551" max="1552" width="10.42578125" style="308" customWidth="1"/>
    <col min="1553" max="1554" width="0" style="308" hidden="1" customWidth="1"/>
    <col min="1555" max="1555" width="22.28515625" style="308" customWidth="1"/>
    <col min="1556" max="1793" width="8.85546875" style="308"/>
    <col min="1794" max="1794" width="34.28515625" style="308" customWidth="1"/>
    <col min="1795" max="1795" width="10.85546875" style="308" customWidth="1"/>
    <col min="1796" max="1796" width="13.85546875" style="308" customWidth="1"/>
    <col min="1797" max="1797" width="12" style="308" customWidth="1"/>
    <col min="1798" max="1798" width="11.7109375" style="308" customWidth="1"/>
    <col min="1799" max="1800" width="8.85546875" style="308" customWidth="1"/>
    <col min="1801" max="1801" width="11.7109375" style="308" customWidth="1"/>
    <col min="1802" max="1802" width="11" style="308" customWidth="1"/>
    <col min="1803" max="1804" width="0" style="308" hidden="1" customWidth="1"/>
    <col min="1805" max="1806" width="10" style="308" customWidth="1"/>
    <col min="1807" max="1808" width="10.42578125" style="308" customWidth="1"/>
    <col min="1809" max="1810" width="0" style="308" hidden="1" customWidth="1"/>
    <col min="1811" max="1811" width="22.28515625" style="308" customWidth="1"/>
    <col min="1812" max="2049" width="9.140625" style="308"/>
    <col min="2050" max="2050" width="34.28515625" style="308" customWidth="1"/>
    <col min="2051" max="2051" width="10.85546875" style="308" customWidth="1"/>
    <col min="2052" max="2052" width="13.85546875" style="308" customWidth="1"/>
    <col min="2053" max="2053" width="12" style="308" customWidth="1"/>
    <col min="2054" max="2054" width="11.7109375" style="308" customWidth="1"/>
    <col min="2055" max="2056" width="8.85546875" style="308" customWidth="1"/>
    <col min="2057" max="2057" width="11.7109375" style="308" customWidth="1"/>
    <col min="2058" max="2058" width="11" style="308" customWidth="1"/>
    <col min="2059" max="2060" width="0" style="308" hidden="1" customWidth="1"/>
    <col min="2061" max="2062" width="10" style="308" customWidth="1"/>
    <col min="2063" max="2064" width="10.42578125" style="308" customWidth="1"/>
    <col min="2065" max="2066" width="0" style="308" hidden="1" customWidth="1"/>
    <col min="2067" max="2067" width="22.28515625" style="308" customWidth="1"/>
    <col min="2068" max="2305" width="8.85546875" style="308"/>
    <col min="2306" max="2306" width="34.28515625" style="308" customWidth="1"/>
    <col min="2307" max="2307" width="10.85546875" style="308" customWidth="1"/>
    <col min="2308" max="2308" width="13.85546875" style="308" customWidth="1"/>
    <col min="2309" max="2309" width="12" style="308" customWidth="1"/>
    <col min="2310" max="2310" width="11.7109375" style="308" customWidth="1"/>
    <col min="2311" max="2312" width="8.85546875" style="308" customWidth="1"/>
    <col min="2313" max="2313" width="11.7109375" style="308" customWidth="1"/>
    <col min="2314" max="2314" width="11" style="308" customWidth="1"/>
    <col min="2315" max="2316" width="0" style="308" hidden="1" customWidth="1"/>
    <col min="2317" max="2318" width="10" style="308" customWidth="1"/>
    <col min="2319" max="2320" width="10.42578125" style="308" customWidth="1"/>
    <col min="2321" max="2322" width="0" style="308" hidden="1" customWidth="1"/>
    <col min="2323" max="2323" width="22.28515625" style="308" customWidth="1"/>
    <col min="2324" max="2561" width="8.85546875" style="308"/>
    <col min="2562" max="2562" width="34.28515625" style="308" customWidth="1"/>
    <col min="2563" max="2563" width="10.85546875" style="308" customWidth="1"/>
    <col min="2564" max="2564" width="13.85546875" style="308" customWidth="1"/>
    <col min="2565" max="2565" width="12" style="308" customWidth="1"/>
    <col min="2566" max="2566" width="11.7109375" style="308" customWidth="1"/>
    <col min="2567" max="2568" width="8.85546875" style="308" customWidth="1"/>
    <col min="2569" max="2569" width="11.7109375" style="308" customWidth="1"/>
    <col min="2570" max="2570" width="11" style="308" customWidth="1"/>
    <col min="2571" max="2572" width="0" style="308" hidden="1" customWidth="1"/>
    <col min="2573" max="2574" width="10" style="308" customWidth="1"/>
    <col min="2575" max="2576" width="10.42578125" style="308" customWidth="1"/>
    <col min="2577" max="2578" width="0" style="308" hidden="1" customWidth="1"/>
    <col min="2579" max="2579" width="22.28515625" style="308" customWidth="1"/>
    <col min="2580" max="2817" width="8.85546875" style="308"/>
    <col min="2818" max="2818" width="34.28515625" style="308" customWidth="1"/>
    <col min="2819" max="2819" width="10.85546875" style="308" customWidth="1"/>
    <col min="2820" max="2820" width="13.85546875" style="308" customWidth="1"/>
    <col min="2821" max="2821" width="12" style="308" customWidth="1"/>
    <col min="2822" max="2822" width="11.7109375" style="308" customWidth="1"/>
    <col min="2823" max="2824" width="8.85546875" style="308" customWidth="1"/>
    <col min="2825" max="2825" width="11.7109375" style="308" customWidth="1"/>
    <col min="2826" max="2826" width="11" style="308" customWidth="1"/>
    <col min="2827" max="2828" width="0" style="308" hidden="1" customWidth="1"/>
    <col min="2829" max="2830" width="10" style="308" customWidth="1"/>
    <col min="2831" max="2832" width="10.42578125" style="308" customWidth="1"/>
    <col min="2833" max="2834" width="0" style="308" hidden="1" customWidth="1"/>
    <col min="2835" max="2835" width="22.28515625" style="308" customWidth="1"/>
    <col min="2836" max="3073" width="9.140625" style="308"/>
    <col min="3074" max="3074" width="34.28515625" style="308" customWidth="1"/>
    <col min="3075" max="3075" width="10.85546875" style="308" customWidth="1"/>
    <col min="3076" max="3076" width="13.85546875" style="308" customWidth="1"/>
    <col min="3077" max="3077" width="12" style="308" customWidth="1"/>
    <col min="3078" max="3078" width="11.7109375" style="308" customWidth="1"/>
    <col min="3079" max="3080" width="8.85546875" style="308" customWidth="1"/>
    <col min="3081" max="3081" width="11.7109375" style="308" customWidth="1"/>
    <col min="3082" max="3082" width="11" style="308" customWidth="1"/>
    <col min="3083" max="3084" width="0" style="308" hidden="1" customWidth="1"/>
    <col min="3085" max="3086" width="10" style="308" customWidth="1"/>
    <col min="3087" max="3088" width="10.42578125" style="308" customWidth="1"/>
    <col min="3089" max="3090" width="0" style="308" hidden="1" customWidth="1"/>
    <col min="3091" max="3091" width="22.28515625" style="308" customWidth="1"/>
    <col min="3092" max="3329" width="8.85546875" style="308"/>
    <col min="3330" max="3330" width="34.28515625" style="308" customWidth="1"/>
    <col min="3331" max="3331" width="10.85546875" style="308" customWidth="1"/>
    <col min="3332" max="3332" width="13.85546875" style="308" customWidth="1"/>
    <col min="3333" max="3333" width="12" style="308" customWidth="1"/>
    <col min="3334" max="3334" width="11.7109375" style="308" customWidth="1"/>
    <col min="3335" max="3336" width="8.85546875" style="308" customWidth="1"/>
    <col min="3337" max="3337" width="11.7109375" style="308" customWidth="1"/>
    <col min="3338" max="3338" width="11" style="308" customWidth="1"/>
    <col min="3339" max="3340" width="0" style="308" hidden="1" customWidth="1"/>
    <col min="3341" max="3342" width="10" style="308" customWidth="1"/>
    <col min="3343" max="3344" width="10.42578125" style="308" customWidth="1"/>
    <col min="3345" max="3346" width="0" style="308" hidden="1" customWidth="1"/>
    <col min="3347" max="3347" width="22.28515625" style="308" customWidth="1"/>
    <col min="3348" max="3585" width="8.85546875" style="308"/>
    <col min="3586" max="3586" width="34.28515625" style="308" customWidth="1"/>
    <col min="3587" max="3587" width="10.85546875" style="308" customWidth="1"/>
    <col min="3588" max="3588" width="13.85546875" style="308" customWidth="1"/>
    <col min="3589" max="3589" width="12" style="308" customWidth="1"/>
    <col min="3590" max="3590" width="11.7109375" style="308" customWidth="1"/>
    <col min="3591" max="3592" width="8.85546875" style="308" customWidth="1"/>
    <col min="3593" max="3593" width="11.7109375" style="308" customWidth="1"/>
    <col min="3594" max="3594" width="11" style="308" customWidth="1"/>
    <col min="3595" max="3596" width="0" style="308" hidden="1" customWidth="1"/>
    <col min="3597" max="3598" width="10" style="308" customWidth="1"/>
    <col min="3599" max="3600" width="10.42578125" style="308" customWidth="1"/>
    <col min="3601" max="3602" width="0" style="308" hidden="1" customWidth="1"/>
    <col min="3603" max="3603" width="22.28515625" style="308" customWidth="1"/>
    <col min="3604" max="3841" width="8.85546875" style="308"/>
    <col min="3842" max="3842" width="34.28515625" style="308" customWidth="1"/>
    <col min="3843" max="3843" width="10.85546875" style="308" customWidth="1"/>
    <col min="3844" max="3844" width="13.85546875" style="308" customWidth="1"/>
    <col min="3845" max="3845" width="12" style="308" customWidth="1"/>
    <col min="3846" max="3846" width="11.7109375" style="308" customWidth="1"/>
    <col min="3847" max="3848" width="8.85546875" style="308" customWidth="1"/>
    <col min="3849" max="3849" width="11.7109375" style="308" customWidth="1"/>
    <col min="3850" max="3850" width="11" style="308" customWidth="1"/>
    <col min="3851" max="3852" width="0" style="308" hidden="1" customWidth="1"/>
    <col min="3853" max="3854" width="10" style="308" customWidth="1"/>
    <col min="3855" max="3856" width="10.42578125" style="308" customWidth="1"/>
    <col min="3857" max="3858" width="0" style="308" hidden="1" customWidth="1"/>
    <col min="3859" max="3859" width="22.28515625" style="308" customWidth="1"/>
    <col min="3860" max="4097" width="9.140625" style="308"/>
    <col min="4098" max="4098" width="34.28515625" style="308" customWidth="1"/>
    <col min="4099" max="4099" width="10.85546875" style="308" customWidth="1"/>
    <col min="4100" max="4100" width="13.85546875" style="308" customWidth="1"/>
    <col min="4101" max="4101" width="12" style="308" customWidth="1"/>
    <col min="4102" max="4102" width="11.7109375" style="308" customWidth="1"/>
    <col min="4103" max="4104" width="8.85546875" style="308" customWidth="1"/>
    <col min="4105" max="4105" width="11.7109375" style="308" customWidth="1"/>
    <col min="4106" max="4106" width="11" style="308" customWidth="1"/>
    <col min="4107" max="4108" width="0" style="308" hidden="1" customWidth="1"/>
    <col min="4109" max="4110" width="10" style="308" customWidth="1"/>
    <col min="4111" max="4112" width="10.42578125" style="308" customWidth="1"/>
    <col min="4113" max="4114" width="0" style="308" hidden="1" customWidth="1"/>
    <col min="4115" max="4115" width="22.28515625" style="308" customWidth="1"/>
    <col min="4116" max="4353" width="8.85546875" style="308"/>
    <col min="4354" max="4354" width="34.28515625" style="308" customWidth="1"/>
    <col min="4355" max="4355" width="10.85546875" style="308" customWidth="1"/>
    <col min="4356" max="4356" width="13.85546875" style="308" customWidth="1"/>
    <col min="4357" max="4357" width="12" style="308" customWidth="1"/>
    <col min="4358" max="4358" width="11.7109375" style="308" customWidth="1"/>
    <col min="4359" max="4360" width="8.85546875" style="308" customWidth="1"/>
    <col min="4361" max="4361" width="11.7109375" style="308" customWidth="1"/>
    <col min="4362" max="4362" width="11" style="308" customWidth="1"/>
    <col min="4363" max="4364" width="0" style="308" hidden="1" customWidth="1"/>
    <col min="4365" max="4366" width="10" style="308" customWidth="1"/>
    <col min="4367" max="4368" width="10.42578125" style="308" customWidth="1"/>
    <col min="4369" max="4370" width="0" style="308" hidden="1" customWidth="1"/>
    <col min="4371" max="4371" width="22.28515625" style="308" customWidth="1"/>
    <col min="4372" max="4609" width="8.85546875" style="308"/>
    <col min="4610" max="4610" width="34.28515625" style="308" customWidth="1"/>
    <col min="4611" max="4611" width="10.85546875" style="308" customWidth="1"/>
    <col min="4612" max="4612" width="13.85546875" style="308" customWidth="1"/>
    <col min="4613" max="4613" width="12" style="308" customWidth="1"/>
    <col min="4614" max="4614" width="11.7109375" style="308" customWidth="1"/>
    <col min="4615" max="4616" width="8.85546875" style="308" customWidth="1"/>
    <col min="4617" max="4617" width="11.7109375" style="308" customWidth="1"/>
    <col min="4618" max="4618" width="11" style="308" customWidth="1"/>
    <col min="4619" max="4620" width="0" style="308" hidden="1" customWidth="1"/>
    <col min="4621" max="4622" width="10" style="308" customWidth="1"/>
    <col min="4623" max="4624" width="10.42578125" style="308" customWidth="1"/>
    <col min="4625" max="4626" width="0" style="308" hidden="1" customWidth="1"/>
    <col min="4627" max="4627" width="22.28515625" style="308" customWidth="1"/>
    <col min="4628" max="4865" width="8.85546875" style="308"/>
    <col min="4866" max="4866" width="34.28515625" style="308" customWidth="1"/>
    <col min="4867" max="4867" width="10.85546875" style="308" customWidth="1"/>
    <col min="4868" max="4868" width="13.85546875" style="308" customWidth="1"/>
    <col min="4869" max="4869" width="12" style="308" customWidth="1"/>
    <col min="4870" max="4870" width="11.7109375" style="308" customWidth="1"/>
    <col min="4871" max="4872" width="8.85546875" style="308" customWidth="1"/>
    <col min="4873" max="4873" width="11.7109375" style="308" customWidth="1"/>
    <col min="4874" max="4874" width="11" style="308" customWidth="1"/>
    <col min="4875" max="4876" width="0" style="308" hidden="1" customWidth="1"/>
    <col min="4877" max="4878" width="10" style="308" customWidth="1"/>
    <col min="4879" max="4880" width="10.42578125" style="308" customWidth="1"/>
    <col min="4881" max="4882" width="0" style="308" hidden="1" customWidth="1"/>
    <col min="4883" max="4883" width="22.28515625" style="308" customWidth="1"/>
    <col min="4884" max="5121" width="9.140625" style="308"/>
    <col min="5122" max="5122" width="34.28515625" style="308" customWidth="1"/>
    <col min="5123" max="5123" width="10.85546875" style="308" customWidth="1"/>
    <col min="5124" max="5124" width="13.85546875" style="308" customWidth="1"/>
    <col min="5125" max="5125" width="12" style="308" customWidth="1"/>
    <col min="5126" max="5126" width="11.7109375" style="308" customWidth="1"/>
    <col min="5127" max="5128" width="8.85546875" style="308" customWidth="1"/>
    <col min="5129" max="5129" width="11.7109375" style="308" customWidth="1"/>
    <col min="5130" max="5130" width="11" style="308" customWidth="1"/>
    <col min="5131" max="5132" width="0" style="308" hidden="1" customWidth="1"/>
    <col min="5133" max="5134" width="10" style="308" customWidth="1"/>
    <col min="5135" max="5136" width="10.42578125" style="308" customWidth="1"/>
    <col min="5137" max="5138" width="0" style="308" hidden="1" customWidth="1"/>
    <col min="5139" max="5139" width="22.28515625" style="308" customWidth="1"/>
    <col min="5140" max="5377" width="8.85546875" style="308"/>
    <col min="5378" max="5378" width="34.28515625" style="308" customWidth="1"/>
    <col min="5379" max="5379" width="10.85546875" style="308" customWidth="1"/>
    <col min="5380" max="5380" width="13.85546875" style="308" customWidth="1"/>
    <col min="5381" max="5381" width="12" style="308" customWidth="1"/>
    <col min="5382" max="5382" width="11.7109375" style="308" customWidth="1"/>
    <col min="5383" max="5384" width="8.85546875" style="308" customWidth="1"/>
    <col min="5385" max="5385" width="11.7109375" style="308" customWidth="1"/>
    <col min="5386" max="5386" width="11" style="308" customWidth="1"/>
    <col min="5387" max="5388" width="0" style="308" hidden="1" customWidth="1"/>
    <col min="5389" max="5390" width="10" style="308" customWidth="1"/>
    <col min="5391" max="5392" width="10.42578125" style="308" customWidth="1"/>
    <col min="5393" max="5394" width="0" style="308" hidden="1" customWidth="1"/>
    <col min="5395" max="5395" width="22.28515625" style="308" customWidth="1"/>
    <col min="5396" max="5633" width="8.85546875" style="308"/>
    <col min="5634" max="5634" width="34.28515625" style="308" customWidth="1"/>
    <col min="5635" max="5635" width="10.85546875" style="308" customWidth="1"/>
    <col min="5636" max="5636" width="13.85546875" style="308" customWidth="1"/>
    <col min="5637" max="5637" width="12" style="308" customWidth="1"/>
    <col min="5638" max="5638" width="11.7109375" style="308" customWidth="1"/>
    <col min="5639" max="5640" width="8.85546875" style="308" customWidth="1"/>
    <col min="5641" max="5641" width="11.7109375" style="308" customWidth="1"/>
    <col min="5642" max="5642" width="11" style="308" customWidth="1"/>
    <col min="5643" max="5644" width="0" style="308" hidden="1" customWidth="1"/>
    <col min="5645" max="5646" width="10" style="308" customWidth="1"/>
    <col min="5647" max="5648" width="10.42578125" style="308" customWidth="1"/>
    <col min="5649" max="5650" width="0" style="308" hidden="1" customWidth="1"/>
    <col min="5651" max="5651" width="22.28515625" style="308" customWidth="1"/>
    <col min="5652" max="5889" width="8.85546875" style="308"/>
    <col min="5890" max="5890" width="34.28515625" style="308" customWidth="1"/>
    <col min="5891" max="5891" width="10.85546875" style="308" customWidth="1"/>
    <col min="5892" max="5892" width="13.85546875" style="308" customWidth="1"/>
    <col min="5893" max="5893" width="12" style="308" customWidth="1"/>
    <col min="5894" max="5894" width="11.7109375" style="308" customWidth="1"/>
    <col min="5895" max="5896" width="8.85546875" style="308" customWidth="1"/>
    <col min="5897" max="5897" width="11.7109375" style="308" customWidth="1"/>
    <col min="5898" max="5898" width="11" style="308" customWidth="1"/>
    <col min="5899" max="5900" width="0" style="308" hidden="1" customWidth="1"/>
    <col min="5901" max="5902" width="10" style="308" customWidth="1"/>
    <col min="5903" max="5904" width="10.42578125" style="308" customWidth="1"/>
    <col min="5905" max="5906" width="0" style="308" hidden="1" customWidth="1"/>
    <col min="5907" max="5907" width="22.28515625" style="308" customWidth="1"/>
    <col min="5908" max="6145" width="9.140625" style="308"/>
    <col min="6146" max="6146" width="34.28515625" style="308" customWidth="1"/>
    <col min="6147" max="6147" width="10.85546875" style="308" customWidth="1"/>
    <col min="6148" max="6148" width="13.85546875" style="308" customWidth="1"/>
    <col min="6149" max="6149" width="12" style="308" customWidth="1"/>
    <col min="6150" max="6150" width="11.7109375" style="308" customWidth="1"/>
    <col min="6151" max="6152" width="8.85546875" style="308" customWidth="1"/>
    <col min="6153" max="6153" width="11.7109375" style="308" customWidth="1"/>
    <col min="6154" max="6154" width="11" style="308" customWidth="1"/>
    <col min="6155" max="6156" width="0" style="308" hidden="1" customWidth="1"/>
    <col min="6157" max="6158" width="10" style="308" customWidth="1"/>
    <col min="6159" max="6160" width="10.42578125" style="308" customWidth="1"/>
    <col min="6161" max="6162" width="0" style="308" hidden="1" customWidth="1"/>
    <col min="6163" max="6163" width="22.28515625" style="308" customWidth="1"/>
    <col min="6164" max="6401" width="8.85546875" style="308"/>
    <col min="6402" max="6402" width="34.28515625" style="308" customWidth="1"/>
    <col min="6403" max="6403" width="10.85546875" style="308" customWidth="1"/>
    <col min="6404" max="6404" width="13.85546875" style="308" customWidth="1"/>
    <col min="6405" max="6405" width="12" style="308" customWidth="1"/>
    <col min="6406" max="6406" width="11.7109375" style="308" customWidth="1"/>
    <col min="6407" max="6408" width="8.85546875" style="308" customWidth="1"/>
    <col min="6409" max="6409" width="11.7109375" style="308" customWidth="1"/>
    <col min="6410" max="6410" width="11" style="308" customWidth="1"/>
    <col min="6411" max="6412" width="0" style="308" hidden="1" customWidth="1"/>
    <col min="6413" max="6414" width="10" style="308" customWidth="1"/>
    <col min="6415" max="6416" width="10.42578125" style="308" customWidth="1"/>
    <col min="6417" max="6418" width="0" style="308" hidden="1" customWidth="1"/>
    <col min="6419" max="6419" width="22.28515625" style="308" customWidth="1"/>
    <col min="6420" max="6657" width="8.85546875" style="308"/>
    <col min="6658" max="6658" width="34.28515625" style="308" customWidth="1"/>
    <col min="6659" max="6659" width="10.85546875" style="308" customWidth="1"/>
    <col min="6660" max="6660" width="13.85546875" style="308" customWidth="1"/>
    <col min="6661" max="6661" width="12" style="308" customWidth="1"/>
    <col min="6662" max="6662" width="11.7109375" style="308" customWidth="1"/>
    <col min="6663" max="6664" width="8.85546875" style="308" customWidth="1"/>
    <col min="6665" max="6665" width="11.7109375" style="308" customWidth="1"/>
    <col min="6666" max="6666" width="11" style="308" customWidth="1"/>
    <col min="6667" max="6668" width="0" style="308" hidden="1" customWidth="1"/>
    <col min="6669" max="6670" width="10" style="308" customWidth="1"/>
    <col min="6671" max="6672" width="10.42578125" style="308" customWidth="1"/>
    <col min="6673" max="6674" width="0" style="308" hidden="1" customWidth="1"/>
    <col min="6675" max="6675" width="22.28515625" style="308" customWidth="1"/>
    <col min="6676" max="6913" width="8.85546875" style="308"/>
    <col min="6914" max="6914" width="34.28515625" style="308" customWidth="1"/>
    <col min="6915" max="6915" width="10.85546875" style="308" customWidth="1"/>
    <col min="6916" max="6916" width="13.85546875" style="308" customWidth="1"/>
    <col min="6917" max="6917" width="12" style="308" customWidth="1"/>
    <col min="6918" max="6918" width="11.7109375" style="308" customWidth="1"/>
    <col min="6919" max="6920" width="8.85546875" style="308" customWidth="1"/>
    <col min="6921" max="6921" width="11.7109375" style="308" customWidth="1"/>
    <col min="6922" max="6922" width="11" style="308" customWidth="1"/>
    <col min="6923" max="6924" width="0" style="308" hidden="1" customWidth="1"/>
    <col min="6925" max="6926" width="10" style="308" customWidth="1"/>
    <col min="6927" max="6928" width="10.42578125" style="308" customWidth="1"/>
    <col min="6929" max="6930" width="0" style="308" hidden="1" customWidth="1"/>
    <col min="6931" max="6931" width="22.28515625" style="308" customWidth="1"/>
    <col min="6932" max="7169" width="9.140625" style="308"/>
    <col min="7170" max="7170" width="34.28515625" style="308" customWidth="1"/>
    <col min="7171" max="7171" width="10.85546875" style="308" customWidth="1"/>
    <col min="7172" max="7172" width="13.85546875" style="308" customWidth="1"/>
    <col min="7173" max="7173" width="12" style="308" customWidth="1"/>
    <col min="7174" max="7174" width="11.7109375" style="308" customWidth="1"/>
    <col min="7175" max="7176" width="8.85546875" style="308" customWidth="1"/>
    <col min="7177" max="7177" width="11.7109375" style="308" customWidth="1"/>
    <col min="7178" max="7178" width="11" style="308" customWidth="1"/>
    <col min="7179" max="7180" width="0" style="308" hidden="1" customWidth="1"/>
    <col min="7181" max="7182" width="10" style="308" customWidth="1"/>
    <col min="7183" max="7184" width="10.42578125" style="308" customWidth="1"/>
    <col min="7185" max="7186" width="0" style="308" hidden="1" customWidth="1"/>
    <col min="7187" max="7187" width="22.28515625" style="308" customWidth="1"/>
    <col min="7188" max="7425" width="8.85546875" style="308"/>
    <col min="7426" max="7426" width="34.28515625" style="308" customWidth="1"/>
    <col min="7427" max="7427" width="10.85546875" style="308" customWidth="1"/>
    <col min="7428" max="7428" width="13.85546875" style="308" customWidth="1"/>
    <col min="7429" max="7429" width="12" style="308" customWidth="1"/>
    <col min="7430" max="7430" width="11.7109375" style="308" customWidth="1"/>
    <col min="7431" max="7432" width="8.85546875" style="308" customWidth="1"/>
    <col min="7433" max="7433" width="11.7109375" style="308" customWidth="1"/>
    <col min="7434" max="7434" width="11" style="308" customWidth="1"/>
    <col min="7435" max="7436" width="0" style="308" hidden="1" customWidth="1"/>
    <col min="7437" max="7438" width="10" style="308" customWidth="1"/>
    <col min="7439" max="7440" width="10.42578125" style="308" customWidth="1"/>
    <col min="7441" max="7442" width="0" style="308" hidden="1" customWidth="1"/>
    <col min="7443" max="7443" width="22.28515625" style="308" customWidth="1"/>
    <col min="7444" max="7681" width="8.85546875" style="308"/>
    <col min="7682" max="7682" width="34.28515625" style="308" customWidth="1"/>
    <col min="7683" max="7683" width="10.85546875" style="308" customWidth="1"/>
    <col min="7684" max="7684" width="13.85546875" style="308" customWidth="1"/>
    <col min="7685" max="7685" width="12" style="308" customWidth="1"/>
    <col min="7686" max="7686" width="11.7109375" style="308" customWidth="1"/>
    <col min="7687" max="7688" width="8.85546875" style="308" customWidth="1"/>
    <col min="7689" max="7689" width="11.7109375" style="308" customWidth="1"/>
    <col min="7690" max="7690" width="11" style="308" customWidth="1"/>
    <col min="7691" max="7692" width="0" style="308" hidden="1" customWidth="1"/>
    <col min="7693" max="7694" width="10" style="308" customWidth="1"/>
    <col min="7695" max="7696" width="10.42578125" style="308" customWidth="1"/>
    <col min="7697" max="7698" width="0" style="308" hidden="1" customWidth="1"/>
    <col min="7699" max="7699" width="22.28515625" style="308" customWidth="1"/>
    <col min="7700" max="7937" width="8.85546875" style="308"/>
    <col min="7938" max="7938" width="34.28515625" style="308" customWidth="1"/>
    <col min="7939" max="7939" width="10.85546875" style="308" customWidth="1"/>
    <col min="7940" max="7940" width="13.85546875" style="308" customWidth="1"/>
    <col min="7941" max="7941" width="12" style="308" customWidth="1"/>
    <col min="7942" max="7942" width="11.7109375" style="308" customWidth="1"/>
    <col min="7943" max="7944" width="8.85546875" style="308" customWidth="1"/>
    <col min="7945" max="7945" width="11.7109375" style="308" customWidth="1"/>
    <col min="7946" max="7946" width="11" style="308" customWidth="1"/>
    <col min="7947" max="7948" width="0" style="308" hidden="1" customWidth="1"/>
    <col min="7949" max="7950" width="10" style="308" customWidth="1"/>
    <col min="7951" max="7952" width="10.42578125" style="308" customWidth="1"/>
    <col min="7953" max="7954" width="0" style="308" hidden="1" customWidth="1"/>
    <col min="7955" max="7955" width="22.28515625" style="308" customWidth="1"/>
    <col min="7956" max="8193" width="9.140625" style="308"/>
    <col min="8194" max="8194" width="34.28515625" style="308" customWidth="1"/>
    <col min="8195" max="8195" width="10.85546875" style="308" customWidth="1"/>
    <col min="8196" max="8196" width="13.85546875" style="308" customWidth="1"/>
    <col min="8197" max="8197" width="12" style="308" customWidth="1"/>
    <col min="8198" max="8198" width="11.7109375" style="308" customWidth="1"/>
    <col min="8199" max="8200" width="8.85546875" style="308" customWidth="1"/>
    <col min="8201" max="8201" width="11.7109375" style="308" customWidth="1"/>
    <col min="8202" max="8202" width="11" style="308" customWidth="1"/>
    <col min="8203" max="8204" width="0" style="308" hidden="1" customWidth="1"/>
    <col min="8205" max="8206" width="10" style="308" customWidth="1"/>
    <col min="8207" max="8208" width="10.42578125" style="308" customWidth="1"/>
    <col min="8209" max="8210" width="0" style="308" hidden="1" customWidth="1"/>
    <col min="8211" max="8211" width="22.28515625" style="308" customWidth="1"/>
    <col min="8212" max="8449" width="8.85546875" style="308"/>
    <col min="8450" max="8450" width="34.28515625" style="308" customWidth="1"/>
    <col min="8451" max="8451" width="10.85546875" style="308" customWidth="1"/>
    <col min="8452" max="8452" width="13.85546875" style="308" customWidth="1"/>
    <col min="8453" max="8453" width="12" style="308" customWidth="1"/>
    <col min="8454" max="8454" width="11.7109375" style="308" customWidth="1"/>
    <col min="8455" max="8456" width="8.85546875" style="308" customWidth="1"/>
    <col min="8457" max="8457" width="11.7109375" style="308" customWidth="1"/>
    <col min="8458" max="8458" width="11" style="308" customWidth="1"/>
    <col min="8459" max="8460" width="0" style="308" hidden="1" customWidth="1"/>
    <col min="8461" max="8462" width="10" style="308" customWidth="1"/>
    <col min="8463" max="8464" width="10.42578125" style="308" customWidth="1"/>
    <col min="8465" max="8466" width="0" style="308" hidden="1" customWidth="1"/>
    <col min="8467" max="8467" width="22.28515625" style="308" customWidth="1"/>
    <col min="8468" max="8705" width="8.85546875" style="308"/>
    <col min="8706" max="8706" width="34.28515625" style="308" customWidth="1"/>
    <col min="8707" max="8707" width="10.85546875" style="308" customWidth="1"/>
    <col min="8708" max="8708" width="13.85546875" style="308" customWidth="1"/>
    <col min="8709" max="8709" width="12" style="308" customWidth="1"/>
    <col min="8710" max="8710" width="11.7109375" style="308" customWidth="1"/>
    <col min="8711" max="8712" width="8.85546875" style="308" customWidth="1"/>
    <col min="8713" max="8713" width="11.7109375" style="308" customWidth="1"/>
    <col min="8714" max="8714" width="11" style="308" customWidth="1"/>
    <col min="8715" max="8716" width="0" style="308" hidden="1" customWidth="1"/>
    <col min="8717" max="8718" width="10" style="308" customWidth="1"/>
    <col min="8719" max="8720" width="10.42578125" style="308" customWidth="1"/>
    <col min="8721" max="8722" width="0" style="308" hidden="1" customWidth="1"/>
    <col min="8723" max="8723" width="22.28515625" style="308" customWidth="1"/>
    <col min="8724" max="8961" width="8.85546875" style="308"/>
    <col min="8962" max="8962" width="34.28515625" style="308" customWidth="1"/>
    <col min="8963" max="8963" width="10.85546875" style="308" customWidth="1"/>
    <col min="8964" max="8964" width="13.85546875" style="308" customWidth="1"/>
    <col min="8965" max="8965" width="12" style="308" customWidth="1"/>
    <col min="8966" max="8966" width="11.7109375" style="308" customWidth="1"/>
    <col min="8967" max="8968" width="8.85546875" style="308" customWidth="1"/>
    <col min="8969" max="8969" width="11.7109375" style="308" customWidth="1"/>
    <col min="8970" max="8970" width="11" style="308" customWidth="1"/>
    <col min="8971" max="8972" width="0" style="308" hidden="1" customWidth="1"/>
    <col min="8973" max="8974" width="10" style="308" customWidth="1"/>
    <col min="8975" max="8976" width="10.42578125" style="308" customWidth="1"/>
    <col min="8977" max="8978" width="0" style="308" hidden="1" customWidth="1"/>
    <col min="8979" max="8979" width="22.28515625" style="308" customWidth="1"/>
    <col min="8980" max="9217" width="9.140625" style="308"/>
    <col min="9218" max="9218" width="34.28515625" style="308" customWidth="1"/>
    <col min="9219" max="9219" width="10.85546875" style="308" customWidth="1"/>
    <col min="9220" max="9220" width="13.85546875" style="308" customWidth="1"/>
    <col min="9221" max="9221" width="12" style="308" customWidth="1"/>
    <col min="9222" max="9222" width="11.7109375" style="308" customWidth="1"/>
    <col min="9223" max="9224" width="8.85546875" style="308" customWidth="1"/>
    <col min="9225" max="9225" width="11.7109375" style="308" customWidth="1"/>
    <col min="9226" max="9226" width="11" style="308" customWidth="1"/>
    <col min="9227" max="9228" width="0" style="308" hidden="1" customWidth="1"/>
    <col min="9229" max="9230" width="10" style="308" customWidth="1"/>
    <col min="9231" max="9232" width="10.42578125" style="308" customWidth="1"/>
    <col min="9233" max="9234" width="0" style="308" hidden="1" customWidth="1"/>
    <col min="9235" max="9235" width="22.28515625" style="308" customWidth="1"/>
    <col min="9236" max="9473" width="8.85546875" style="308"/>
    <col min="9474" max="9474" width="34.28515625" style="308" customWidth="1"/>
    <col min="9475" max="9475" width="10.85546875" style="308" customWidth="1"/>
    <col min="9476" max="9476" width="13.85546875" style="308" customWidth="1"/>
    <col min="9477" max="9477" width="12" style="308" customWidth="1"/>
    <col min="9478" max="9478" width="11.7109375" style="308" customWidth="1"/>
    <col min="9479" max="9480" width="8.85546875" style="308" customWidth="1"/>
    <col min="9481" max="9481" width="11.7109375" style="308" customWidth="1"/>
    <col min="9482" max="9482" width="11" style="308" customWidth="1"/>
    <col min="9483" max="9484" width="0" style="308" hidden="1" customWidth="1"/>
    <col min="9485" max="9486" width="10" style="308" customWidth="1"/>
    <col min="9487" max="9488" width="10.42578125" style="308" customWidth="1"/>
    <col min="9489" max="9490" width="0" style="308" hidden="1" customWidth="1"/>
    <col min="9491" max="9491" width="22.28515625" style="308" customWidth="1"/>
    <col min="9492" max="9729" width="8.85546875" style="308"/>
    <col min="9730" max="9730" width="34.28515625" style="308" customWidth="1"/>
    <col min="9731" max="9731" width="10.85546875" style="308" customWidth="1"/>
    <col min="9732" max="9732" width="13.85546875" style="308" customWidth="1"/>
    <col min="9733" max="9733" width="12" style="308" customWidth="1"/>
    <col min="9734" max="9734" width="11.7109375" style="308" customWidth="1"/>
    <col min="9735" max="9736" width="8.85546875" style="308" customWidth="1"/>
    <col min="9737" max="9737" width="11.7109375" style="308" customWidth="1"/>
    <col min="9738" max="9738" width="11" style="308" customWidth="1"/>
    <col min="9739" max="9740" width="0" style="308" hidden="1" customWidth="1"/>
    <col min="9741" max="9742" width="10" style="308" customWidth="1"/>
    <col min="9743" max="9744" width="10.42578125" style="308" customWidth="1"/>
    <col min="9745" max="9746" width="0" style="308" hidden="1" customWidth="1"/>
    <col min="9747" max="9747" width="22.28515625" style="308" customWidth="1"/>
    <col min="9748" max="9985" width="8.85546875" style="308"/>
    <col min="9986" max="9986" width="34.28515625" style="308" customWidth="1"/>
    <col min="9987" max="9987" width="10.85546875" style="308" customWidth="1"/>
    <col min="9988" max="9988" width="13.85546875" style="308" customWidth="1"/>
    <col min="9989" max="9989" width="12" style="308" customWidth="1"/>
    <col min="9990" max="9990" width="11.7109375" style="308" customWidth="1"/>
    <col min="9991" max="9992" width="8.85546875" style="308" customWidth="1"/>
    <col min="9993" max="9993" width="11.7109375" style="308" customWidth="1"/>
    <col min="9994" max="9994" width="11" style="308" customWidth="1"/>
    <col min="9995" max="9996" width="0" style="308" hidden="1" customWidth="1"/>
    <col min="9997" max="9998" width="10" style="308" customWidth="1"/>
    <col min="9999" max="10000" width="10.42578125" style="308" customWidth="1"/>
    <col min="10001" max="10002" width="0" style="308" hidden="1" customWidth="1"/>
    <col min="10003" max="10003" width="22.28515625" style="308" customWidth="1"/>
    <col min="10004" max="10241" width="9.140625" style="308"/>
    <col min="10242" max="10242" width="34.28515625" style="308" customWidth="1"/>
    <col min="10243" max="10243" width="10.85546875" style="308" customWidth="1"/>
    <col min="10244" max="10244" width="13.85546875" style="308" customWidth="1"/>
    <col min="10245" max="10245" width="12" style="308" customWidth="1"/>
    <col min="10246" max="10246" width="11.7109375" style="308" customWidth="1"/>
    <col min="10247" max="10248" width="8.85546875" style="308" customWidth="1"/>
    <col min="10249" max="10249" width="11.7109375" style="308" customWidth="1"/>
    <col min="10250" max="10250" width="11" style="308" customWidth="1"/>
    <col min="10251" max="10252" width="0" style="308" hidden="1" customWidth="1"/>
    <col min="10253" max="10254" width="10" style="308" customWidth="1"/>
    <col min="10255" max="10256" width="10.42578125" style="308" customWidth="1"/>
    <col min="10257" max="10258" width="0" style="308" hidden="1" customWidth="1"/>
    <col min="10259" max="10259" width="22.28515625" style="308" customWidth="1"/>
    <col min="10260" max="10497" width="8.85546875" style="308"/>
    <col min="10498" max="10498" width="34.28515625" style="308" customWidth="1"/>
    <col min="10499" max="10499" width="10.85546875" style="308" customWidth="1"/>
    <col min="10500" max="10500" width="13.85546875" style="308" customWidth="1"/>
    <col min="10501" max="10501" width="12" style="308" customWidth="1"/>
    <col min="10502" max="10502" width="11.7109375" style="308" customWidth="1"/>
    <col min="10503" max="10504" width="8.85546875" style="308" customWidth="1"/>
    <col min="10505" max="10505" width="11.7109375" style="308" customWidth="1"/>
    <col min="10506" max="10506" width="11" style="308" customWidth="1"/>
    <col min="10507" max="10508" width="0" style="308" hidden="1" customWidth="1"/>
    <col min="10509" max="10510" width="10" style="308" customWidth="1"/>
    <col min="10511" max="10512" width="10.42578125" style="308" customWidth="1"/>
    <col min="10513" max="10514" width="0" style="308" hidden="1" customWidth="1"/>
    <col min="10515" max="10515" width="22.28515625" style="308" customWidth="1"/>
    <col min="10516" max="10753" width="8.85546875" style="308"/>
    <col min="10754" max="10754" width="34.28515625" style="308" customWidth="1"/>
    <col min="10755" max="10755" width="10.85546875" style="308" customWidth="1"/>
    <col min="10756" max="10756" width="13.85546875" style="308" customWidth="1"/>
    <col min="10757" max="10757" width="12" style="308" customWidth="1"/>
    <col min="10758" max="10758" width="11.7109375" style="308" customWidth="1"/>
    <col min="10759" max="10760" width="8.85546875" style="308" customWidth="1"/>
    <col min="10761" max="10761" width="11.7109375" style="308" customWidth="1"/>
    <col min="10762" max="10762" width="11" style="308" customWidth="1"/>
    <col min="10763" max="10764" width="0" style="308" hidden="1" customWidth="1"/>
    <col min="10765" max="10766" width="10" style="308" customWidth="1"/>
    <col min="10767" max="10768" width="10.42578125" style="308" customWidth="1"/>
    <col min="10769" max="10770" width="0" style="308" hidden="1" customWidth="1"/>
    <col min="10771" max="10771" width="22.28515625" style="308" customWidth="1"/>
    <col min="10772" max="11009" width="8.85546875" style="308"/>
    <col min="11010" max="11010" width="34.28515625" style="308" customWidth="1"/>
    <col min="11011" max="11011" width="10.85546875" style="308" customWidth="1"/>
    <col min="11012" max="11012" width="13.85546875" style="308" customWidth="1"/>
    <col min="11013" max="11013" width="12" style="308" customWidth="1"/>
    <col min="11014" max="11014" width="11.7109375" style="308" customWidth="1"/>
    <col min="11015" max="11016" width="8.85546875" style="308" customWidth="1"/>
    <col min="11017" max="11017" width="11.7109375" style="308" customWidth="1"/>
    <col min="11018" max="11018" width="11" style="308" customWidth="1"/>
    <col min="11019" max="11020" width="0" style="308" hidden="1" customWidth="1"/>
    <col min="11021" max="11022" width="10" style="308" customWidth="1"/>
    <col min="11023" max="11024" width="10.42578125" style="308" customWidth="1"/>
    <col min="11025" max="11026" width="0" style="308" hidden="1" customWidth="1"/>
    <col min="11027" max="11027" width="22.28515625" style="308" customWidth="1"/>
    <col min="11028" max="11265" width="9.140625" style="308"/>
    <col min="11266" max="11266" width="34.28515625" style="308" customWidth="1"/>
    <col min="11267" max="11267" width="10.85546875" style="308" customWidth="1"/>
    <col min="11268" max="11268" width="13.85546875" style="308" customWidth="1"/>
    <col min="11269" max="11269" width="12" style="308" customWidth="1"/>
    <col min="11270" max="11270" width="11.7109375" style="308" customWidth="1"/>
    <col min="11271" max="11272" width="8.85546875" style="308" customWidth="1"/>
    <col min="11273" max="11273" width="11.7109375" style="308" customWidth="1"/>
    <col min="11274" max="11274" width="11" style="308" customWidth="1"/>
    <col min="11275" max="11276" width="0" style="308" hidden="1" customWidth="1"/>
    <col min="11277" max="11278" width="10" style="308" customWidth="1"/>
    <col min="11279" max="11280" width="10.42578125" style="308" customWidth="1"/>
    <col min="11281" max="11282" width="0" style="308" hidden="1" customWidth="1"/>
    <col min="11283" max="11283" width="22.28515625" style="308" customWidth="1"/>
    <col min="11284" max="11521" width="8.85546875" style="308"/>
    <col min="11522" max="11522" width="34.28515625" style="308" customWidth="1"/>
    <col min="11523" max="11523" width="10.85546875" style="308" customWidth="1"/>
    <col min="11524" max="11524" width="13.85546875" style="308" customWidth="1"/>
    <col min="11525" max="11525" width="12" style="308" customWidth="1"/>
    <col min="11526" max="11526" width="11.7109375" style="308" customWidth="1"/>
    <col min="11527" max="11528" width="8.85546875" style="308" customWidth="1"/>
    <col min="11529" max="11529" width="11.7109375" style="308" customWidth="1"/>
    <col min="11530" max="11530" width="11" style="308" customWidth="1"/>
    <col min="11531" max="11532" width="0" style="308" hidden="1" customWidth="1"/>
    <col min="11533" max="11534" width="10" style="308" customWidth="1"/>
    <col min="11535" max="11536" width="10.42578125" style="308" customWidth="1"/>
    <col min="11537" max="11538" width="0" style="308" hidden="1" customWidth="1"/>
    <col min="11539" max="11539" width="22.28515625" style="308" customWidth="1"/>
    <col min="11540" max="11777" width="8.85546875" style="308"/>
    <col min="11778" max="11778" width="34.28515625" style="308" customWidth="1"/>
    <col min="11779" max="11779" width="10.85546875" style="308" customWidth="1"/>
    <col min="11780" max="11780" width="13.85546875" style="308" customWidth="1"/>
    <col min="11781" max="11781" width="12" style="308" customWidth="1"/>
    <col min="11782" max="11782" width="11.7109375" style="308" customWidth="1"/>
    <col min="11783" max="11784" width="8.85546875" style="308" customWidth="1"/>
    <col min="11785" max="11785" width="11.7109375" style="308" customWidth="1"/>
    <col min="11786" max="11786" width="11" style="308" customWidth="1"/>
    <col min="11787" max="11788" width="0" style="308" hidden="1" customWidth="1"/>
    <col min="11789" max="11790" width="10" style="308" customWidth="1"/>
    <col min="11791" max="11792" width="10.42578125" style="308" customWidth="1"/>
    <col min="11793" max="11794" width="0" style="308" hidden="1" customWidth="1"/>
    <col min="11795" max="11795" width="22.28515625" style="308" customWidth="1"/>
    <col min="11796" max="12033" width="8.85546875" style="308"/>
    <col min="12034" max="12034" width="34.28515625" style="308" customWidth="1"/>
    <col min="12035" max="12035" width="10.85546875" style="308" customWidth="1"/>
    <col min="12036" max="12036" width="13.85546875" style="308" customWidth="1"/>
    <col min="12037" max="12037" width="12" style="308" customWidth="1"/>
    <col min="12038" max="12038" width="11.7109375" style="308" customWidth="1"/>
    <col min="12039" max="12040" width="8.85546875" style="308" customWidth="1"/>
    <col min="12041" max="12041" width="11.7109375" style="308" customWidth="1"/>
    <col min="12042" max="12042" width="11" style="308" customWidth="1"/>
    <col min="12043" max="12044" width="0" style="308" hidden="1" customWidth="1"/>
    <col min="12045" max="12046" width="10" style="308" customWidth="1"/>
    <col min="12047" max="12048" width="10.42578125" style="308" customWidth="1"/>
    <col min="12049" max="12050" width="0" style="308" hidden="1" customWidth="1"/>
    <col min="12051" max="12051" width="22.28515625" style="308" customWidth="1"/>
    <col min="12052" max="12289" width="9.140625" style="308"/>
    <col min="12290" max="12290" width="34.28515625" style="308" customWidth="1"/>
    <col min="12291" max="12291" width="10.85546875" style="308" customWidth="1"/>
    <col min="12292" max="12292" width="13.85546875" style="308" customWidth="1"/>
    <col min="12293" max="12293" width="12" style="308" customWidth="1"/>
    <col min="12294" max="12294" width="11.7109375" style="308" customWidth="1"/>
    <col min="12295" max="12296" width="8.85546875" style="308" customWidth="1"/>
    <col min="12297" max="12297" width="11.7109375" style="308" customWidth="1"/>
    <col min="12298" max="12298" width="11" style="308" customWidth="1"/>
    <col min="12299" max="12300" width="0" style="308" hidden="1" customWidth="1"/>
    <col min="12301" max="12302" width="10" style="308" customWidth="1"/>
    <col min="12303" max="12304" width="10.42578125" style="308" customWidth="1"/>
    <col min="12305" max="12306" width="0" style="308" hidden="1" customWidth="1"/>
    <col min="12307" max="12307" width="22.28515625" style="308" customWidth="1"/>
    <col min="12308" max="12545" width="8.85546875" style="308"/>
    <col min="12546" max="12546" width="34.28515625" style="308" customWidth="1"/>
    <col min="12547" max="12547" width="10.85546875" style="308" customWidth="1"/>
    <col min="12548" max="12548" width="13.85546875" style="308" customWidth="1"/>
    <col min="12549" max="12549" width="12" style="308" customWidth="1"/>
    <col min="12550" max="12550" width="11.7109375" style="308" customWidth="1"/>
    <col min="12551" max="12552" width="8.85546875" style="308" customWidth="1"/>
    <col min="12553" max="12553" width="11.7109375" style="308" customWidth="1"/>
    <col min="12554" max="12554" width="11" style="308" customWidth="1"/>
    <col min="12555" max="12556" width="0" style="308" hidden="1" customWidth="1"/>
    <col min="12557" max="12558" width="10" style="308" customWidth="1"/>
    <col min="12559" max="12560" width="10.42578125" style="308" customWidth="1"/>
    <col min="12561" max="12562" width="0" style="308" hidden="1" customWidth="1"/>
    <col min="12563" max="12563" width="22.28515625" style="308" customWidth="1"/>
    <col min="12564" max="12801" width="8.85546875" style="308"/>
    <col min="12802" max="12802" width="34.28515625" style="308" customWidth="1"/>
    <col min="12803" max="12803" width="10.85546875" style="308" customWidth="1"/>
    <col min="12804" max="12804" width="13.85546875" style="308" customWidth="1"/>
    <col min="12805" max="12805" width="12" style="308" customWidth="1"/>
    <col min="12806" max="12806" width="11.7109375" style="308" customWidth="1"/>
    <col min="12807" max="12808" width="8.85546875" style="308" customWidth="1"/>
    <col min="12809" max="12809" width="11.7109375" style="308" customWidth="1"/>
    <col min="12810" max="12810" width="11" style="308" customWidth="1"/>
    <col min="12811" max="12812" width="0" style="308" hidden="1" customWidth="1"/>
    <col min="12813" max="12814" width="10" style="308" customWidth="1"/>
    <col min="12815" max="12816" width="10.42578125" style="308" customWidth="1"/>
    <col min="12817" max="12818" width="0" style="308" hidden="1" customWidth="1"/>
    <col min="12819" max="12819" width="22.28515625" style="308" customWidth="1"/>
    <col min="12820" max="13057" width="8.85546875" style="308"/>
    <col min="13058" max="13058" width="34.28515625" style="308" customWidth="1"/>
    <col min="13059" max="13059" width="10.85546875" style="308" customWidth="1"/>
    <col min="13060" max="13060" width="13.85546875" style="308" customWidth="1"/>
    <col min="13061" max="13061" width="12" style="308" customWidth="1"/>
    <col min="13062" max="13062" width="11.7109375" style="308" customWidth="1"/>
    <col min="13063" max="13064" width="8.85546875" style="308" customWidth="1"/>
    <col min="13065" max="13065" width="11.7109375" style="308" customWidth="1"/>
    <col min="13066" max="13066" width="11" style="308" customWidth="1"/>
    <col min="13067" max="13068" width="0" style="308" hidden="1" customWidth="1"/>
    <col min="13069" max="13070" width="10" style="308" customWidth="1"/>
    <col min="13071" max="13072" width="10.42578125" style="308" customWidth="1"/>
    <col min="13073" max="13074" width="0" style="308" hidden="1" customWidth="1"/>
    <col min="13075" max="13075" width="22.28515625" style="308" customWidth="1"/>
    <col min="13076" max="13313" width="9.140625" style="308"/>
    <col min="13314" max="13314" width="34.28515625" style="308" customWidth="1"/>
    <col min="13315" max="13315" width="10.85546875" style="308" customWidth="1"/>
    <col min="13316" max="13316" width="13.85546875" style="308" customWidth="1"/>
    <col min="13317" max="13317" width="12" style="308" customWidth="1"/>
    <col min="13318" max="13318" width="11.7109375" style="308" customWidth="1"/>
    <col min="13319" max="13320" width="8.85546875" style="308" customWidth="1"/>
    <col min="13321" max="13321" width="11.7109375" style="308" customWidth="1"/>
    <col min="13322" max="13322" width="11" style="308" customWidth="1"/>
    <col min="13323" max="13324" width="0" style="308" hidden="1" customWidth="1"/>
    <col min="13325" max="13326" width="10" style="308" customWidth="1"/>
    <col min="13327" max="13328" width="10.42578125" style="308" customWidth="1"/>
    <col min="13329" max="13330" width="0" style="308" hidden="1" customWidth="1"/>
    <col min="13331" max="13331" width="22.28515625" style="308" customWidth="1"/>
    <col min="13332" max="13569" width="8.85546875" style="308"/>
    <col min="13570" max="13570" width="34.28515625" style="308" customWidth="1"/>
    <col min="13571" max="13571" width="10.85546875" style="308" customWidth="1"/>
    <col min="13572" max="13572" width="13.85546875" style="308" customWidth="1"/>
    <col min="13573" max="13573" width="12" style="308" customWidth="1"/>
    <col min="13574" max="13574" width="11.7109375" style="308" customWidth="1"/>
    <col min="13575" max="13576" width="8.85546875" style="308" customWidth="1"/>
    <col min="13577" max="13577" width="11.7109375" style="308" customWidth="1"/>
    <col min="13578" max="13578" width="11" style="308" customWidth="1"/>
    <col min="13579" max="13580" width="0" style="308" hidden="1" customWidth="1"/>
    <col min="13581" max="13582" width="10" style="308" customWidth="1"/>
    <col min="13583" max="13584" width="10.42578125" style="308" customWidth="1"/>
    <col min="13585" max="13586" width="0" style="308" hidden="1" customWidth="1"/>
    <col min="13587" max="13587" width="22.28515625" style="308" customWidth="1"/>
    <col min="13588" max="13825" width="8.85546875" style="308"/>
    <col min="13826" max="13826" width="34.28515625" style="308" customWidth="1"/>
    <col min="13827" max="13827" width="10.85546875" style="308" customWidth="1"/>
    <col min="13828" max="13828" width="13.85546875" style="308" customWidth="1"/>
    <col min="13829" max="13829" width="12" style="308" customWidth="1"/>
    <col min="13830" max="13830" width="11.7109375" style="308" customWidth="1"/>
    <col min="13831" max="13832" width="8.85546875" style="308" customWidth="1"/>
    <col min="13833" max="13833" width="11.7109375" style="308" customWidth="1"/>
    <col min="13834" max="13834" width="11" style="308" customWidth="1"/>
    <col min="13835" max="13836" width="0" style="308" hidden="1" customWidth="1"/>
    <col min="13837" max="13838" width="10" style="308" customWidth="1"/>
    <col min="13839" max="13840" width="10.42578125" style="308" customWidth="1"/>
    <col min="13841" max="13842" width="0" style="308" hidden="1" customWidth="1"/>
    <col min="13843" max="13843" width="22.28515625" style="308" customWidth="1"/>
    <col min="13844" max="14081" width="8.85546875" style="308"/>
    <col min="14082" max="14082" width="34.28515625" style="308" customWidth="1"/>
    <col min="14083" max="14083" width="10.85546875" style="308" customWidth="1"/>
    <col min="14084" max="14084" width="13.85546875" style="308" customWidth="1"/>
    <col min="14085" max="14085" width="12" style="308" customWidth="1"/>
    <col min="14086" max="14086" width="11.7109375" style="308" customWidth="1"/>
    <col min="14087" max="14088" width="8.85546875" style="308" customWidth="1"/>
    <col min="14089" max="14089" width="11.7109375" style="308" customWidth="1"/>
    <col min="14090" max="14090" width="11" style="308" customWidth="1"/>
    <col min="14091" max="14092" width="0" style="308" hidden="1" customWidth="1"/>
    <col min="14093" max="14094" width="10" style="308" customWidth="1"/>
    <col min="14095" max="14096" width="10.42578125" style="308" customWidth="1"/>
    <col min="14097" max="14098" width="0" style="308" hidden="1" customWidth="1"/>
    <col min="14099" max="14099" width="22.28515625" style="308" customWidth="1"/>
    <col min="14100" max="14337" width="9.140625" style="308"/>
    <col min="14338" max="14338" width="34.28515625" style="308" customWidth="1"/>
    <col min="14339" max="14339" width="10.85546875" style="308" customWidth="1"/>
    <col min="14340" max="14340" width="13.85546875" style="308" customWidth="1"/>
    <col min="14341" max="14341" width="12" style="308" customWidth="1"/>
    <col min="14342" max="14342" width="11.7109375" style="308" customWidth="1"/>
    <col min="14343" max="14344" width="8.85546875" style="308" customWidth="1"/>
    <col min="14345" max="14345" width="11.7109375" style="308" customWidth="1"/>
    <col min="14346" max="14346" width="11" style="308" customWidth="1"/>
    <col min="14347" max="14348" width="0" style="308" hidden="1" customWidth="1"/>
    <col min="14349" max="14350" width="10" style="308" customWidth="1"/>
    <col min="14351" max="14352" width="10.42578125" style="308" customWidth="1"/>
    <col min="14353" max="14354" width="0" style="308" hidden="1" customWidth="1"/>
    <col min="14355" max="14355" width="22.28515625" style="308" customWidth="1"/>
    <col min="14356" max="14593" width="8.85546875" style="308"/>
    <col min="14594" max="14594" width="34.28515625" style="308" customWidth="1"/>
    <col min="14595" max="14595" width="10.85546875" style="308" customWidth="1"/>
    <col min="14596" max="14596" width="13.85546875" style="308" customWidth="1"/>
    <col min="14597" max="14597" width="12" style="308" customWidth="1"/>
    <col min="14598" max="14598" width="11.7109375" style="308" customWidth="1"/>
    <col min="14599" max="14600" width="8.85546875" style="308" customWidth="1"/>
    <col min="14601" max="14601" width="11.7109375" style="308" customWidth="1"/>
    <col min="14602" max="14602" width="11" style="308" customWidth="1"/>
    <col min="14603" max="14604" width="0" style="308" hidden="1" customWidth="1"/>
    <col min="14605" max="14606" width="10" style="308" customWidth="1"/>
    <col min="14607" max="14608" width="10.42578125" style="308" customWidth="1"/>
    <col min="14609" max="14610" width="0" style="308" hidden="1" customWidth="1"/>
    <col min="14611" max="14611" width="22.28515625" style="308" customWidth="1"/>
    <col min="14612" max="14849" width="8.85546875" style="308"/>
    <col min="14850" max="14850" width="34.28515625" style="308" customWidth="1"/>
    <col min="14851" max="14851" width="10.85546875" style="308" customWidth="1"/>
    <col min="14852" max="14852" width="13.85546875" style="308" customWidth="1"/>
    <col min="14853" max="14853" width="12" style="308" customWidth="1"/>
    <col min="14854" max="14854" width="11.7109375" style="308" customWidth="1"/>
    <col min="14855" max="14856" width="8.85546875" style="308" customWidth="1"/>
    <col min="14857" max="14857" width="11.7109375" style="308" customWidth="1"/>
    <col min="14858" max="14858" width="11" style="308" customWidth="1"/>
    <col min="14859" max="14860" width="0" style="308" hidden="1" customWidth="1"/>
    <col min="14861" max="14862" width="10" style="308" customWidth="1"/>
    <col min="14863" max="14864" width="10.42578125" style="308" customWidth="1"/>
    <col min="14865" max="14866" width="0" style="308" hidden="1" customWidth="1"/>
    <col min="14867" max="14867" width="22.28515625" style="308" customWidth="1"/>
    <col min="14868" max="15105" width="8.85546875" style="308"/>
    <col min="15106" max="15106" width="34.28515625" style="308" customWidth="1"/>
    <col min="15107" max="15107" width="10.85546875" style="308" customWidth="1"/>
    <col min="15108" max="15108" width="13.85546875" style="308" customWidth="1"/>
    <col min="15109" max="15109" width="12" style="308" customWidth="1"/>
    <col min="15110" max="15110" width="11.7109375" style="308" customWidth="1"/>
    <col min="15111" max="15112" width="8.85546875" style="308" customWidth="1"/>
    <col min="15113" max="15113" width="11.7109375" style="308" customWidth="1"/>
    <col min="15114" max="15114" width="11" style="308" customWidth="1"/>
    <col min="15115" max="15116" width="0" style="308" hidden="1" customWidth="1"/>
    <col min="15117" max="15118" width="10" style="308" customWidth="1"/>
    <col min="15119" max="15120" width="10.42578125" style="308" customWidth="1"/>
    <col min="15121" max="15122" width="0" style="308" hidden="1" customWidth="1"/>
    <col min="15123" max="15123" width="22.28515625" style="308" customWidth="1"/>
    <col min="15124" max="15361" width="9.140625" style="308"/>
    <col min="15362" max="15362" width="34.28515625" style="308" customWidth="1"/>
    <col min="15363" max="15363" width="10.85546875" style="308" customWidth="1"/>
    <col min="15364" max="15364" width="13.85546875" style="308" customWidth="1"/>
    <col min="15365" max="15365" width="12" style="308" customWidth="1"/>
    <col min="15366" max="15366" width="11.7109375" style="308" customWidth="1"/>
    <col min="15367" max="15368" width="8.85546875" style="308" customWidth="1"/>
    <col min="15369" max="15369" width="11.7109375" style="308" customWidth="1"/>
    <col min="15370" max="15370" width="11" style="308" customWidth="1"/>
    <col min="15371" max="15372" width="0" style="308" hidden="1" customWidth="1"/>
    <col min="15373" max="15374" width="10" style="308" customWidth="1"/>
    <col min="15375" max="15376" width="10.42578125" style="308" customWidth="1"/>
    <col min="15377" max="15378" width="0" style="308" hidden="1" customWidth="1"/>
    <col min="15379" max="15379" width="22.28515625" style="308" customWidth="1"/>
    <col min="15380" max="15617" width="8.85546875" style="308"/>
    <col min="15618" max="15618" width="34.28515625" style="308" customWidth="1"/>
    <col min="15619" max="15619" width="10.85546875" style="308" customWidth="1"/>
    <col min="15620" max="15620" width="13.85546875" style="308" customWidth="1"/>
    <col min="15621" max="15621" width="12" style="308" customWidth="1"/>
    <col min="15622" max="15622" width="11.7109375" style="308" customWidth="1"/>
    <col min="15623" max="15624" width="8.85546875" style="308" customWidth="1"/>
    <col min="15625" max="15625" width="11.7109375" style="308" customWidth="1"/>
    <col min="15626" max="15626" width="11" style="308" customWidth="1"/>
    <col min="15627" max="15628" width="0" style="308" hidden="1" customWidth="1"/>
    <col min="15629" max="15630" width="10" style="308" customWidth="1"/>
    <col min="15631" max="15632" width="10.42578125" style="308" customWidth="1"/>
    <col min="15633" max="15634" width="0" style="308" hidden="1" customWidth="1"/>
    <col min="15635" max="15635" width="22.28515625" style="308" customWidth="1"/>
    <col min="15636" max="15873" width="8.85546875" style="308"/>
    <col min="15874" max="15874" width="34.28515625" style="308" customWidth="1"/>
    <col min="15875" max="15875" width="10.85546875" style="308" customWidth="1"/>
    <col min="15876" max="15876" width="13.85546875" style="308" customWidth="1"/>
    <col min="15877" max="15877" width="12" style="308" customWidth="1"/>
    <col min="15878" max="15878" width="11.7109375" style="308" customWidth="1"/>
    <col min="15879" max="15880" width="8.85546875" style="308" customWidth="1"/>
    <col min="15881" max="15881" width="11.7109375" style="308" customWidth="1"/>
    <col min="15882" max="15882" width="11" style="308" customWidth="1"/>
    <col min="15883" max="15884" width="0" style="308" hidden="1" customWidth="1"/>
    <col min="15885" max="15886" width="10" style="308" customWidth="1"/>
    <col min="15887" max="15888" width="10.42578125" style="308" customWidth="1"/>
    <col min="15889" max="15890" width="0" style="308" hidden="1" customWidth="1"/>
    <col min="15891" max="15891" width="22.28515625" style="308" customWidth="1"/>
    <col min="15892" max="16129" width="8.85546875" style="308"/>
    <col min="16130" max="16130" width="34.28515625" style="308" customWidth="1"/>
    <col min="16131" max="16131" width="10.85546875" style="308" customWidth="1"/>
    <col min="16132" max="16132" width="13.85546875" style="308" customWidth="1"/>
    <col min="16133" max="16133" width="12" style="308" customWidth="1"/>
    <col min="16134" max="16134" width="11.7109375" style="308" customWidth="1"/>
    <col min="16135" max="16136" width="8.85546875" style="308" customWidth="1"/>
    <col min="16137" max="16137" width="11.7109375" style="308" customWidth="1"/>
    <col min="16138" max="16138" width="11" style="308" customWidth="1"/>
    <col min="16139" max="16140" width="0" style="308" hidden="1" customWidth="1"/>
    <col min="16141" max="16142" width="10" style="308" customWidth="1"/>
    <col min="16143" max="16144" width="10.42578125" style="308" customWidth="1"/>
    <col min="16145" max="16146" width="0" style="308" hidden="1" customWidth="1"/>
    <col min="16147" max="16147" width="22.28515625" style="308" customWidth="1"/>
    <col min="16148" max="16384" width="9.140625" style="308"/>
  </cols>
  <sheetData>
    <row r="1" spans="1:19" s="634" customFormat="1" ht="21.75" customHeight="1">
      <c r="A1" s="707" t="s">
        <v>635</v>
      </c>
      <c r="B1" s="707"/>
      <c r="C1" s="707"/>
      <c r="D1" s="707"/>
      <c r="E1" s="707"/>
      <c r="F1" s="707"/>
      <c r="G1" s="707"/>
      <c r="H1" s="707"/>
      <c r="I1" s="707"/>
      <c r="J1" s="707"/>
      <c r="K1" s="707"/>
      <c r="L1" s="707"/>
      <c r="M1" s="707"/>
      <c r="N1" s="707"/>
      <c r="O1" s="707"/>
      <c r="P1" s="707"/>
      <c r="Q1" s="707"/>
      <c r="R1" s="707"/>
      <c r="S1" s="707"/>
    </row>
    <row r="2" spans="1:19" s="634" customFormat="1" ht="19.5" customHeight="1">
      <c r="A2" s="756" t="s">
        <v>638</v>
      </c>
      <c r="B2" s="756"/>
      <c r="C2" s="756"/>
      <c r="D2" s="756"/>
      <c r="E2" s="756"/>
      <c r="F2" s="756"/>
      <c r="G2" s="756"/>
      <c r="H2" s="756"/>
      <c r="I2" s="756"/>
      <c r="J2" s="756"/>
      <c r="K2" s="756"/>
      <c r="L2" s="756"/>
      <c r="M2" s="756"/>
      <c r="N2" s="756"/>
      <c r="O2" s="756"/>
      <c r="P2" s="756"/>
      <c r="Q2" s="756"/>
      <c r="R2" s="756"/>
      <c r="S2" s="756"/>
    </row>
    <row r="3" spans="1:19" s="634" customFormat="1" ht="25.5" customHeight="1">
      <c r="A3" s="706" t="s">
        <v>797</v>
      </c>
      <c r="B3" s="706"/>
      <c r="C3" s="706"/>
      <c r="D3" s="706"/>
      <c r="E3" s="706"/>
      <c r="F3" s="706"/>
      <c r="G3" s="706"/>
      <c r="H3" s="706"/>
      <c r="I3" s="706"/>
      <c r="J3" s="706"/>
      <c r="K3" s="706"/>
      <c r="L3" s="706"/>
      <c r="M3" s="706"/>
      <c r="N3" s="706"/>
      <c r="O3" s="706"/>
      <c r="P3" s="706"/>
      <c r="Q3" s="706"/>
      <c r="R3" s="706"/>
      <c r="S3" s="706"/>
    </row>
    <row r="4" spans="1:19" s="634" customFormat="1" ht="18" customHeight="1">
      <c r="A4" s="742" t="str">
        <f>'CT 135'!A4:O4</f>
        <v>(Kèm theo Tờ trình số      /TTr-UBND ngày    tháng 8 năm 2019 của UBND tỉnh Điện Biên)</v>
      </c>
      <c r="B4" s="742"/>
      <c r="C4" s="742"/>
      <c r="D4" s="742"/>
      <c r="E4" s="742"/>
      <c r="F4" s="742"/>
      <c r="G4" s="742"/>
      <c r="H4" s="742"/>
      <c r="I4" s="742"/>
      <c r="J4" s="742"/>
      <c r="K4" s="742"/>
      <c r="L4" s="742"/>
      <c r="M4" s="742"/>
      <c r="N4" s="742"/>
      <c r="O4" s="742"/>
      <c r="P4" s="742"/>
      <c r="Q4" s="742"/>
      <c r="R4" s="742"/>
      <c r="S4" s="742"/>
    </row>
    <row r="5" spans="1:19" ht="21" customHeight="1">
      <c r="A5" s="741" t="s">
        <v>4</v>
      </c>
      <c r="B5" s="741"/>
      <c r="C5" s="741"/>
      <c r="D5" s="741"/>
      <c r="E5" s="741"/>
      <c r="F5" s="741"/>
      <c r="G5" s="741"/>
      <c r="H5" s="741"/>
      <c r="I5" s="741"/>
      <c r="J5" s="741"/>
      <c r="K5" s="741"/>
      <c r="L5" s="741"/>
      <c r="M5" s="741"/>
      <c r="N5" s="741"/>
      <c r="O5" s="741"/>
      <c r="P5" s="741"/>
      <c r="Q5" s="741"/>
      <c r="R5" s="741"/>
      <c r="S5" s="741"/>
    </row>
    <row r="6" spans="1:19" ht="15.6" customHeight="1">
      <c r="A6" s="743" t="s">
        <v>106</v>
      </c>
      <c r="B6" s="743" t="s">
        <v>77</v>
      </c>
      <c r="C6" s="744" t="s">
        <v>315</v>
      </c>
      <c r="D6" s="747" t="s">
        <v>313</v>
      </c>
      <c r="E6" s="748"/>
      <c r="F6" s="749"/>
      <c r="G6" s="743" t="s">
        <v>378</v>
      </c>
      <c r="H6" s="743"/>
      <c r="I6" s="747" t="s">
        <v>379</v>
      </c>
      <c r="J6" s="748"/>
      <c r="K6" s="748"/>
      <c r="L6" s="749"/>
      <c r="M6" s="747" t="s">
        <v>380</v>
      </c>
      <c r="N6" s="749"/>
      <c r="O6" s="747" t="s">
        <v>381</v>
      </c>
      <c r="P6" s="748"/>
      <c r="Q6" s="748"/>
      <c r="R6" s="749"/>
      <c r="S6" s="743" t="s">
        <v>8</v>
      </c>
    </row>
    <row r="7" spans="1:19" ht="15.6" customHeight="1">
      <c r="A7" s="743"/>
      <c r="B7" s="743"/>
      <c r="C7" s="745"/>
      <c r="D7" s="750"/>
      <c r="E7" s="751"/>
      <c r="F7" s="752"/>
      <c r="G7" s="743"/>
      <c r="H7" s="743"/>
      <c r="I7" s="750"/>
      <c r="J7" s="751"/>
      <c r="K7" s="751"/>
      <c r="L7" s="752"/>
      <c r="M7" s="750"/>
      <c r="N7" s="752"/>
      <c r="O7" s="750"/>
      <c r="P7" s="751"/>
      <c r="Q7" s="751"/>
      <c r="R7" s="752"/>
      <c r="S7" s="743"/>
    </row>
    <row r="8" spans="1:19" ht="44.25" customHeight="1">
      <c r="A8" s="743"/>
      <c r="B8" s="743"/>
      <c r="C8" s="745"/>
      <c r="D8" s="753"/>
      <c r="E8" s="754"/>
      <c r="F8" s="755"/>
      <c r="G8" s="743"/>
      <c r="H8" s="743"/>
      <c r="I8" s="753"/>
      <c r="J8" s="754"/>
      <c r="K8" s="754"/>
      <c r="L8" s="755"/>
      <c r="M8" s="753"/>
      <c r="N8" s="755"/>
      <c r="O8" s="753"/>
      <c r="P8" s="754"/>
      <c r="Q8" s="754"/>
      <c r="R8" s="755"/>
      <c r="S8" s="743"/>
    </row>
    <row r="9" spans="1:19" ht="21.75" customHeight="1">
      <c r="A9" s="743"/>
      <c r="B9" s="743"/>
      <c r="C9" s="745"/>
      <c r="D9" s="744" t="s">
        <v>229</v>
      </c>
      <c r="E9" s="744" t="s">
        <v>82</v>
      </c>
      <c r="F9" s="744" t="s">
        <v>613</v>
      </c>
      <c r="G9" s="744" t="s">
        <v>11</v>
      </c>
      <c r="H9" s="744" t="s">
        <v>637</v>
      </c>
      <c r="I9" s="744" t="s">
        <v>11</v>
      </c>
      <c r="J9" s="747" t="s">
        <v>382</v>
      </c>
      <c r="K9" s="748"/>
      <c r="L9" s="749"/>
      <c r="M9" s="744" t="s">
        <v>297</v>
      </c>
      <c r="N9" s="744" t="s">
        <v>298</v>
      </c>
      <c r="O9" s="744" t="s">
        <v>11</v>
      </c>
      <c r="P9" s="747" t="s">
        <v>382</v>
      </c>
      <c r="Q9" s="748"/>
      <c r="R9" s="749"/>
      <c r="S9" s="743"/>
    </row>
    <row r="10" spans="1:19" ht="18" customHeight="1">
      <c r="A10" s="743"/>
      <c r="B10" s="743"/>
      <c r="C10" s="745"/>
      <c r="D10" s="745"/>
      <c r="E10" s="745"/>
      <c r="F10" s="745"/>
      <c r="G10" s="745"/>
      <c r="H10" s="745"/>
      <c r="I10" s="745"/>
      <c r="J10" s="750"/>
      <c r="K10" s="751"/>
      <c r="L10" s="752"/>
      <c r="M10" s="745"/>
      <c r="N10" s="745"/>
      <c r="O10" s="745"/>
      <c r="P10" s="750"/>
      <c r="Q10" s="751"/>
      <c r="R10" s="752"/>
      <c r="S10" s="743"/>
    </row>
    <row r="11" spans="1:19" ht="18" customHeight="1">
      <c r="A11" s="743"/>
      <c r="B11" s="743"/>
      <c r="C11" s="745"/>
      <c r="D11" s="745"/>
      <c r="E11" s="745"/>
      <c r="F11" s="745"/>
      <c r="G11" s="745"/>
      <c r="H11" s="745"/>
      <c r="I11" s="745"/>
      <c r="J11" s="750"/>
      <c r="K11" s="751"/>
      <c r="L11" s="752"/>
      <c r="M11" s="745"/>
      <c r="N11" s="745"/>
      <c r="O11" s="745"/>
      <c r="P11" s="750"/>
      <c r="Q11" s="751"/>
      <c r="R11" s="752"/>
      <c r="S11" s="743"/>
    </row>
    <row r="12" spans="1:19" ht="18" customHeight="1">
      <c r="A12" s="743"/>
      <c r="B12" s="743"/>
      <c r="C12" s="746"/>
      <c r="D12" s="745"/>
      <c r="E12" s="745"/>
      <c r="F12" s="745"/>
      <c r="G12" s="745"/>
      <c r="H12" s="745"/>
      <c r="I12" s="745"/>
      <c r="J12" s="753"/>
      <c r="K12" s="754"/>
      <c r="L12" s="755"/>
      <c r="M12" s="745"/>
      <c r="N12" s="746"/>
      <c r="O12" s="745"/>
      <c r="P12" s="753"/>
      <c r="Q12" s="754"/>
      <c r="R12" s="755"/>
      <c r="S12" s="743"/>
    </row>
    <row r="13" spans="1:19" ht="25.5" customHeight="1">
      <c r="A13" s="241">
        <v>1</v>
      </c>
      <c r="B13" s="241">
        <v>2</v>
      </c>
      <c r="C13" s="241">
        <v>3</v>
      </c>
      <c r="D13" s="241">
        <v>4</v>
      </c>
      <c r="E13" s="241">
        <v>5</v>
      </c>
      <c r="F13" s="241">
        <v>6</v>
      </c>
      <c r="G13" s="241">
        <v>7</v>
      </c>
      <c r="H13" s="241">
        <v>8</v>
      </c>
      <c r="I13" s="241">
        <v>9</v>
      </c>
      <c r="J13" s="241">
        <v>10</v>
      </c>
      <c r="K13" s="241"/>
      <c r="L13" s="241">
        <v>10</v>
      </c>
      <c r="M13" s="241">
        <v>11</v>
      </c>
      <c r="N13" s="241">
        <v>12</v>
      </c>
      <c r="O13" s="241">
        <v>13</v>
      </c>
      <c r="P13" s="241">
        <v>14</v>
      </c>
      <c r="Q13" s="241"/>
      <c r="R13" s="241">
        <v>14</v>
      </c>
      <c r="S13" s="241">
        <v>15</v>
      </c>
    </row>
    <row r="14" spans="1:19" ht="26.25" customHeight="1">
      <c r="A14" s="242"/>
      <c r="B14" s="327" t="s">
        <v>14</v>
      </c>
      <c r="C14" s="243"/>
      <c r="D14" s="244"/>
      <c r="E14" s="244"/>
      <c r="F14" s="244"/>
      <c r="G14" s="244"/>
      <c r="H14" s="244"/>
      <c r="I14" s="269">
        <f>+I15</f>
        <v>255498</v>
      </c>
      <c r="J14" s="269">
        <f t="shared" ref="J14:R14" si="0">+J15</f>
        <v>226673.101</v>
      </c>
      <c r="K14" s="269">
        <f t="shared" si="0"/>
        <v>0</v>
      </c>
      <c r="L14" s="269">
        <f t="shared" si="0"/>
        <v>0</v>
      </c>
      <c r="M14" s="269">
        <f t="shared" si="0"/>
        <v>33650.377999999997</v>
      </c>
      <c r="N14" s="269">
        <f t="shared" si="0"/>
        <v>33650.383162999999</v>
      </c>
      <c r="O14" s="269">
        <f t="shared" si="0"/>
        <v>266041.3</v>
      </c>
      <c r="P14" s="269">
        <f t="shared" si="0"/>
        <v>226673.095837</v>
      </c>
      <c r="Q14" s="269">
        <f t="shared" si="0"/>
        <v>0</v>
      </c>
      <c r="R14" s="269">
        <f t="shared" si="0"/>
        <v>0</v>
      </c>
      <c r="S14" s="326"/>
    </row>
    <row r="15" spans="1:19" ht="36" customHeight="1">
      <c r="A15" s="245" t="s">
        <v>85</v>
      </c>
      <c r="B15" s="243" t="s">
        <v>383</v>
      </c>
      <c r="C15" s="243"/>
      <c r="D15" s="243"/>
      <c r="E15" s="243"/>
      <c r="F15" s="243"/>
      <c r="G15" s="243"/>
      <c r="H15" s="243"/>
      <c r="I15" s="269">
        <f>I16</f>
        <v>255498</v>
      </c>
      <c r="J15" s="269">
        <f>J16</f>
        <v>226673.101</v>
      </c>
      <c r="K15" s="269">
        <f t="shared" ref="K15:P15" si="1">K16</f>
        <v>0</v>
      </c>
      <c r="L15" s="269">
        <f t="shared" si="1"/>
        <v>0</v>
      </c>
      <c r="M15" s="269">
        <f>M16</f>
        <v>33650.377999999997</v>
      </c>
      <c r="N15" s="269">
        <f t="shared" si="1"/>
        <v>33650.383162999999</v>
      </c>
      <c r="O15" s="269">
        <f t="shared" si="1"/>
        <v>266041.3</v>
      </c>
      <c r="P15" s="269">
        <f t="shared" si="1"/>
        <v>226673.095837</v>
      </c>
      <c r="Q15" s="269"/>
      <c r="R15" s="269"/>
      <c r="S15" s="327"/>
    </row>
    <row r="16" spans="1:19" ht="25.5">
      <c r="A16" s="246" t="s">
        <v>289</v>
      </c>
      <c r="B16" s="243" t="s">
        <v>384</v>
      </c>
      <c r="C16" s="243"/>
      <c r="D16" s="243"/>
      <c r="E16" s="243"/>
      <c r="F16" s="243"/>
      <c r="G16" s="243"/>
      <c r="H16" s="243"/>
      <c r="I16" s="269">
        <f t="shared" ref="I16:P16" si="2">SUM(I17,I26,I53,I84,I92,I177)</f>
        <v>255498</v>
      </c>
      <c r="J16" s="269">
        <f t="shared" si="2"/>
        <v>226673.101</v>
      </c>
      <c r="K16" s="269">
        <f t="shared" si="2"/>
        <v>0</v>
      </c>
      <c r="L16" s="269">
        <f t="shared" si="2"/>
        <v>0</v>
      </c>
      <c r="M16" s="269">
        <f t="shared" si="2"/>
        <v>33650.377999999997</v>
      </c>
      <c r="N16" s="269">
        <f t="shared" si="2"/>
        <v>33650.383162999999</v>
      </c>
      <c r="O16" s="269">
        <f t="shared" si="2"/>
        <v>266041.3</v>
      </c>
      <c r="P16" s="269">
        <f t="shared" si="2"/>
        <v>226673.095837</v>
      </c>
      <c r="Q16" s="269"/>
      <c r="R16" s="269"/>
      <c r="S16" s="327"/>
    </row>
    <row r="17" spans="1:256" s="309" customFormat="1" ht="22.5" customHeight="1">
      <c r="A17" s="246" t="s">
        <v>385</v>
      </c>
      <c r="B17" s="243" t="s">
        <v>386</v>
      </c>
      <c r="C17" s="244"/>
      <c r="D17" s="243"/>
      <c r="E17" s="243"/>
      <c r="F17" s="243"/>
      <c r="G17" s="243"/>
      <c r="H17" s="243"/>
      <c r="I17" s="269">
        <f>I18</f>
        <v>1650</v>
      </c>
      <c r="J17" s="269">
        <f>J18</f>
        <v>1620</v>
      </c>
      <c r="K17" s="269"/>
      <c r="L17" s="269"/>
      <c r="M17" s="269">
        <f>M22</f>
        <v>1620</v>
      </c>
      <c r="N17" s="269">
        <f>N18</f>
        <v>1620</v>
      </c>
      <c r="O17" s="269">
        <f>O22</f>
        <v>1650</v>
      </c>
      <c r="P17" s="269">
        <f>P22</f>
        <v>1620</v>
      </c>
      <c r="Q17" s="269"/>
      <c r="R17" s="269"/>
      <c r="S17" s="327"/>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308"/>
      <c r="ED17" s="308"/>
      <c r="EE17" s="308"/>
      <c r="EF17" s="308"/>
      <c r="EG17" s="308"/>
      <c r="EH17" s="308"/>
      <c r="EI17" s="308"/>
      <c r="EJ17" s="308"/>
      <c r="EK17" s="308"/>
      <c r="EL17" s="308"/>
      <c r="EM17" s="308"/>
      <c r="EN17" s="308"/>
      <c r="EO17" s="308"/>
      <c r="EP17" s="308"/>
      <c r="EQ17" s="308"/>
      <c r="ER17" s="308"/>
      <c r="ES17" s="308"/>
      <c r="ET17" s="308"/>
      <c r="EU17" s="308"/>
      <c r="EV17" s="308"/>
      <c r="EW17" s="308"/>
      <c r="EX17" s="308"/>
      <c r="EY17" s="308"/>
      <c r="EZ17" s="308"/>
      <c r="FA17" s="308"/>
      <c r="FB17" s="308"/>
      <c r="FC17" s="308"/>
      <c r="FD17" s="308"/>
      <c r="FE17" s="308"/>
      <c r="FF17" s="308"/>
      <c r="FG17" s="308"/>
      <c r="FH17" s="308"/>
      <c r="FI17" s="308"/>
      <c r="FJ17" s="308"/>
      <c r="FK17" s="308"/>
      <c r="FL17" s="308"/>
      <c r="FM17" s="308"/>
      <c r="FN17" s="308"/>
      <c r="FO17" s="308"/>
      <c r="FP17" s="308"/>
      <c r="FQ17" s="308"/>
      <c r="FR17" s="308"/>
      <c r="FS17" s="308"/>
      <c r="FT17" s="308"/>
      <c r="FU17" s="308"/>
      <c r="FV17" s="308"/>
      <c r="FW17" s="308"/>
      <c r="FX17" s="308"/>
      <c r="FY17" s="308"/>
      <c r="FZ17" s="308"/>
      <c r="GA17" s="308"/>
      <c r="GB17" s="308"/>
      <c r="GC17" s="308"/>
      <c r="GD17" s="308"/>
      <c r="GE17" s="308"/>
      <c r="GF17" s="308"/>
      <c r="GG17" s="308"/>
      <c r="GH17" s="308"/>
      <c r="GI17" s="308"/>
      <c r="GJ17" s="308"/>
      <c r="GK17" s="308"/>
      <c r="GL17" s="308"/>
      <c r="GM17" s="308"/>
      <c r="GN17" s="308"/>
      <c r="GO17" s="308"/>
      <c r="GP17" s="308"/>
      <c r="GQ17" s="308"/>
      <c r="GR17" s="308"/>
      <c r="GS17" s="308"/>
      <c r="GT17" s="308"/>
      <c r="GU17" s="308"/>
      <c r="GV17" s="308"/>
      <c r="GW17" s="308"/>
      <c r="GX17" s="308"/>
      <c r="GY17" s="308"/>
      <c r="GZ17" s="308"/>
      <c r="HA17" s="308"/>
      <c r="HB17" s="308"/>
      <c r="HC17" s="308"/>
      <c r="HD17" s="308"/>
      <c r="HE17" s="308"/>
      <c r="HF17" s="308"/>
      <c r="HG17" s="308"/>
      <c r="HH17" s="308"/>
      <c r="HI17" s="308"/>
      <c r="HJ17" s="308"/>
      <c r="HK17" s="308"/>
      <c r="HL17" s="308"/>
      <c r="HM17" s="308"/>
      <c r="HN17" s="308"/>
      <c r="HO17" s="308"/>
      <c r="HP17" s="308"/>
      <c r="HQ17" s="308"/>
      <c r="HR17" s="308"/>
      <c r="HS17" s="308"/>
      <c r="HT17" s="308"/>
      <c r="HU17" s="308"/>
      <c r="HV17" s="308"/>
      <c r="HW17" s="308"/>
      <c r="HX17" s="308"/>
      <c r="HY17" s="308"/>
      <c r="HZ17" s="308"/>
      <c r="IA17" s="308"/>
      <c r="IB17" s="308"/>
      <c r="IC17" s="308"/>
      <c r="ID17" s="308"/>
      <c r="IE17" s="308"/>
      <c r="IF17" s="308"/>
      <c r="IG17" s="308"/>
      <c r="IH17" s="308"/>
      <c r="II17" s="308"/>
      <c r="IJ17" s="308"/>
      <c r="IK17" s="308"/>
      <c r="IL17" s="308"/>
      <c r="IM17" s="308"/>
      <c r="IN17" s="308"/>
      <c r="IO17" s="308"/>
      <c r="IP17" s="308"/>
      <c r="IQ17" s="308"/>
      <c r="IR17" s="308"/>
      <c r="IS17" s="308"/>
      <c r="IT17" s="308"/>
      <c r="IU17" s="308"/>
      <c r="IV17" s="308"/>
    </row>
    <row r="18" spans="1:256" s="309" customFormat="1" ht="21.75" customHeight="1">
      <c r="A18" s="265" t="s">
        <v>387</v>
      </c>
      <c r="B18" s="271" t="s">
        <v>388</v>
      </c>
      <c r="C18" s="244"/>
      <c r="D18" s="243"/>
      <c r="E18" s="243"/>
      <c r="F18" s="243"/>
      <c r="G18" s="243"/>
      <c r="H18" s="243"/>
      <c r="I18" s="269">
        <f>SUM(I19:I21)</f>
        <v>1650</v>
      </c>
      <c r="J18" s="269">
        <f>SUM(J19:J21)</f>
        <v>1620</v>
      </c>
      <c r="K18" s="269"/>
      <c r="L18" s="269"/>
      <c r="M18" s="269"/>
      <c r="N18" s="269">
        <f>SUM(N19:N21)</f>
        <v>1620</v>
      </c>
      <c r="O18" s="269"/>
      <c r="P18" s="269"/>
      <c r="Q18" s="269"/>
      <c r="R18" s="269"/>
      <c r="S18" s="327"/>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8"/>
      <c r="EK18" s="308"/>
      <c r="EL18" s="308"/>
      <c r="EM18" s="308"/>
      <c r="EN18" s="308"/>
      <c r="EO18" s="308"/>
      <c r="EP18" s="308"/>
      <c r="EQ18" s="308"/>
      <c r="ER18" s="308"/>
      <c r="ES18" s="308"/>
      <c r="ET18" s="308"/>
      <c r="EU18" s="308"/>
      <c r="EV18" s="308"/>
      <c r="EW18" s="308"/>
      <c r="EX18" s="308"/>
      <c r="EY18" s="308"/>
      <c r="EZ18" s="308"/>
      <c r="FA18" s="308"/>
      <c r="FB18" s="308"/>
      <c r="FC18" s="308"/>
      <c r="FD18" s="308"/>
      <c r="FE18" s="308"/>
      <c r="FF18" s="308"/>
      <c r="FG18" s="308"/>
      <c r="FH18" s="308"/>
      <c r="FI18" s="308"/>
      <c r="FJ18" s="308"/>
      <c r="FK18" s="308"/>
      <c r="FL18" s="308"/>
      <c r="FM18" s="308"/>
      <c r="FN18" s="308"/>
      <c r="FO18" s="308"/>
      <c r="FP18" s="308"/>
      <c r="FQ18" s="308"/>
      <c r="FR18" s="308"/>
      <c r="FS18" s="308"/>
      <c r="FT18" s="308"/>
      <c r="FU18" s="308"/>
      <c r="FV18" s="308"/>
      <c r="FW18" s="308"/>
      <c r="FX18" s="308"/>
      <c r="FY18" s="308"/>
      <c r="FZ18" s="308"/>
      <c r="GA18" s="308"/>
      <c r="GB18" s="308"/>
      <c r="GC18" s="308"/>
      <c r="GD18" s="308"/>
      <c r="GE18" s="308"/>
      <c r="GF18" s="308"/>
      <c r="GG18" s="308"/>
      <c r="GH18" s="308"/>
      <c r="GI18" s="308"/>
      <c r="GJ18" s="308"/>
      <c r="GK18" s="308"/>
      <c r="GL18" s="308"/>
      <c r="GM18" s="308"/>
      <c r="GN18" s="308"/>
      <c r="GO18" s="308"/>
      <c r="GP18" s="308"/>
      <c r="GQ18" s="308"/>
      <c r="GR18" s="308"/>
      <c r="GS18" s="308"/>
      <c r="GT18" s="308"/>
      <c r="GU18" s="308"/>
      <c r="GV18" s="308"/>
      <c r="GW18" s="308"/>
      <c r="GX18" s="308"/>
      <c r="GY18" s="308"/>
      <c r="GZ18" s="308"/>
      <c r="HA18" s="308"/>
      <c r="HB18" s="308"/>
      <c r="HC18" s="308"/>
      <c r="HD18" s="308"/>
      <c r="HE18" s="308"/>
      <c r="HF18" s="308"/>
      <c r="HG18" s="308"/>
      <c r="HH18" s="308"/>
      <c r="HI18" s="308"/>
      <c r="HJ18" s="308"/>
      <c r="HK18" s="308"/>
      <c r="HL18" s="308"/>
      <c r="HM18" s="308"/>
      <c r="HN18" s="308"/>
      <c r="HO18" s="308"/>
      <c r="HP18" s="308"/>
      <c r="HQ18" s="308"/>
      <c r="HR18" s="308"/>
      <c r="HS18" s="308"/>
      <c r="HT18" s="308"/>
      <c r="HU18" s="308"/>
      <c r="HV18" s="308"/>
      <c r="HW18" s="308"/>
      <c r="HX18" s="308"/>
      <c r="HY18" s="308"/>
      <c r="HZ18" s="308"/>
      <c r="IA18" s="308"/>
      <c r="IB18" s="308"/>
      <c r="IC18" s="308"/>
      <c r="ID18" s="308"/>
      <c r="IE18" s="308"/>
      <c r="IF18" s="308"/>
      <c r="IG18" s="308"/>
      <c r="IH18" s="308"/>
      <c r="II18" s="308"/>
      <c r="IJ18" s="308"/>
      <c r="IK18" s="308"/>
      <c r="IL18" s="308"/>
      <c r="IM18" s="308"/>
      <c r="IN18" s="308"/>
      <c r="IO18" s="308"/>
      <c r="IP18" s="308"/>
      <c r="IQ18" s="308"/>
      <c r="IR18" s="308"/>
      <c r="IS18" s="308"/>
      <c r="IT18" s="308"/>
      <c r="IU18" s="308"/>
      <c r="IV18" s="308"/>
    </row>
    <row r="19" spans="1:256" ht="25.5">
      <c r="A19" s="265" t="s">
        <v>37</v>
      </c>
      <c r="B19" s="244" t="s">
        <v>389</v>
      </c>
      <c r="C19" s="244"/>
      <c r="D19" s="244"/>
      <c r="E19" s="244"/>
      <c r="F19" s="244"/>
      <c r="G19" s="244"/>
      <c r="H19" s="244"/>
      <c r="I19" s="247">
        <v>550</v>
      </c>
      <c r="J19" s="247">
        <v>540</v>
      </c>
      <c r="K19" s="247"/>
      <c r="L19" s="247"/>
      <c r="M19" s="247">
        <v>0</v>
      </c>
      <c r="N19" s="247">
        <v>540</v>
      </c>
      <c r="O19" s="247">
        <v>0</v>
      </c>
      <c r="P19" s="247">
        <v>0</v>
      </c>
      <c r="Q19" s="247"/>
      <c r="R19" s="247"/>
      <c r="S19" s="326" t="s">
        <v>390</v>
      </c>
    </row>
    <row r="20" spans="1:256" ht="25.5">
      <c r="A20" s="265" t="s">
        <v>39</v>
      </c>
      <c r="B20" s="244" t="s">
        <v>391</v>
      </c>
      <c r="C20" s="244"/>
      <c r="D20" s="244"/>
      <c r="E20" s="244"/>
      <c r="F20" s="244"/>
      <c r="G20" s="244"/>
      <c r="H20" s="244"/>
      <c r="I20" s="247">
        <v>550</v>
      </c>
      <c r="J20" s="247">
        <v>540</v>
      </c>
      <c r="K20" s="247"/>
      <c r="L20" s="247"/>
      <c r="M20" s="247">
        <v>0</v>
      </c>
      <c r="N20" s="247">
        <v>540</v>
      </c>
      <c r="O20" s="247">
        <v>0</v>
      </c>
      <c r="P20" s="247">
        <v>0</v>
      </c>
      <c r="Q20" s="247"/>
      <c r="R20" s="247"/>
      <c r="S20" s="326" t="s">
        <v>392</v>
      </c>
    </row>
    <row r="21" spans="1:256" ht="25.5">
      <c r="A21" s="265" t="s">
        <v>41</v>
      </c>
      <c r="B21" s="248" t="s">
        <v>393</v>
      </c>
      <c r="C21" s="248"/>
      <c r="D21" s="280"/>
      <c r="E21" s="280"/>
      <c r="F21" s="280"/>
      <c r="G21" s="280"/>
      <c r="H21" s="280"/>
      <c r="I21" s="247">
        <v>550</v>
      </c>
      <c r="J21" s="247">
        <v>540</v>
      </c>
      <c r="K21" s="247"/>
      <c r="L21" s="247"/>
      <c r="M21" s="247">
        <v>0</v>
      </c>
      <c r="N21" s="247">
        <v>540</v>
      </c>
      <c r="O21" s="247">
        <v>0</v>
      </c>
      <c r="P21" s="247">
        <v>0</v>
      </c>
      <c r="Q21" s="247"/>
      <c r="R21" s="247"/>
      <c r="S21" s="326" t="s">
        <v>394</v>
      </c>
    </row>
    <row r="22" spans="1:256" s="309" customFormat="1" ht="17.25" customHeight="1">
      <c r="A22" s="242" t="s">
        <v>395</v>
      </c>
      <c r="B22" s="271" t="s">
        <v>396</v>
      </c>
      <c r="C22" s="244"/>
      <c r="D22" s="280"/>
      <c r="E22" s="280"/>
      <c r="F22" s="280"/>
      <c r="G22" s="280"/>
      <c r="H22" s="280"/>
      <c r="I22" s="269"/>
      <c r="J22" s="269"/>
      <c r="K22" s="269"/>
      <c r="L22" s="269"/>
      <c r="M22" s="269">
        <f>SUM(M23:M25)</f>
        <v>1620</v>
      </c>
      <c r="N22" s="269"/>
      <c r="O22" s="269">
        <f>SUM(O23:O25)</f>
        <v>1650</v>
      </c>
      <c r="P22" s="269">
        <f>SUM(P23:P25)</f>
        <v>1620</v>
      </c>
      <c r="Q22" s="269"/>
      <c r="R22" s="269"/>
      <c r="S22" s="315"/>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c r="EJ22" s="308"/>
      <c r="EK22" s="308"/>
      <c r="EL22" s="308"/>
      <c r="EM22" s="308"/>
      <c r="EN22" s="308"/>
      <c r="EO22" s="308"/>
      <c r="EP22" s="308"/>
      <c r="EQ22" s="308"/>
      <c r="ER22" s="308"/>
      <c r="ES22" s="308"/>
      <c r="ET22" s="308"/>
      <c r="EU22" s="308"/>
      <c r="EV22" s="308"/>
      <c r="EW22" s="308"/>
      <c r="EX22" s="308"/>
      <c r="EY22" s="308"/>
      <c r="EZ22" s="308"/>
      <c r="FA22" s="308"/>
      <c r="FB22" s="308"/>
      <c r="FC22" s="308"/>
      <c r="FD22" s="308"/>
      <c r="FE22" s="308"/>
      <c r="FF22" s="308"/>
      <c r="FG22" s="308"/>
      <c r="FH22" s="308"/>
      <c r="FI22" s="308"/>
      <c r="FJ22" s="308"/>
      <c r="FK22" s="308"/>
      <c r="FL22" s="308"/>
      <c r="FM22" s="308"/>
      <c r="FN22" s="308"/>
      <c r="FO22" s="308"/>
      <c r="FP22" s="308"/>
      <c r="FQ22" s="308"/>
      <c r="FR22" s="308"/>
      <c r="FS22" s="308"/>
      <c r="FT22" s="308"/>
      <c r="FU22" s="308"/>
      <c r="FV22" s="308"/>
      <c r="FW22" s="308"/>
      <c r="FX22" s="308"/>
      <c r="FY22" s="308"/>
      <c r="FZ22" s="308"/>
      <c r="GA22" s="308"/>
      <c r="GB22" s="308"/>
      <c r="GC22" s="308"/>
      <c r="GD22" s="308"/>
      <c r="GE22" s="308"/>
      <c r="GF22" s="308"/>
      <c r="GG22" s="308"/>
      <c r="GH22" s="308"/>
      <c r="GI22" s="308"/>
      <c r="GJ22" s="308"/>
      <c r="GK22" s="308"/>
      <c r="GL22" s="308"/>
      <c r="GM22" s="308"/>
      <c r="GN22" s="308"/>
      <c r="GO22" s="308"/>
      <c r="GP22" s="308"/>
      <c r="GQ22" s="308"/>
      <c r="GR22" s="308"/>
      <c r="GS22" s="308"/>
      <c r="GT22" s="308"/>
      <c r="GU22" s="308"/>
      <c r="GV22" s="308"/>
      <c r="GW22" s="308"/>
      <c r="GX22" s="308"/>
      <c r="GY22" s="308"/>
      <c r="GZ22" s="308"/>
      <c r="HA22" s="308"/>
      <c r="HB22" s="308"/>
      <c r="HC22" s="308"/>
      <c r="HD22" s="308"/>
      <c r="HE22" s="308"/>
      <c r="HF22" s="308"/>
      <c r="HG22" s="308"/>
      <c r="HH22" s="308"/>
      <c r="HI22" s="308"/>
      <c r="HJ22" s="308"/>
      <c r="HK22" s="308"/>
      <c r="HL22" s="308"/>
      <c r="HM22" s="308"/>
      <c r="HN22" s="308"/>
      <c r="HO22" s="308"/>
      <c r="HP22" s="308"/>
      <c r="HQ22" s="308"/>
      <c r="HR22" s="308"/>
      <c r="HS22" s="308"/>
      <c r="HT22" s="308"/>
      <c r="HU22" s="308"/>
      <c r="HV22" s="308"/>
      <c r="HW22" s="308"/>
      <c r="HX22" s="308"/>
      <c r="HY22" s="308"/>
      <c r="HZ22" s="308"/>
      <c r="IA22" s="308"/>
      <c r="IB22" s="308"/>
      <c r="IC22" s="308"/>
      <c r="ID22" s="308"/>
      <c r="IE22" s="308"/>
      <c r="IF22" s="308"/>
      <c r="IG22" s="308"/>
      <c r="IH22" s="308"/>
      <c r="II22" s="308"/>
      <c r="IJ22" s="308"/>
      <c r="IK22" s="308"/>
      <c r="IL22" s="308"/>
      <c r="IM22" s="308"/>
      <c r="IN22" s="308"/>
      <c r="IO22" s="308"/>
      <c r="IP22" s="308"/>
      <c r="IQ22" s="308"/>
      <c r="IR22" s="308"/>
      <c r="IS22" s="308"/>
      <c r="IT22" s="308"/>
      <c r="IU22" s="308"/>
      <c r="IV22" s="308"/>
    </row>
    <row r="23" spans="1:256" ht="25.5">
      <c r="A23" s="265" t="s">
        <v>37</v>
      </c>
      <c r="B23" s="244" t="s">
        <v>397</v>
      </c>
      <c r="C23" s="244"/>
      <c r="D23" s="280"/>
      <c r="E23" s="280"/>
      <c r="F23" s="280"/>
      <c r="G23" s="280"/>
      <c r="H23" s="280"/>
      <c r="I23" s="247">
        <v>0</v>
      </c>
      <c r="J23" s="247">
        <v>0</v>
      </c>
      <c r="K23" s="247"/>
      <c r="L23" s="247"/>
      <c r="M23" s="247">
        <v>540</v>
      </c>
      <c r="N23" s="247">
        <v>0</v>
      </c>
      <c r="O23" s="247">
        <v>550</v>
      </c>
      <c r="P23" s="247">
        <v>540</v>
      </c>
      <c r="Q23" s="247"/>
      <c r="R23" s="247"/>
      <c r="S23" s="315" t="s">
        <v>398</v>
      </c>
    </row>
    <row r="24" spans="1:256" ht="25.5">
      <c r="A24" s="265" t="s">
        <v>39</v>
      </c>
      <c r="B24" s="248" t="s">
        <v>399</v>
      </c>
      <c r="C24" s="248"/>
      <c r="D24" s="280"/>
      <c r="E24" s="280"/>
      <c r="F24" s="280"/>
      <c r="G24" s="280"/>
      <c r="H24" s="280"/>
      <c r="I24" s="247">
        <v>0</v>
      </c>
      <c r="J24" s="247">
        <v>0</v>
      </c>
      <c r="K24" s="247"/>
      <c r="L24" s="247"/>
      <c r="M24" s="247">
        <v>540</v>
      </c>
      <c r="N24" s="247">
        <v>0</v>
      </c>
      <c r="O24" s="247">
        <v>550</v>
      </c>
      <c r="P24" s="247">
        <v>540</v>
      </c>
      <c r="Q24" s="247"/>
      <c r="R24" s="247"/>
      <c r="S24" s="315" t="s">
        <v>398</v>
      </c>
    </row>
    <row r="25" spans="1:256" ht="18.75" customHeight="1">
      <c r="A25" s="265">
        <v>3</v>
      </c>
      <c r="B25" s="244" t="s">
        <v>400</v>
      </c>
      <c r="C25" s="280"/>
      <c r="D25" s="280"/>
      <c r="E25" s="280"/>
      <c r="F25" s="280"/>
      <c r="G25" s="280"/>
      <c r="H25" s="280"/>
      <c r="I25" s="247"/>
      <c r="J25" s="247"/>
      <c r="K25" s="247"/>
      <c r="L25" s="247"/>
      <c r="M25" s="247">
        <v>540</v>
      </c>
      <c r="N25" s="247"/>
      <c r="O25" s="247">
        <v>550</v>
      </c>
      <c r="P25" s="247">
        <v>540</v>
      </c>
      <c r="Q25" s="247"/>
      <c r="R25" s="247"/>
      <c r="S25" s="315" t="s">
        <v>398</v>
      </c>
    </row>
    <row r="26" spans="1:256" s="284" customFormat="1" ht="24" customHeight="1">
      <c r="A26" s="272" t="s">
        <v>401</v>
      </c>
      <c r="B26" s="273" t="s">
        <v>402</v>
      </c>
      <c r="C26" s="273"/>
      <c r="D26" s="273"/>
      <c r="E26" s="273"/>
      <c r="F26" s="273"/>
      <c r="G26" s="273"/>
      <c r="H26" s="273"/>
      <c r="I26" s="269">
        <f>I27</f>
        <v>16042</v>
      </c>
      <c r="J26" s="269">
        <f>J27</f>
        <v>14353</v>
      </c>
      <c r="K26" s="269">
        <f>SUM(K42)</f>
        <v>0</v>
      </c>
      <c r="L26" s="269">
        <f>SUM(L42)</f>
        <v>0</v>
      </c>
      <c r="M26" s="269">
        <f>M27+M42</f>
        <v>8654</v>
      </c>
      <c r="N26" s="269">
        <f>N27+N42</f>
        <v>8654</v>
      </c>
      <c r="O26" s="269">
        <f>O27+O42</f>
        <v>17330</v>
      </c>
      <c r="P26" s="269">
        <f>P27+P42</f>
        <v>14353</v>
      </c>
      <c r="Q26" s="269"/>
      <c r="R26" s="269"/>
      <c r="S26" s="328"/>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c r="CK26" s="283"/>
      <c r="CL26" s="283"/>
      <c r="CM26" s="283"/>
      <c r="CN26" s="283"/>
      <c r="CO26" s="283"/>
      <c r="CP26" s="283"/>
      <c r="CQ26" s="283"/>
      <c r="CR26" s="283"/>
      <c r="CS26" s="283"/>
      <c r="CT26" s="283"/>
      <c r="CU26" s="283"/>
      <c r="CV26" s="283"/>
      <c r="CW26" s="283"/>
      <c r="CX26" s="283"/>
      <c r="CY26" s="283"/>
      <c r="CZ26" s="283"/>
      <c r="DA26" s="283"/>
      <c r="DB26" s="283"/>
      <c r="DC26" s="283"/>
      <c r="DD26" s="283"/>
      <c r="DE26" s="283"/>
      <c r="DF26" s="283"/>
      <c r="DG26" s="283"/>
      <c r="DH26" s="283"/>
      <c r="DI26" s="283"/>
      <c r="DJ26" s="283"/>
      <c r="DK26" s="283"/>
      <c r="DL26" s="283"/>
      <c r="DM26" s="283"/>
      <c r="DN26" s="283"/>
      <c r="DO26" s="283"/>
      <c r="DP26" s="283"/>
      <c r="DQ26" s="283"/>
      <c r="DR26" s="283"/>
      <c r="DS26" s="283"/>
      <c r="DT26" s="283"/>
      <c r="DU26" s="283"/>
      <c r="DV26" s="283"/>
      <c r="DW26" s="283"/>
      <c r="DX26" s="283"/>
      <c r="DY26" s="283"/>
      <c r="DZ26" s="283"/>
      <c r="EA26" s="283"/>
      <c r="EB26" s="283"/>
      <c r="EC26" s="283"/>
      <c r="ED26" s="283"/>
      <c r="EE26" s="283"/>
      <c r="EF26" s="283"/>
      <c r="EG26" s="283"/>
      <c r="EH26" s="283"/>
      <c r="EI26" s="283"/>
      <c r="EJ26" s="283"/>
      <c r="EK26" s="283"/>
      <c r="EL26" s="283"/>
      <c r="EM26" s="283"/>
      <c r="EN26" s="283"/>
      <c r="EO26" s="283"/>
      <c r="EP26" s="283"/>
      <c r="EQ26" s="283"/>
      <c r="ER26" s="283"/>
      <c r="ES26" s="283"/>
      <c r="ET26" s="283"/>
      <c r="EU26" s="283"/>
      <c r="EV26" s="283"/>
      <c r="EW26" s="283"/>
      <c r="EX26" s="283"/>
      <c r="EY26" s="283"/>
      <c r="EZ26" s="283"/>
      <c r="FA26" s="283"/>
      <c r="FB26" s="283"/>
      <c r="FC26" s="283"/>
      <c r="FD26" s="283"/>
      <c r="FE26" s="283"/>
      <c r="FF26" s="283"/>
      <c r="FG26" s="283"/>
      <c r="FH26" s="283"/>
      <c r="FI26" s="283"/>
      <c r="FJ26" s="283"/>
      <c r="FK26" s="283"/>
      <c r="FL26" s="283"/>
      <c r="FM26" s="283"/>
      <c r="FN26" s="283"/>
      <c r="FO26" s="283"/>
      <c r="FP26" s="283"/>
      <c r="FQ26" s="283"/>
      <c r="FR26" s="283"/>
      <c r="FS26" s="283"/>
      <c r="FT26" s="283"/>
      <c r="FU26" s="283"/>
      <c r="FV26" s="283"/>
      <c r="FW26" s="283"/>
      <c r="FX26" s="283"/>
      <c r="FY26" s="283"/>
      <c r="FZ26" s="283"/>
      <c r="GA26" s="283"/>
      <c r="GB26" s="283"/>
      <c r="GC26" s="283"/>
      <c r="GD26" s="283"/>
      <c r="GE26" s="283"/>
      <c r="GF26" s="283"/>
      <c r="GG26" s="283"/>
      <c r="GH26" s="283"/>
      <c r="GI26" s="283"/>
      <c r="GJ26" s="283"/>
      <c r="GK26" s="283"/>
      <c r="GL26" s="283"/>
      <c r="GM26" s="283"/>
      <c r="GN26" s="283"/>
      <c r="GO26" s="283"/>
      <c r="GP26" s="283"/>
      <c r="GQ26" s="283"/>
      <c r="GR26" s="283"/>
      <c r="GS26" s="283"/>
      <c r="GT26" s="283"/>
      <c r="GU26" s="283"/>
      <c r="GV26" s="283"/>
      <c r="GW26" s="283"/>
      <c r="GX26" s="283"/>
      <c r="GY26" s="283"/>
      <c r="GZ26" s="283"/>
      <c r="HA26" s="283"/>
      <c r="HB26" s="283"/>
      <c r="HC26" s="283"/>
      <c r="HD26" s="283"/>
      <c r="HE26" s="283"/>
      <c r="HF26" s="283"/>
      <c r="HG26" s="283"/>
      <c r="HH26" s="283"/>
      <c r="HI26" s="283"/>
      <c r="HJ26" s="283"/>
      <c r="HK26" s="283"/>
      <c r="HL26" s="283"/>
      <c r="HM26" s="283"/>
      <c r="HN26" s="283"/>
      <c r="HO26" s="283"/>
      <c r="HP26" s="283"/>
      <c r="HQ26" s="283"/>
      <c r="HR26" s="283"/>
      <c r="HS26" s="283"/>
      <c r="HT26" s="283"/>
      <c r="HU26" s="283"/>
      <c r="HV26" s="283"/>
      <c r="HW26" s="283"/>
      <c r="HX26" s="283"/>
      <c r="HY26" s="283"/>
      <c r="HZ26" s="283"/>
      <c r="IA26" s="283"/>
      <c r="IB26" s="283"/>
      <c r="IC26" s="283"/>
      <c r="ID26" s="283"/>
      <c r="IE26" s="283"/>
      <c r="IF26" s="283"/>
      <c r="IG26" s="283"/>
      <c r="IH26" s="283"/>
      <c r="II26" s="283"/>
      <c r="IJ26" s="283"/>
      <c r="IK26" s="283"/>
      <c r="IL26" s="283"/>
      <c r="IM26" s="283"/>
      <c r="IN26" s="283"/>
      <c r="IO26" s="283"/>
      <c r="IP26" s="283"/>
      <c r="IQ26" s="283"/>
      <c r="IR26" s="283"/>
      <c r="IS26" s="283"/>
      <c r="IT26" s="283"/>
      <c r="IU26" s="283"/>
      <c r="IV26" s="283"/>
    </row>
    <row r="27" spans="1:256" s="279" customFormat="1" ht="21.75" customHeight="1">
      <c r="A27" s="265" t="s">
        <v>387</v>
      </c>
      <c r="B27" s="274" t="s">
        <v>388</v>
      </c>
      <c r="C27" s="275"/>
      <c r="D27" s="275"/>
      <c r="E27" s="275"/>
      <c r="F27" s="275"/>
      <c r="G27" s="275"/>
      <c r="H27" s="275"/>
      <c r="I27" s="276">
        <f>SUM(I28:I41)</f>
        <v>16042</v>
      </c>
      <c r="J27" s="276">
        <f t="shared" ref="J27:P27" si="3">SUM(J28:J41)</f>
        <v>14353</v>
      </c>
      <c r="K27" s="276">
        <f t="shared" si="3"/>
        <v>0</v>
      </c>
      <c r="L27" s="276">
        <f t="shared" si="3"/>
        <v>0</v>
      </c>
      <c r="M27" s="276">
        <f t="shared" si="3"/>
        <v>0</v>
      </c>
      <c r="N27" s="276">
        <f t="shared" si="3"/>
        <v>8654</v>
      </c>
      <c r="O27" s="276">
        <f t="shared" si="3"/>
        <v>7487</v>
      </c>
      <c r="P27" s="276">
        <f t="shared" si="3"/>
        <v>5699</v>
      </c>
      <c r="Q27" s="277"/>
      <c r="R27" s="277"/>
      <c r="S27" s="329"/>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8"/>
      <c r="CY27" s="278"/>
      <c r="CZ27" s="278"/>
      <c r="DA27" s="278"/>
      <c r="DB27" s="278"/>
      <c r="DC27" s="278"/>
      <c r="DD27" s="278"/>
      <c r="DE27" s="278"/>
      <c r="DF27" s="278"/>
      <c r="DG27" s="278"/>
      <c r="DH27" s="278"/>
      <c r="DI27" s="278"/>
      <c r="DJ27" s="278"/>
      <c r="DK27" s="278"/>
      <c r="DL27" s="278"/>
      <c r="DM27" s="278"/>
      <c r="DN27" s="278"/>
      <c r="DO27" s="278"/>
      <c r="DP27" s="278"/>
      <c r="DQ27" s="278"/>
      <c r="DR27" s="278"/>
      <c r="DS27" s="278"/>
      <c r="DT27" s="278"/>
      <c r="DU27" s="278"/>
      <c r="DV27" s="278"/>
      <c r="DW27" s="278"/>
      <c r="DX27" s="278"/>
      <c r="DY27" s="278"/>
      <c r="DZ27" s="278"/>
      <c r="EA27" s="278"/>
      <c r="EB27" s="278"/>
      <c r="EC27" s="278"/>
      <c r="ED27" s="278"/>
      <c r="EE27" s="278"/>
      <c r="EF27" s="278"/>
      <c r="EG27" s="278"/>
      <c r="EH27" s="278"/>
      <c r="EI27" s="278"/>
      <c r="EJ27" s="278"/>
      <c r="EK27" s="278"/>
      <c r="EL27" s="278"/>
      <c r="EM27" s="278"/>
      <c r="EN27" s="278"/>
      <c r="EO27" s="278"/>
      <c r="EP27" s="278"/>
      <c r="EQ27" s="278"/>
      <c r="ER27" s="278"/>
      <c r="ES27" s="278"/>
      <c r="ET27" s="278"/>
      <c r="EU27" s="278"/>
      <c r="EV27" s="278"/>
      <c r="EW27" s="278"/>
      <c r="EX27" s="278"/>
      <c r="EY27" s="278"/>
      <c r="EZ27" s="278"/>
      <c r="FA27" s="278"/>
      <c r="FB27" s="278"/>
      <c r="FC27" s="278"/>
      <c r="FD27" s="278"/>
      <c r="FE27" s="278"/>
      <c r="FF27" s="278"/>
      <c r="FG27" s="278"/>
      <c r="FH27" s="278"/>
      <c r="FI27" s="278"/>
      <c r="FJ27" s="278"/>
      <c r="FK27" s="278"/>
      <c r="FL27" s="278"/>
      <c r="FM27" s="278"/>
      <c r="FN27" s="278"/>
      <c r="FO27" s="278"/>
      <c r="FP27" s="278"/>
      <c r="FQ27" s="278"/>
      <c r="FR27" s="278"/>
      <c r="FS27" s="278"/>
      <c r="FT27" s="278"/>
      <c r="FU27" s="278"/>
      <c r="FV27" s="278"/>
      <c r="FW27" s="278"/>
      <c r="FX27" s="278"/>
      <c r="FY27" s="278"/>
      <c r="FZ27" s="278"/>
      <c r="GA27" s="278"/>
      <c r="GB27" s="278"/>
      <c r="GC27" s="278"/>
      <c r="GD27" s="278"/>
      <c r="GE27" s="278"/>
      <c r="GF27" s="278"/>
      <c r="GG27" s="278"/>
      <c r="GH27" s="278"/>
      <c r="GI27" s="278"/>
      <c r="GJ27" s="278"/>
      <c r="GK27" s="278"/>
      <c r="GL27" s="278"/>
      <c r="GM27" s="278"/>
      <c r="GN27" s="278"/>
      <c r="GO27" s="278"/>
      <c r="GP27" s="278"/>
      <c r="GQ27" s="278"/>
      <c r="GR27" s="278"/>
      <c r="GS27" s="278"/>
      <c r="GT27" s="278"/>
      <c r="GU27" s="278"/>
      <c r="GV27" s="278"/>
      <c r="GW27" s="278"/>
      <c r="GX27" s="278"/>
      <c r="GY27" s="278"/>
      <c r="GZ27" s="278"/>
      <c r="HA27" s="278"/>
      <c r="HB27" s="278"/>
      <c r="HC27" s="278"/>
      <c r="HD27" s="278"/>
      <c r="HE27" s="278"/>
      <c r="HF27" s="278"/>
      <c r="HG27" s="278"/>
      <c r="HH27" s="278"/>
      <c r="HI27" s="278"/>
      <c r="HJ27" s="278"/>
      <c r="HK27" s="278"/>
      <c r="HL27" s="278"/>
      <c r="HM27" s="278"/>
      <c r="HN27" s="278"/>
      <c r="HO27" s="278"/>
      <c r="HP27" s="278"/>
      <c r="HQ27" s="278"/>
      <c r="HR27" s="278"/>
      <c r="HS27" s="278"/>
      <c r="HT27" s="278"/>
      <c r="HU27" s="278"/>
      <c r="HV27" s="278"/>
      <c r="HW27" s="278"/>
      <c r="HX27" s="278"/>
      <c r="HY27" s="278"/>
      <c r="HZ27" s="278"/>
      <c r="IA27" s="278"/>
      <c r="IB27" s="278"/>
      <c r="IC27" s="278"/>
      <c r="ID27" s="278"/>
      <c r="IE27" s="278"/>
      <c r="IF27" s="278"/>
      <c r="IG27" s="278"/>
      <c r="IH27" s="278"/>
      <c r="II27" s="278"/>
      <c r="IJ27" s="278"/>
      <c r="IK27" s="278"/>
      <c r="IL27" s="278"/>
      <c r="IM27" s="278"/>
      <c r="IN27" s="278"/>
      <c r="IO27" s="278"/>
      <c r="IP27" s="278"/>
      <c r="IQ27" s="278"/>
      <c r="IR27" s="278"/>
      <c r="IS27" s="278"/>
      <c r="IT27" s="278"/>
      <c r="IU27" s="278"/>
      <c r="IV27" s="278"/>
    </row>
    <row r="28" spans="1:256" ht="63.75">
      <c r="A28" s="265" t="s">
        <v>37</v>
      </c>
      <c r="B28" s="280" t="s">
        <v>403</v>
      </c>
      <c r="C28" s="280"/>
      <c r="D28" s="280"/>
      <c r="E28" s="280"/>
      <c r="F28" s="280"/>
      <c r="G28" s="280"/>
      <c r="H28" s="280"/>
      <c r="I28" s="247">
        <v>1111</v>
      </c>
      <c r="J28" s="247">
        <v>1000</v>
      </c>
      <c r="K28" s="247"/>
      <c r="L28" s="247"/>
      <c r="M28" s="247">
        <f>P28-J28</f>
        <v>0</v>
      </c>
      <c r="N28" s="247">
        <f>P28-J28</f>
        <v>0</v>
      </c>
      <c r="O28" s="247">
        <v>2000</v>
      </c>
      <c r="P28" s="247">
        <v>1000</v>
      </c>
      <c r="Q28" s="247"/>
      <c r="R28" s="247"/>
      <c r="S28" s="315" t="s">
        <v>404</v>
      </c>
    </row>
    <row r="29" spans="1:256" ht="38.25">
      <c r="A29" s="265" t="s">
        <v>39</v>
      </c>
      <c r="B29" s="280" t="s">
        <v>405</v>
      </c>
      <c r="C29" s="280"/>
      <c r="D29" s="280"/>
      <c r="E29" s="280"/>
      <c r="F29" s="280"/>
      <c r="G29" s="280"/>
      <c r="H29" s="280"/>
      <c r="I29" s="247">
        <v>1111</v>
      </c>
      <c r="J29" s="247">
        <v>1000</v>
      </c>
      <c r="K29" s="247"/>
      <c r="L29" s="247"/>
      <c r="M29" s="247">
        <f>P29-J29</f>
        <v>0</v>
      </c>
      <c r="N29" s="247">
        <f>P29-J29</f>
        <v>0</v>
      </c>
      <c r="O29" s="247">
        <v>1111</v>
      </c>
      <c r="P29" s="247">
        <v>1000</v>
      </c>
      <c r="Q29" s="280"/>
      <c r="R29" s="280"/>
      <c r="S29" s="315" t="s">
        <v>406</v>
      </c>
    </row>
    <row r="30" spans="1:256" ht="38.25">
      <c r="A30" s="265" t="s">
        <v>41</v>
      </c>
      <c r="B30" s="280" t="s">
        <v>407</v>
      </c>
      <c r="C30" s="280"/>
      <c r="D30" s="280"/>
      <c r="E30" s="280"/>
      <c r="F30" s="280"/>
      <c r="G30" s="280"/>
      <c r="H30" s="280"/>
      <c r="I30" s="247">
        <v>2443</v>
      </c>
      <c r="J30" s="247">
        <v>2199</v>
      </c>
      <c r="K30" s="247"/>
      <c r="L30" s="247"/>
      <c r="M30" s="247">
        <f>P30-J30</f>
        <v>0</v>
      </c>
      <c r="N30" s="247">
        <f>P30-J30</f>
        <v>0</v>
      </c>
      <c r="O30" s="247">
        <v>2443</v>
      </c>
      <c r="P30" s="247">
        <v>2199</v>
      </c>
      <c r="Q30" s="280"/>
      <c r="R30" s="280"/>
      <c r="S30" s="315" t="s">
        <v>408</v>
      </c>
    </row>
    <row r="31" spans="1:256" ht="63.75">
      <c r="A31" s="265" t="s">
        <v>43</v>
      </c>
      <c r="B31" s="280" t="s">
        <v>409</v>
      </c>
      <c r="C31" s="280"/>
      <c r="D31" s="280"/>
      <c r="E31" s="280"/>
      <c r="F31" s="280"/>
      <c r="G31" s="280"/>
      <c r="H31" s="280"/>
      <c r="I31" s="247">
        <v>1200</v>
      </c>
      <c r="J31" s="247">
        <v>1200</v>
      </c>
      <c r="K31" s="247"/>
      <c r="L31" s="247"/>
      <c r="M31" s="247">
        <f>P31-J31</f>
        <v>0</v>
      </c>
      <c r="N31" s="247">
        <f>P31-J31</f>
        <v>0</v>
      </c>
      <c r="O31" s="247">
        <v>1333</v>
      </c>
      <c r="P31" s="247">
        <v>1200</v>
      </c>
      <c r="Q31" s="280"/>
      <c r="R31" s="280"/>
      <c r="S31" s="315" t="s">
        <v>410</v>
      </c>
    </row>
    <row r="32" spans="1:256" ht="25.5">
      <c r="A32" s="265" t="s">
        <v>45</v>
      </c>
      <c r="B32" s="280" t="s">
        <v>411</v>
      </c>
      <c r="C32" s="280"/>
      <c r="D32" s="280"/>
      <c r="E32" s="280"/>
      <c r="F32" s="280"/>
      <c r="G32" s="280"/>
      <c r="H32" s="280"/>
      <c r="I32" s="247">
        <v>857</v>
      </c>
      <c r="J32" s="247">
        <v>600</v>
      </c>
      <c r="K32" s="247"/>
      <c r="L32" s="247"/>
      <c r="M32" s="247">
        <v>0</v>
      </c>
      <c r="N32" s="247">
        <v>600</v>
      </c>
      <c r="O32" s="247">
        <v>0</v>
      </c>
      <c r="P32" s="247">
        <v>0</v>
      </c>
      <c r="Q32" s="280"/>
      <c r="R32" s="280"/>
      <c r="S32" s="315" t="s">
        <v>412</v>
      </c>
    </row>
    <row r="33" spans="1:256" ht="25.5">
      <c r="A33" s="265" t="s">
        <v>47</v>
      </c>
      <c r="B33" s="280" t="s">
        <v>413</v>
      </c>
      <c r="C33" s="280"/>
      <c r="D33" s="280"/>
      <c r="E33" s="280"/>
      <c r="F33" s="280"/>
      <c r="G33" s="280"/>
      <c r="H33" s="280"/>
      <c r="I33" s="247">
        <v>667</v>
      </c>
      <c r="J33" s="247">
        <v>600</v>
      </c>
      <c r="K33" s="247"/>
      <c r="L33" s="247"/>
      <c r="M33" s="247">
        <v>0</v>
      </c>
      <c r="N33" s="247">
        <v>300</v>
      </c>
      <c r="O33" s="247">
        <v>600</v>
      </c>
      <c r="P33" s="247">
        <v>300</v>
      </c>
      <c r="Q33" s="280"/>
      <c r="R33" s="280"/>
      <c r="S33" s="315"/>
    </row>
    <row r="34" spans="1:256" ht="25.5">
      <c r="A34" s="265" t="s">
        <v>20</v>
      </c>
      <c r="B34" s="280" t="s">
        <v>414</v>
      </c>
      <c r="C34" s="280"/>
      <c r="D34" s="280"/>
      <c r="E34" s="280"/>
      <c r="F34" s="280"/>
      <c r="G34" s="280"/>
      <c r="H34" s="280"/>
      <c r="I34" s="247">
        <v>444</v>
      </c>
      <c r="J34" s="247">
        <v>400</v>
      </c>
      <c r="K34" s="247"/>
      <c r="L34" s="247"/>
      <c r="M34" s="247">
        <v>0</v>
      </c>
      <c r="N34" s="247">
        <v>400</v>
      </c>
      <c r="O34" s="247">
        <v>0</v>
      </c>
      <c r="P34" s="247">
        <v>0</v>
      </c>
      <c r="Q34" s="280"/>
      <c r="R34" s="280"/>
      <c r="S34" s="315" t="s">
        <v>415</v>
      </c>
    </row>
    <row r="35" spans="1:256" ht="25.5">
      <c r="A35" s="265" t="s">
        <v>50</v>
      </c>
      <c r="B35" s="280" t="s">
        <v>416</v>
      </c>
      <c r="C35" s="280"/>
      <c r="D35" s="280"/>
      <c r="E35" s="280"/>
      <c r="F35" s="280"/>
      <c r="G35" s="280"/>
      <c r="H35" s="280"/>
      <c r="I35" s="247">
        <v>1889</v>
      </c>
      <c r="J35" s="247">
        <v>1700</v>
      </c>
      <c r="K35" s="247"/>
      <c r="L35" s="247"/>
      <c r="M35" s="247">
        <v>0</v>
      </c>
      <c r="N35" s="247">
        <v>1700</v>
      </c>
      <c r="O35" s="247">
        <v>0</v>
      </c>
      <c r="P35" s="247">
        <v>0</v>
      </c>
      <c r="Q35" s="280"/>
      <c r="R35" s="280"/>
      <c r="S35" s="315" t="s">
        <v>417</v>
      </c>
    </row>
    <row r="36" spans="1:256" ht="38.25">
      <c r="A36" s="265" t="s">
        <v>52</v>
      </c>
      <c r="B36" s="280" t="s">
        <v>418</v>
      </c>
      <c r="C36" s="280"/>
      <c r="D36" s="280"/>
      <c r="E36" s="280"/>
      <c r="F36" s="280"/>
      <c r="G36" s="280"/>
      <c r="H36" s="280"/>
      <c r="I36" s="247">
        <v>967</v>
      </c>
      <c r="J36" s="247">
        <v>870</v>
      </c>
      <c r="K36" s="247"/>
      <c r="L36" s="247"/>
      <c r="M36" s="247">
        <v>0</v>
      </c>
      <c r="N36" s="247">
        <v>870</v>
      </c>
      <c r="O36" s="247">
        <v>0</v>
      </c>
      <c r="P36" s="247">
        <v>0</v>
      </c>
      <c r="Q36" s="280"/>
      <c r="R36" s="280"/>
      <c r="S36" s="315" t="s">
        <v>419</v>
      </c>
    </row>
    <row r="37" spans="1:256" ht="38.25">
      <c r="A37" s="265" t="s">
        <v>54</v>
      </c>
      <c r="B37" s="280" t="s">
        <v>420</v>
      </c>
      <c r="C37" s="280"/>
      <c r="D37" s="280"/>
      <c r="E37" s="280"/>
      <c r="F37" s="280"/>
      <c r="G37" s="280"/>
      <c r="H37" s="280"/>
      <c r="I37" s="247">
        <v>1889</v>
      </c>
      <c r="J37" s="247">
        <v>1700</v>
      </c>
      <c r="K37" s="247"/>
      <c r="L37" s="247"/>
      <c r="M37" s="247">
        <v>0</v>
      </c>
      <c r="N37" s="247">
        <v>1700</v>
      </c>
      <c r="O37" s="247">
        <v>0</v>
      </c>
      <c r="P37" s="247">
        <v>0</v>
      </c>
      <c r="Q37" s="280"/>
      <c r="R37" s="280"/>
      <c r="S37" s="315" t="s">
        <v>421</v>
      </c>
    </row>
    <row r="38" spans="1:256" ht="38.25">
      <c r="A38" s="265" t="s">
        <v>56</v>
      </c>
      <c r="B38" s="280" t="s">
        <v>422</v>
      </c>
      <c r="C38" s="280"/>
      <c r="D38" s="280"/>
      <c r="E38" s="280"/>
      <c r="F38" s="280"/>
      <c r="G38" s="280"/>
      <c r="H38" s="280"/>
      <c r="I38" s="247">
        <v>171</v>
      </c>
      <c r="J38" s="247">
        <v>120</v>
      </c>
      <c r="K38" s="247"/>
      <c r="L38" s="247"/>
      <c r="M38" s="247">
        <v>0</v>
      </c>
      <c r="N38" s="247">
        <v>120</v>
      </c>
      <c r="O38" s="247">
        <v>0</v>
      </c>
      <c r="P38" s="247">
        <v>0</v>
      </c>
      <c r="Q38" s="280"/>
      <c r="R38" s="280"/>
      <c r="S38" s="315" t="s">
        <v>423</v>
      </c>
    </row>
    <row r="39" spans="1:256">
      <c r="A39" s="265" t="s">
        <v>58</v>
      </c>
      <c r="B39" s="280" t="s">
        <v>424</v>
      </c>
      <c r="C39" s="280"/>
      <c r="D39" s="280"/>
      <c r="E39" s="280"/>
      <c r="F39" s="280"/>
      <c r="G39" s="280"/>
      <c r="H39" s="280"/>
      <c r="I39" s="247">
        <v>511</v>
      </c>
      <c r="J39" s="247">
        <v>460</v>
      </c>
      <c r="K39" s="247"/>
      <c r="L39" s="247"/>
      <c r="M39" s="247">
        <v>0</v>
      </c>
      <c r="N39" s="247">
        <v>460</v>
      </c>
      <c r="O39" s="247">
        <v>0</v>
      </c>
      <c r="P39" s="247">
        <v>0</v>
      </c>
      <c r="Q39" s="280"/>
      <c r="R39" s="280"/>
      <c r="S39" s="315"/>
    </row>
    <row r="40" spans="1:256" ht="38.25">
      <c r="A40" s="265" t="s">
        <v>60</v>
      </c>
      <c r="B40" s="280" t="s">
        <v>425</v>
      </c>
      <c r="C40" s="280"/>
      <c r="D40" s="280"/>
      <c r="E40" s="280"/>
      <c r="F40" s="280"/>
      <c r="G40" s="280"/>
      <c r="H40" s="280"/>
      <c r="I40" s="247">
        <v>560</v>
      </c>
      <c r="J40" s="247">
        <v>504</v>
      </c>
      <c r="K40" s="247"/>
      <c r="L40" s="247"/>
      <c r="M40" s="247">
        <v>0</v>
      </c>
      <c r="N40" s="247">
        <v>504</v>
      </c>
      <c r="O40" s="247">
        <v>0</v>
      </c>
      <c r="P40" s="247">
        <v>0</v>
      </c>
      <c r="Q40" s="280"/>
      <c r="R40" s="280"/>
      <c r="S40" s="315" t="s">
        <v>426</v>
      </c>
    </row>
    <row r="41" spans="1:256" ht="76.5" customHeight="1">
      <c r="A41" s="618" t="s">
        <v>62</v>
      </c>
      <c r="B41" s="619" t="s">
        <v>788</v>
      </c>
      <c r="C41" s="619"/>
      <c r="D41" s="619"/>
      <c r="E41" s="619"/>
      <c r="F41" s="619"/>
      <c r="G41" s="619"/>
      <c r="H41" s="619"/>
      <c r="I41" s="620">
        <v>2222</v>
      </c>
      <c r="J41" s="620">
        <v>2000</v>
      </c>
      <c r="K41" s="620"/>
      <c r="L41" s="620"/>
      <c r="M41" s="620"/>
      <c r="N41" s="620">
        <v>2000</v>
      </c>
      <c r="O41" s="620"/>
      <c r="P41" s="620"/>
      <c r="Q41" s="619"/>
      <c r="R41" s="619"/>
      <c r="S41" s="621" t="s">
        <v>789</v>
      </c>
    </row>
    <row r="42" spans="1:256" s="284" customFormat="1" ht="22.5" customHeight="1">
      <c r="A42" s="272" t="s">
        <v>395</v>
      </c>
      <c r="B42" s="282" t="s">
        <v>396</v>
      </c>
      <c r="C42" s="273"/>
      <c r="D42" s="273"/>
      <c r="E42" s="273"/>
      <c r="F42" s="273"/>
      <c r="G42" s="273"/>
      <c r="H42" s="273"/>
      <c r="I42" s="269"/>
      <c r="J42" s="269"/>
      <c r="K42" s="269"/>
      <c r="L42" s="269"/>
      <c r="M42" s="269">
        <f>SUM(M43:M52)</f>
        <v>8654</v>
      </c>
      <c r="N42" s="269">
        <f t="shared" ref="N42:P42" si="4">SUM(N43:N52)</f>
        <v>0</v>
      </c>
      <c r="O42" s="269">
        <f t="shared" si="4"/>
        <v>9843</v>
      </c>
      <c r="P42" s="269">
        <f t="shared" si="4"/>
        <v>8654</v>
      </c>
      <c r="Q42" s="273"/>
      <c r="R42" s="273"/>
      <c r="S42" s="328"/>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c r="BU42" s="283"/>
      <c r="BV42" s="283"/>
      <c r="BW42" s="283"/>
      <c r="BX42" s="283"/>
      <c r="BY42" s="283"/>
      <c r="BZ42" s="283"/>
      <c r="CA42" s="283"/>
      <c r="CB42" s="283"/>
      <c r="CC42" s="283"/>
      <c r="CD42" s="283"/>
      <c r="CE42" s="283"/>
      <c r="CF42" s="283"/>
      <c r="CG42" s="283"/>
      <c r="CH42" s="283"/>
      <c r="CI42" s="283"/>
      <c r="CJ42" s="283"/>
      <c r="CK42" s="283"/>
      <c r="CL42" s="283"/>
      <c r="CM42" s="283"/>
      <c r="CN42" s="283"/>
      <c r="CO42" s="283"/>
      <c r="CP42" s="283"/>
      <c r="CQ42" s="283"/>
      <c r="CR42" s="283"/>
      <c r="CS42" s="283"/>
      <c r="CT42" s="283"/>
      <c r="CU42" s="283"/>
      <c r="CV42" s="283"/>
      <c r="CW42" s="283"/>
      <c r="CX42" s="283"/>
      <c r="CY42" s="283"/>
      <c r="CZ42" s="283"/>
      <c r="DA42" s="283"/>
      <c r="DB42" s="283"/>
      <c r="DC42" s="283"/>
      <c r="DD42" s="283"/>
      <c r="DE42" s="283"/>
      <c r="DF42" s="283"/>
      <c r="DG42" s="283"/>
      <c r="DH42" s="283"/>
      <c r="DI42" s="283"/>
      <c r="DJ42" s="283"/>
      <c r="DK42" s="283"/>
      <c r="DL42" s="283"/>
      <c r="DM42" s="283"/>
      <c r="DN42" s="283"/>
      <c r="DO42" s="283"/>
      <c r="DP42" s="283"/>
      <c r="DQ42" s="283"/>
      <c r="DR42" s="283"/>
      <c r="DS42" s="283"/>
      <c r="DT42" s="283"/>
      <c r="DU42" s="283"/>
      <c r="DV42" s="283"/>
      <c r="DW42" s="283"/>
      <c r="DX42" s="283"/>
      <c r="DY42" s="283"/>
      <c r="DZ42" s="283"/>
      <c r="EA42" s="283"/>
      <c r="EB42" s="283"/>
      <c r="EC42" s="283"/>
      <c r="ED42" s="283"/>
      <c r="EE42" s="283"/>
      <c r="EF42" s="283"/>
      <c r="EG42" s="283"/>
      <c r="EH42" s="283"/>
      <c r="EI42" s="283"/>
      <c r="EJ42" s="283"/>
      <c r="EK42" s="283"/>
      <c r="EL42" s="283"/>
      <c r="EM42" s="283"/>
      <c r="EN42" s="283"/>
      <c r="EO42" s="283"/>
      <c r="EP42" s="283"/>
      <c r="EQ42" s="283"/>
      <c r="ER42" s="283"/>
      <c r="ES42" s="283"/>
      <c r="ET42" s="283"/>
      <c r="EU42" s="283"/>
      <c r="EV42" s="283"/>
      <c r="EW42" s="283"/>
      <c r="EX42" s="283"/>
      <c r="EY42" s="283"/>
      <c r="EZ42" s="283"/>
      <c r="FA42" s="283"/>
      <c r="FB42" s="283"/>
      <c r="FC42" s="283"/>
      <c r="FD42" s="283"/>
      <c r="FE42" s="283"/>
      <c r="FF42" s="283"/>
      <c r="FG42" s="283"/>
      <c r="FH42" s="283"/>
      <c r="FI42" s="283"/>
      <c r="FJ42" s="283"/>
      <c r="FK42" s="283"/>
      <c r="FL42" s="283"/>
      <c r="FM42" s="283"/>
      <c r="FN42" s="283"/>
      <c r="FO42" s="283"/>
      <c r="FP42" s="283"/>
      <c r="FQ42" s="283"/>
      <c r="FR42" s="283"/>
      <c r="FS42" s="283"/>
      <c r="FT42" s="283"/>
      <c r="FU42" s="283"/>
      <c r="FV42" s="283"/>
      <c r="FW42" s="283"/>
      <c r="FX42" s="283"/>
      <c r="FY42" s="283"/>
      <c r="FZ42" s="283"/>
      <c r="GA42" s="283"/>
      <c r="GB42" s="283"/>
      <c r="GC42" s="283"/>
      <c r="GD42" s="283"/>
      <c r="GE42" s="283"/>
      <c r="GF42" s="283"/>
      <c r="GG42" s="283"/>
      <c r="GH42" s="283"/>
      <c r="GI42" s="283"/>
      <c r="GJ42" s="283"/>
      <c r="GK42" s="283"/>
      <c r="GL42" s="283"/>
      <c r="GM42" s="283"/>
      <c r="GN42" s="283"/>
      <c r="GO42" s="283"/>
      <c r="GP42" s="283"/>
      <c r="GQ42" s="283"/>
      <c r="GR42" s="283"/>
      <c r="GS42" s="283"/>
      <c r="GT42" s="283"/>
      <c r="GU42" s="283"/>
      <c r="GV42" s="283"/>
      <c r="GW42" s="283"/>
      <c r="GX42" s="283"/>
      <c r="GY42" s="283"/>
      <c r="GZ42" s="283"/>
      <c r="HA42" s="283"/>
      <c r="HB42" s="283"/>
      <c r="HC42" s="283"/>
      <c r="HD42" s="283"/>
      <c r="HE42" s="283"/>
      <c r="HF42" s="283"/>
      <c r="HG42" s="283"/>
      <c r="HH42" s="283"/>
      <c r="HI42" s="283"/>
      <c r="HJ42" s="283"/>
      <c r="HK42" s="283"/>
      <c r="HL42" s="283"/>
      <c r="HM42" s="283"/>
      <c r="HN42" s="283"/>
      <c r="HO42" s="283"/>
      <c r="HP42" s="283"/>
      <c r="HQ42" s="283"/>
      <c r="HR42" s="283"/>
      <c r="HS42" s="283"/>
      <c r="HT42" s="283"/>
      <c r="HU42" s="283"/>
      <c r="HV42" s="283"/>
      <c r="HW42" s="283"/>
      <c r="HX42" s="283"/>
      <c r="HY42" s="283"/>
      <c r="HZ42" s="283"/>
      <c r="IA42" s="283"/>
      <c r="IB42" s="283"/>
      <c r="IC42" s="283"/>
      <c r="ID42" s="283"/>
      <c r="IE42" s="283"/>
      <c r="IF42" s="283"/>
      <c r="IG42" s="283"/>
      <c r="IH42" s="283"/>
      <c r="II42" s="283"/>
      <c r="IJ42" s="283"/>
      <c r="IK42" s="283"/>
      <c r="IL42" s="283"/>
      <c r="IM42" s="283"/>
      <c r="IN42" s="283"/>
      <c r="IO42" s="283"/>
      <c r="IP42" s="283"/>
      <c r="IQ42" s="283"/>
      <c r="IR42" s="283"/>
      <c r="IS42" s="283"/>
      <c r="IT42" s="283"/>
      <c r="IU42" s="283"/>
      <c r="IV42" s="283"/>
    </row>
    <row r="43" spans="1:256" ht="25.5">
      <c r="A43" s="265">
        <v>1</v>
      </c>
      <c r="B43" s="280" t="s">
        <v>427</v>
      </c>
      <c r="C43" s="280"/>
      <c r="D43" s="280"/>
      <c r="E43" s="280"/>
      <c r="F43" s="280"/>
      <c r="G43" s="280"/>
      <c r="H43" s="280"/>
      <c r="I43" s="247">
        <v>0</v>
      </c>
      <c r="J43" s="247">
        <v>0</v>
      </c>
      <c r="K43" s="247"/>
      <c r="L43" s="247"/>
      <c r="M43" s="247">
        <v>600</v>
      </c>
      <c r="N43" s="247">
        <v>0</v>
      </c>
      <c r="O43" s="247">
        <v>857</v>
      </c>
      <c r="P43" s="247">
        <v>600</v>
      </c>
      <c r="Q43" s="280"/>
      <c r="R43" s="280"/>
      <c r="S43" s="315" t="s">
        <v>428</v>
      </c>
    </row>
    <row r="44" spans="1:256" ht="25.5">
      <c r="A44" s="265">
        <v>2</v>
      </c>
      <c r="B44" s="280" t="s">
        <v>429</v>
      </c>
      <c r="C44" s="280"/>
      <c r="D44" s="280"/>
      <c r="E44" s="280"/>
      <c r="F44" s="280"/>
      <c r="G44" s="280"/>
      <c r="H44" s="280"/>
      <c r="I44" s="247">
        <v>0</v>
      </c>
      <c r="J44" s="247">
        <v>0</v>
      </c>
      <c r="K44" s="247"/>
      <c r="L44" s="247"/>
      <c r="M44" s="247">
        <v>400</v>
      </c>
      <c r="N44" s="247">
        <v>0</v>
      </c>
      <c r="O44" s="247">
        <v>444</v>
      </c>
      <c r="P44" s="247">
        <v>400</v>
      </c>
      <c r="Q44" s="280"/>
      <c r="R44" s="280"/>
      <c r="S44" s="315" t="s">
        <v>428</v>
      </c>
    </row>
    <row r="45" spans="1:256" ht="25.5">
      <c r="A45" s="265">
        <v>3</v>
      </c>
      <c r="B45" s="280" t="s">
        <v>430</v>
      </c>
      <c r="C45" s="280"/>
      <c r="D45" s="280"/>
      <c r="E45" s="280"/>
      <c r="F45" s="280"/>
      <c r="G45" s="280"/>
      <c r="H45" s="280"/>
      <c r="I45" s="247">
        <v>0</v>
      </c>
      <c r="J45" s="247">
        <v>0</v>
      </c>
      <c r="K45" s="247"/>
      <c r="L45" s="247"/>
      <c r="M45" s="247">
        <v>1700</v>
      </c>
      <c r="N45" s="247">
        <v>0</v>
      </c>
      <c r="O45" s="247">
        <v>1889</v>
      </c>
      <c r="P45" s="247">
        <v>1700</v>
      </c>
      <c r="Q45" s="280"/>
      <c r="R45" s="280"/>
      <c r="S45" s="315" t="s">
        <v>428</v>
      </c>
    </row>
    <row r="46" spans="1:256" ht="38.25">
      <c r="A46" s="265">
        <v>4</v>
      </c>
      <c r="B46" s="280" t="s">
        <v>431</v>
      </c>
      <c r="C46" s="280"/>
      <c r="D46" s="280"/>
      <c r="E46" s="280"/>
      <c r="F46" s="280"/>
      <c r="G46" s="280"/>
      <c r="H46" s="280"/>
      <c r="I46" s="247">
        <v>0</v>
      </c>
      <c r="J46" s="247">
        <v>0</v>
      </c>
      <c r="K46" s="247"/>
      <c r="L46" s="247"/>
      <c r="M46" s="247">
        <v>870</v>
      </c>
      <c r="N46" s="247">
        <v>0</v>
      </c>
      <c r="O46" s="247">
        <v>967</v>
      </c>
      <c r="P46" s="247">
        <v>870</v>
      </c>
      <c r="Q46" s="280"/>
      <c r="R46" s="280"/>
      <c r="S46" s="315" t="s">
        <v>428</v>
      </c>
    </row>
    <row r="47" spans="1:256" ht="25.5">
      <c r="A47" s="265">
        <v>5</v>
      </c>
      <c r="B47" s="280" t="s">
        <v>432</v>
      </c>
      <c r="C47" s="280"/>
      <c r="D47" s="280"/>
      <c r="E47" s="280"/>
      <c r="F47" s="280"/>
      <c r="G47" s="280"/>
      <c r="H47" s="280"/>
      <c r="I47" s="247">
        <v>0</v>
      </c>
      <c r="J47" s="247">
        <v>0</v>
      </c>
      <c r="K47" s="247"/>
      <c r="L47" s="247"/>
      <c r="M47" s="247">
        <v>1700</v>
      </c>
      <c r="N47" s="247">
        <v>0</v>
      </c>
      <c r="O47" s="247">
        <v>1889</v>
      </c>
      <c r="P47" s="247">
        <v>1700</v>
      </c>
      <c r="Q47" s="280"/>
      <c r="R47" s="280"/>
      <c r="S47" s="315" t="s">
        <v>428</v>
      </c>
    </row>
    <row r="48" spans="1:256" ht="25.5">
      <c r="A48" s="265">
        <v>6</v>
      </c>
      <c r="B48" s="280" t="s">
        <v>433</v>
      </c>
      <c r="C48" s="280"/>
      <c r="D48" s="280"/>
      <c r="E48" s="280"/>
      <c r="F48" s="280"/>
      <c r="G48" s="280"/>
      <c r="H48" s="280"/>
      <c r="I48" s="247">
        <v>0</v>
      </c>
      <c r="J48" s="247">
        <v>0</v>
      </c>
      <c r="K48" s="247"/>
      <c r="L48" s="247"/>
      <c r="M48" s="247">
        <v>120</v>
      </c>
      <c r="N48" s="247">
        <v>0</v>
      </c>
      <c r="O48" s="247">
        <v>171</v>
      </c>
      <c r="P48" s="247">
        <v>120</v>
      </c>
      <c r="Q48" s="280"/>
      <c r="R48" s="280"/>
      <c r="S48" s="315" t="s">
        <v>428</v>
      </c>
    </row>
    <row r="49" spans="1:256" ht="25.5">
      <c r="A49" s="265">
        <v>7</v>
      </c>
      <c r="B49" s="280" t="s">
        <v>434</v>
      </c>
      <c r="C49" s="280"/>
      <c r="D49" s="280"/>
      <c r="E49" s="280"/>
      <c r="F49" s="280"/>
      <c r="G49" s="280"/>
      <c r="H49" s="280"/>
      <c r="I49" s="247">
        <v>0</v>
      </c>
      <c r="J49" s="247">
        <v>0</v>
      </c>
      <c r="K49" s="247"/>
      <c r="L49" s="247"/>
      <c r="M49" s="247">
        <v>460</v>
      </c>
      <c r="N49" s="247">
        <v>0</v>
      </c>
      <c r="O49" s="247">
        <v>511</v>
      </c>
      <c r="P49" s="247">
        <v>460</v>
      </c>
      <c r="Q49" s="280"/>
      <c r="R49" s="280"/>
      <c r="S49" s="315" t="s">
        <v>428</v>
      </c>
    </row>
    <row r="50" spans="1:256" ht="25.5">
      <c r="A50" s="265" t="s">
        <v>50</v>
      </c>
      <c r="B50" s="280" t="s">
        <v>435</v>
      </c>
      <c r="C50" s="280"/>
      <c r="D50" s="280"/>
      <c r="E50" s="280"/>
      <c r="F50" s="280"/>
      <c r="G50" s="280"/>
      <c r="H50" s="280"/>
      <c r="I50" s="247">
        <v>0</v>
      </c>
      <c r="J50" s="247">
        <v>0</v>
      </c>
      <c r="K50" s="247"/>
      <c r="L50" s="247"/>
      <c r="M50" s="247">
        <v>504</v>
      </c>
      <c r="N50" s="247">
        <v>0</v>
      </c>
      <c r="O50" s="247">
        <v>560</v>
      </c>
      <c r="P50" s="247">
        <v>504</v>
      </c>
      <c r="Q50" s="280"/>
      <c r="R50" s="280"/>
      <c r="S50" s="315" t="s">
        <v>428</v>
      </c>
      <c r="Z50" s="308">
        <f>120785-120645</f>
        <v>140</v>
      </c>
    </row>
    <row r="51" spans="1:256" ht="25.5">
      <c r="A51" s="265" t="s">
        <v>52</v>
      </c>
      <c r="B51" s="280" t="s">
        <v>436</v>
      </c>
      <c r="C51" s="280"/>
      <c r="D51" s="280"/>
      <c r="E51" s="280"/>
      <c r="F51" s="280"/>
      <c r="G51" s="280"/>
      <c r="H51" s="280"/>
      <c r="I51" s="247">
        <v>0</v>
      </c>
      <c r="J51" s="247">
        <v>0</v>
      </c>
      <c r="K51" s="247"/>
      <c r="L51" s="247"/>
      <c r="M51" s="247">
        <v>300</v>
      </c>
      <c r="N51" s="247">
        <v>0</v>
      </c>
      <c r="O51" s="247">
        <v>333</v>
      </c>
      <c r="P51" s="247">
        <v>300</v>
      </c>
      <c r="Q51" s="280"/>
      <c r="R51" s="280"/>
      <c r="S51" s="315" t="s">
        <v>428</v>
      </c>
      <c r="Z51" s="308">
        <f>115815-115675</f>
        <v>140</v>
      </c>
    </row>
    <row r="52" spans="1:256" ht="25.5">
      <c r="A52" s="618" t="s">
        <v>54</v>
      </c>
      <c r="B52" s="619" t="s">
        <v>790</v>
      </c>
      <c r="C52" s="619"/>
      <c r="D52" s="619"/>
      <c r="E52" s="619"/>
      <c r="F52" s="619"/>
      <c r="G52" s="619"/>
      <c r="H52" s="619"/>
      <c r="I52" s="620"/>
      <c r="J52" s="620"/>
      <c r="K52" s="620"/>
      <c r="L52" s="620"/>
      <c r="M52" s="620">
        <v>2000</v>
      </c>
      <c r="N52" s="620"/>
      <c r="O52" s="620">
        <v>2222</v>
      </c>
      <c r="P52" s="620">
        <v>2000</v>
      </c>
      <c r="Q52" s="619"/>
      <c r="R52" s="619"/>
      <c r="S52" s="621" t="s">
        <v>796</v>
      </c>
    </row>
    <row r="53" spans="1:256" s="284" customFormat="1" ht="23.25" customHeight="1">
      <c r="A53" s="246" t="s">
        <v>437</v>
      </c>
      <c r="B53" s="273" t="s">
        <v>438</v>
      </c>
      <c r="C53" s="273"/>
      <c r="D53" s="273"/>
      <c r="E53" s="273"/>
      <c r="F53" s="273"/>
      <c r="G53" s="273"/>
      <c r="H53" s="273"/>
      <c r="I53" s="269">
        <f>I54+I81</f>
        <v>72235</v>
      </c>
      <c r="J53" s="269">
        <f t="shared" ref="J53:R53" si="5">J54+J81</f>
        <v>68550</v>
      </c>
      <c r="K53" s="269">
        <f t="shared" si="5"/>
        <v>0</v>
      </c>
      <c r="L53" s="269">
        <f t="shared" si="5"/>
        <v>0</v>
      </c>
      <c r="M53" s="269">
        <f t="shared" si="5"/>
        <v>6525</v>
      </c>
      <c r="N53" s="269">
        <f t="shared" si="5"/>
        <v>6525</v>
      </c>
      <c r="O53" s="269">
        <f t="shared" si="5"/>
        <v>77835</v>
      </c>
      <c r="P53" s="269">
        <f t="shared" si="5"/>
        <v>68550</v>
      </c>
      <c r="Q53" s="269">
        <f t="shared" si="5"/>
        <v>0</v>
      </c>
      <c r="R53" s="269">
        <f t="shared" si="5"/>
        <v>0</v>
      </c>
      <c r="S53" s="328"/>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3"/>
      <c r="CK53" s="283"/>
      <c r="CL53" s="283"/>
      <c r="CM53" s="283"/>
      <c r="CN53" s="283"/>
      <c r="CO53" s="283"/>
      <c r="CP53" s="283"/>
      <c r="CQ53" s="283"/>
      <c r="CR53" s="283"/>
      <c r="CS53" s="283"/>
      <c r="CT53" s="283"/>
      <c r="CU53" s="283"/>
      <c r="CV53" s="283"/>
      <c r="CW53" s="283"/>
      <c r="CX53" s="283"/>
      <c r="CY53" s="283"/>
      <c r="CZ53" s="283"/>
      <c r="DA53" s="283"/>
      <c r="DB53" s="283"/>
      <c r="DC53" s="283"/>
      <c r="DD53" s="283"/>
      <c r="DE53" s="283"/>
      <c r="DF53" s="283"/>
      <c r="DG53" s="283"/>
      <c r="DH53" s="283"/>
      <c r="DI53" s="283"/>
      <c r="DJ53" s="283"/>
      <c r="DK53" s="283"/>
      <c r="DL53" s="283"/>
      <c r="DM53" s="283"/>
      <c r="DN53" s="283"/>
      <c r="DO53" s="283"/>
      <c r="DP53" s="283"/>
      <c r="DQ53" s="283"/>
      <c r="DR53" s="283"/>
      <c r="DS53" s="283"/>
      <c r="DT53" s="283"/>
      <c r="DU53" s="283"/>
      <c r="DV53" s="283"/>
      <c r="DW53" s="283"/>
      <c r="DX53" s="283"/>
      <c r="DY53" s="283"/>
      <c r="DZ53" s="283"/>
      <c r="EA53" s="283"/>
      <c r="EB53" s="283"/>
      <c r="EC53" s="283"/>
      <c r="ED53" s="283"/>
      <c r="EE53" s="283"/>
      <c r="EF53" s="283"/>
      <c r="EG53" s="283"/>
      <c r="EH53" s="283"/>
      <c r="EI53" s="283"/>
      <c r="EJ53" s="283"/>
      <c r="EK53" s="283"/>
      <c r="EL53" s="283"/>
      <c r="EM53" s="283"/>
      <c r="EN53" s="283"/>
      <c r="EO53" s="283"/>
      <c r="EP53" s="283"/>
      <c r="EQ53" s="283"/>
      <c r="ER53" s="283"/>
      <c r="ES53" s="283"/>
      <c r="ET53" s="283"/>
      <c r="EU53" s="283"/>
      <c r="EV53" s="283"/>
      <c r="EW53" s="283"/>
      <c r="EX53" s="283"/>
      <c r="EY53" s="283"/>
      <c r="EZ53" s="283"/>
      <c r="FA53" s="283"/>
      <c r="FB53" s="283"/>
      <c r="FC53" s="283"/>
      <c r="FD53" s="283"/>
      <c r="FE53" s="283"/>
      <c r="FF53" s="283"/>
      <c r="FG53" s="283"/>
      <c r="FH53" s="283"/>
      <c r="FI53" s="283"/>
      <c r="FJ53" s="283"/>
      <c r="FK53" s="283"/>
      <c r="FL53" s="283"/>
      <c r="FM53" s="283"/>
      <c r="FN53" s="283"/>
      <c r="FO53" s="283"/>
      <c r="FP53" s="283"/>
      <c r="FQ53" s="283"/>
      <c r="FR53" s="283"/>
      <c r="FS53" s="283"/>
      <c r="FT53" s="283"/>
      <c r="FU53" s="283"/>
      <c r="FV53" s="283"/>
      <c r="FW53" s="283"/>
      <c r="FX53" s="283"/>
      <c r="FY53" s="283"/>
      <c r="FZ53" s="283"/>
      <c r="GA53" s="283"/>
      <c r="GB53" s="283"/>
      <c r="GC53" s="283"/>
      <c r="GD53" s="283"/>
      <c r="GE53" s="283"/>
      <c r="GF53" s="283"/>
      <c r="GG53" s="283"/>
      <c r="GH53" s="283"/>
      <c r="GI53" s="283"/>
      <c r="GJ53" s="283"/>
      <c r="GK53" s="283"/>
      <c r="GL53" s="283"/>
      <c r="GM53" s="283"/>
      <c r="GN53" s="283"/>
      <c r="GO53" s="283"/>
      <c r="GP53" s="283"/>
      <c r="GQ53" s="283"/>
      <c r="GR53" s="283"/>
      <c r="GS53" s="283"/>
      <c r="GT53" s="283"/>
      <c r="GU53" s="283"/>
      <c r="GV53" s="283"/>
      <c r="GW53" s="283"/>
      <c r="GX53" s="283"/>
      <c r="GY53" s="283"/>
      <c r="GZ53" s="283"/>
      <c r="HA53" s="283"/>
      <c r="HB53" s="283"/>
      <c r="HC53" s="283"/>
      <c r="HD53" s="283"/>
      <c r="HE53" s="283"/>
      <c r="HF53" s="283"/>
      <c r="HG53" s="283"/>
      <c r="HH53" s="283"/>
      <c r="HI53" s="283"/>
      <c r="HJ53" s="283"/>
      <c r="HK53" s="283"/>
      <c r="HL53" s="283"/>
      <c r="HM53" s="283"/>
      <c r="HN53" s="283"/>
      <c r="HO53" s="283"/>
      <c r="HP53" s="283"/>
      <c r="HQ53" s="283"/>
      <c r="HR53" s="283"/>
      <c r="HS53" s="283"/>
      <c r="HT53" s="283"/>
      <c r="HU53" s="283"/>
      <c r="HV53" s="283"/>
      <c r="HW53" s="283"/>
      <c r="HX53" s="283"/>
      <c r="HY53" s="283"/>
      <c r="HZ53" s="283"/>
      <c r="IA53" s="283"/>
      <c r="IB53" s="283"/>
      <c r="IC53" s="283"/>
      <c r="ID53" s="283"/>
      <c r="IE53" s="283"/>
      <c r="IF53" s="283"/>
      <c r="IG53" s="283"/>
      <c r="IH53" s="283"/>
      <c r="II53" s="283"/>
      <c r="IJ53" s="283"/>
      <c r="IK53" s="283"/>
      <c r="IL53" s="283"/>
      <c r="IM53" s="283"/>
      <c r="IN53" s="283"/>
      <c r="IO53" s="283"/>
      <c r="IP53" s="283"/>
      <c r="IQ53" s="283"/>
      <c r="IR53" s="283"/>
      <c r="IS53" s="283"/>
      <c r="IT53" s="283"/>
      <c r="IU53" s="283"/>
      <c r="IV53" s="283"/>
    </row>
    <row r="54" spans="1:256" s="309" customFormat="1" ht="23.25" customHeight="1">
      <c r="A54" s="265" t="s">
        <v>387</v>
      </c>
      <c r="B54" s="274" t="s">
        <v>388</v>
      </c>
      <c r="C54" s="280"/>
      <c r="D54" s="280"/>
      <c r="E54" s="280"/>
      <c r="F54" s="280"/>
      <c r="G54" s="280"/>
      <c r="H54" s="280"/>
      <c r="I54" s="247">
        <v>72235</v>
      </c>
      <c r="J54" s="247">
        <v>68550</v>
      </c>
      <c r="K54" s="247"/>
      <c r="L54" s="247"/>
      <c r="M54" s="247">
        <v>0</v>
      </c>
      <c r="N54" s="247">
        <v>6525</v>
      </c>
      <c r="O54" s="247">
        <v>68035</v>
      </c>
      <c r="P54" s="247">
        <v>62025</v>
      </c>
      <c r="Q54" s="280"/>
      <c r="R54" s="280"/>
      <c r="S54" s="315"/>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CU54" s="308"/>
      <c r="CV54" s="308"/>
      <c r="CW54" s="308"/>
      <c r="CX54" s="308"/>
      <c r="CY54" s="308"/>
      <c r="CZ54" s="308"/>
      <c r="DA54" s="308"/>
      <c r="DB54" s="308"/>
      <c r="DC54" s="308"/>
      <c r="DD54" s="308"/>
      <c r="DE54" s="308"/>
      <c r="DF54" s="308"/>
      <c r="DG54" s="308"/>
      <c r="DH54" s="308"/>
      <c r="DI54" s="308"/>
      <c r="DJ54" s="308"/>
      <c r="DK54" s="308"/>
      <c r="DL54" s="308"/>
      <c r="DM54" s="308"/>
      <c r="DN54" s="308"/>
      <c r="DO54" s="308"/>
      <c r="DP54" s="308"/>
      <c r="DQ54" s="308"/>
      <c r="DR54" s="308"/>
      <c r="DS54" s="308"/>
      <c r="DT54" s="308"/>
      <c r="DU54" s="308"/>
      <c r="DV54" s="308"/>
      <c r="DW54" s="308"/>
      <c r="DX54" s="308"/>
      <c r="DY54" s="308"/>
      <c r="DZ54" s="308"/>
      <c r="EA54" s="308"/>
      <c r="EB54" s="308"/>
      <c r="EC54" s="308"/>
      <c r="ED54" s="308"/>
      <c r="EE54" s="308"/>
      <c r="EF54" s="308"/>
      <c r="EG54" s="308"/>
      <c r="EH54" s="308"/>
      <c r="EI54" s="308"/>
      <c r="EJ54" s="308"/>
      <c r="EK54" s="308"/>
      <c r="EL54" s="308"/>
      <c r="EM54" s="308"/>
      <c r="EN54" s="308"/>
      <c r="EO54" s="308"/>
      <c r="EP54" s="308"/>
      <c r="EQ54" s="308"/>
      <c r="ER54" s="308"/>
      <c r="ES54" s="308"/>
      <c r="ET54" s="308"/>
      <c r="EU54" s="308"/>
      <c r="EV54" s="308"/>
      <c r="EW54" s="308"/>
      <c r="EX54" s="308"/>
      <c r="EY54" s="308"/>
      <c r="EZ54" s="308"/>
      <c r="FA54" s="308"/>
      <c r="FB54" s="308"/>
      <c r="FC54" s="308"/>
      <c r="FD54" s="308"/>
      <c r="FE54" s="308"/>
      <c r="FF54" s="308"/>
      <c r="FG54" s="308"/>
      <c r="FH54" s="308"/>
      <c r="FI54" s="308"/>
      <c r="FJ54" s="308"/>
      <c r="FK54" s="308"/>
      <c r="FL54" s="308"/>
      <c r="FM54" s="308"/>
      <c r="FN54" s="308"/>
      <c r="FO54" s="308"/>
      <c r="FP54" s="308"/>
      <c r="FQ54" s="308"/>
      <c r="FR54" s="308"/>
      <c r="FS54" s="308"/>
      <c r="FT54" s="308"/>
      <c r="FU54" s="308"/>
      <c r="FV54" s="308"/>
      <c r="FW54" s="308"/>
      <c r="FX54" s="308"/>
      <c r="FY54" s="308"/>
      <c r="FZ54" s="308"/>
      <c r="GA54" s="308"/>
      <c r="GB54" s="308"/>
      <c r="GC54" s="308"/>
      <c r="GD54" s="308"/>
      <c r="GE54" s="308"/>
      <c r="GF54" s="308"/>
      <c r="GG54" s="308"/>
      <c r="GH54" s="308"/>
      <c r="GI54" s="308"/>
      <c r="GJ54" s="308"/>
      <c r="GK54" s="308"/>
      <c r="GL54" s="308"/>
      <c r="GM54" s="308"/>
      <c r="GN54" s="308"/>
      <c r="GO54" s="308"/>
      <c r="GP54" s="308"/>
      <c r="GQ54" s="308"/>
      <c r="GR54" s="308"/>
      <c r="GS54" s="308"/>
      <c r="GT54" s="308"/>
      <c r="GU54" s="308"/>
      <c r="GV54" s="308"/>
      <c r="GW54" s="308"/>
      <c r="GX54" s="308"/>
      <c r="GY54" s="308"/>
      <c r="GZ54" s="308"/>
      <c r="HA54" s="308"/>
      <c r="HB54" s="308"/>
      <c r="HC54" s="308"/>
      <c r="HD54" s="308"/>
      <c r="HE54" s="308"/>
      <c r="HF54" s="308"/>
      <c r="HG54" s="308"/>
      <c r="HH54" s="308"/>
      <c r="HI54" s="308"/>
      <c r="HJ54" s="308"/>
      <c r="HK54" s="308"/>
      <c r="HL54" s="308"/>
      <c r="HM54" s="308"/>
      <c r="HN54" s="308"/>
      <c r="HO54" s="308"/>
      <c r="HP54" s="308"/>
      <c r="HQ54" s="308"/>
      <c r="HR54" s="308"/>
      <c r="HS54" s="308"/>
      <c r="HT54" s="308"/>
      <c r="HU54" s="308"/>
      <c r="HV54" s="308"/>
      <c r="HW54" s="308"/>
      <c r="HX54" s="308"/>
      <c r="HY54" s="308"/>
      <c r="HZ54" s="308"/>
      <c r="IA54" s="308"/>
      <c r="IB54" s="308"/>
      <c r="IC54" s="308"/>
      <c r="ID54" s="308"/>
      <c r="IE54" s="308"/>
      <c r="IF54" s="308"/>
      <c r="IG54" s="308"/>
      <c r="IH54" s="308"/>
      <c r="II54" s="308"/>
      <c r="IJ54" s="308"/>
      <c r="IK54" s="308"/>
      <c r="IL54" s="308"/>
      <c r="IM54" s="308"/>
      <c r="IN54" s="308"/>
      <c r="IO54" s="308"/>
      <c r="IP54" s="308"/>
      <c r="IQ54" s="308"/>
      <c r="IR54" s="308"/>
      <c r="IS54" s="308"/>
      <c r="IT54" s="308"/>
      <c r="IU54" s="308"/>
      <c r="IV54" s="308"/>
    </row>
    <row r="55" spans="1:256" ht="25.5">
      <c r="A55" s="265" t="s">
        <v>37</v>
      </c>
      <c r="B55" s="280" t="s">
        <v>439</v>
      </c>
      <c r="C55" s="280"/>
      <c r="D55" s="280"/>
      <c r="E55" s="280"/>
      <c r="F55" s="280"/>
      <c r="G55" s="280"/>
      <c r="H55" s="280"/>
      <c r="I55" s="266">
        <v>3000</v>
      </c>
      <c r="J55" s="266">
        <v>1273</v>
      </c>
      <c r="K55" s="247"/>
      <c r="L55" s="247"/>
      <c r="M55" s="247">
        <v>0</v>
      </c>
      <c r="N55" s="247">
        <v>7</v>
      </c>
      <c r="O55" s="266">
        <v>3000</v>
      </c>
      <c r="P55" s="266">
        <v>1266</v>
      </c>
      <c r="S55" s="310" t="s">
        <v>440</v>
      </c>
      <c r="Z55" s="311"/>
    </row>
    <row r="56" spans="1:256" ht="21" customHeight="1">
      <c r="A56" s="265" t="s">
        <v>39</v>
      </c>
      <c r="B56" s="280" t="s">
        <v>441</v>
      </c>
      <c r="C56" s="280"/>
      <c r="D56" s="280"/>
      <c r="E56" s="280"/>
      <c r="F56" s="280"/>
      <c r="G56" s="280"/>
      <c r="H56" s="280"/>
      <c r="I56" s="266">
        <v>3000</v>
      </c>
      <c r="J56" s="266">
        <v>1273</v>
      </c>
      <c r="K56" s="247"/>
      <c r="L56" s="247"/>
      <c r="M56" s="247">
        <v>0</v>
      </c>
      <c r="N56" s="247">
        <v>35</v>
      </c>
      <c r="O56" s="266">
        <v>3000</v>
      </c>
      <c r="P56" s="266">
        <v>1238</v>
      </c>
      <c r="S56" s="310" t="s">
        <v>440</v>
      </c>
    </row>
    <row r="57" spans="1:256" ht="25.5">
      <c r="A57" s="265" t="s">
        <v>41</v>
      </c>
      <c r="B57" s="280" t="s">
        <v>442</v>
      </c>
      <c r="C57" s="280"/>
      <c r="D57" s="280"/>
      <c r="E57" s="280"/>
      <c r="F57" s="280"/>
      <c r="G57" s="280"/>
      <c r="H57" s="280"/>
      <c r="I57" s="266">
        <v>1200</v>
      </c>
      <c r="J57" s="266">
        <v>1200</v>
      </c>
      <c r="K57" s="247"/>
      <c r="L57" s="247"/>
      <c r="M57" s="247">
        <v>0</v>
      </c>
      <c r="N57" s="247">
        <v>30</v>
      </c>
      <c r="O57" s="266">
        <v>1200</v>
      </c>
      <c r="P57" s="266">
        <v>1170</v>
      </c>
      <c r="S57" s="310" t="s">
        <v>443</v>
      </c>
    </row>
    <row r="58" spans="1:256" ht="25.5">
      <c r="A58" s="265" t="s">
        <v>43</v>
      </c>
      <c r="B58" s="280" t="s">
        <v>444</v>
      </c>
      <c r="C58" s="280"/>
      <c r="D58" s="280"/>
      <c r="E58" s="280"/>
      <c r="F58" s="280"/>
      <c r="G58" s="280"/>
      <c r="H58" s="280"/>
      <c r="I58" s="266">
        <v>4990</v>
      </c>
      <c r="J58" s="266">
        <v>4990</v>
      </c>
      <c r="K58" s="247"/>
      <c r="L58" s="247"/>
      <c r="M58" s="247">
        <v>0</v>
      </c>
      <c r="N58" s="247">
        <v>15</v>
      </c>
      <c r="O58" s="266">
        <v>4990</v>
      </c>
      <c r="P58" s="266">
        <v>4975</v>
      </c>
      <c r="S58" s="310" t="s">
        <v>443</v>
      </c>
    </row>
    <row r="59" spans="1:256" ht="25.5">
      <c r="A59" s="265" t="s">
        <v>45</v>
      </c>
      <c r="B59" s="280" t="s">
        <v>445</v>
      </c>
      <c r="C59" s="280"/>
      <c r="D59" s="280"/>
      <c r="E59" s="280"/>
      <c r="F59" s="280"/>
      <c r="G59" s="280"/>
      <c r="H59" s="280"/>
      <c r="I59" s="266">
        <v>4990</v>
      </c>
      <c r="J59" s="266">
        <v>4990</v>
      </c>
      <c r="K59" s="247"/>
      <c r="L59" s="247"/>
      <c r="M59" s="247">
        <v>0</v>
      </c>
      <c r="N59" s="247">
        <v>10</v>
      </c>
      <c r="O59" s="266">
        <v>4990</v>
      </c>
      <c r="P59" s="266">
        <v>4980</v>
      </c>
      <c r="S59" s="310" t="s">
        <v>443</v>
      </c>
    </row>
    <row r="60" spans="1:256" ht="25.5">
      <c r="A60" s="265" t="s">
        <v>47</v>
      </c>
      <c r="B60" s="280" t="s">
        <v>446</v>
      </c>
      <c r="C60" s="280"/>
      <c r="D60" s="280"/>
      <c r="E60" s="280"/>
      <c r="F60" s="280"/>
      <c r="G60" s="280"/>
      <c r="H60" s="280"/>
      <c r="I60" s="266">
        <v>1500</v>
      </c>
      <c r="J60" s="266">
        <v>1500</v>
      </c>
      <c r="K60" s="247"/>
      <c r="L60" s="247"/>
      <c r="M60" s="247">
        <v>0</v>
      </c>
      <c r="N60" s="247">
        <v>60</v>
      </c>
      <c r="O60" s="266">
        <v>1500</v>
      </c>
      <c r="P60" s="266">
        <v>1440</v>
      </c>
      <c r="S60" s="310" t="s">
        <v>443</v>
      </c>
    </row>
    <row r="61" spans="1:256" ht="25.5">
      <c r="A61" s="265" t="s">
        <v>20</v>
      </c>
      <c r="B61" s="280" t="s">
        <v>447</v>
      </c>
      <c r="C61" s="280"/>
      <c r="D61" s="280"/>
      <c r="E61" s="280"/>
      <c r="F61" s="280"/>
      <c r="G61" s="280"/>
      <c r="H61" s="280"/>
      <c r="I61" s="266">
        <v>7500</v>
      </c>
      <c r="J61" s="266">
        <v>7500</v>
      </c>
      <c r="K61" s="247"/>
      <c r="L61" s="247"/>
      <c r="M61" s="247">
        <v>0</v>
      </c>
      <c r="N61" s="247">
        <v>60</v>
      </c>
      <c r="O61" s="266">
        <v>7500</v>
      </c>
      <c r="P61" s="266">
        <v>7440</v>
      </c>
      <c r="S61" s="310" t="s">
        <v>443</v>
      </c>
    </row>
    <row r="62" spans="1:256" ht="38.25">
      <c r="A62" s="265" t="s">
        <v>50</v>
      </c>
      <c r="B62" s="280" t="s">
        <v>448</v>
      </c>
      <c r="C62" s="280"/>
      <c r="D62" s="280"/>
      <c r="E62" s="280"/>
      <c r="F62" s="280"/>
      <c r="G62" s="280"/>
      <c r="H62" s="280"/>
      <c r="I62" s="266">
        <v>1000</v>
      </c>
      <c r="J62" s="266">
        <v>990</v>
      </c>
      <c r="K62" s="247"/>
      <c r="L62" s="247"/>
      <c r="M62" s="247">
        <v>0</v>
      </c>
      <c r="N62" s="247">
        <v>36</v>
      </c>
      <c r="O62" s="266">
        <v>1000</v>
      </c>
      <c r="P62" s="266">
        <v>954</v>
      </c>
      <c r="S62" s="310" t="s">
        <v>449</v>
      </c>
    </row>
    <row r="63" spans="1:256" ht="25.5">
      <c r="A63" s="265" t="s">
        <v>52</v>
      </c>
      <c r="B63" s="280" t="s">
        <v>450</v>
      </c>
      <c r="C63" s="280"/>
      <c r="D63" s="280"/>
      <c r="E63" s="280"/>
      <c r="F63" s="280"/>
      <c r="G63" s="280"/>
      <c r="H63" s="280"/>
      <c r="I63" s="266">
        <v>756</v>
      </c>
      <c r="J63" s="266">
        <v>750</v>
      </c>
      <c r="K63" s="247"/>
      <c r="L63" s="247"/>
      <c r="M63" s="247">
        <v>0</v>
      </c>
      <c r="N63" s="247">
        <v>35</v>
      </c>
      <c r="O63" s="266">
        <v>756</v>
      </c>
      <c r="P63" s="266">
        <v>715</v>
      </c>
      <c r="S63" s="310" t="s">
        <v>443</v>
      </c>
    </row>
    <row r="64" spans="1:256" ht="25.5">
      <c r="A64" s="265" t="s">
        <v>54</v>
      </c>
      <c r="B64" s="280" t="s">
        <v>451</v>
      </c>
      <c r="C64" s="280"/>
      <c r="D64" s="280"/>
      <c r="E64" s="280"/>
      <c r="F64" s="280"/>
      <c r="G64" s="280"/>
      <c r="H64" s="280"/>
      <c r="I64" s="266">
        <v>4000</v>
      </c>
      <c r="J64" s="266">
        <v>3980</v>
      </c>
      <c r="K64" s="247"/>
      <c r="L64" s="247"/>
      <c r="M64" s="247">
        <v>0</v>
      </c>
      <c r="N64" s="247">
        <v>150</v>
      </c>
      <c r="O64" s="266">
        <v>4000</v>
      </c>
      <c r="P64" s="266">
        <v>3830</v>
      </c>
      <c r="S64" s="310" t="s">
        <v>443</v>
      </c>
    </row>
    <row r="65" spans="1:19" ht="25.5">
      <c r="A65" s="265" t="s">
        <v>56</v>
      </c>
      <c r="B65" s="280" t="s">
        <v>452</v>
      </c>
      <c r="C65" s="280"/>
      <c r="D65" s="280"/>
      <c r="E65" s="280"/>
      <c r="F65" s="280"/>
      <c r="G65" s="280"/>
      <c r="H65" s="280"/>
      <c r="I65" s="266">
        <v>4000</v>
      </c>
      <c r="J65" s="266">
        <v>3980</v>
      </c>
      <c r="K65" s="247"/>
      <c r="L65" s="247"/>
      <c r="M65" s="247">
        <v>0</v>
      </c>
      <c r="N65" s="247">
        <v>20</v>
      </c>
      <c r="O65" s="266">
        <v>4000</v>
      </c>
      <c r="P65" s="266">
        <v>3960</v>
      </c>
      <c r="S65" s="310" t="s">
        <v>443</v>
      </c>
    </row>
    <row r="66" spans="1:19" ht="25.5">
      <c r="A66" s="265" t="s">
        <v>58</v>
      </c>
      <c r="B66" s="280" t="s">
        <v>453</v>
      </c>
      <c r="C66" s="280"/>
      <c r="D66" s="280"/>
      <c r="E66" s="280"/>
      <c r="F66" s="280"/>
      <c r="G66" s="280"/>
      <c r="H66" s="280"/>
      <c r="I66" s="266">
        <v>1650</v>
      </c>
      <c r="J66" s="266">
        <v>1640</v>
      </c>
      <c r="K66" s="247"/>
      <c r="L66" s="247"/>
      <c r="M66" s="247">
        <v>0</v>
      </c>
      <c r="N66" s="247">
        <v>158</v>
      </c>
      <c r="O66" s="266">
        <v>1650</v>
      </c>
      <c r="P66" s="266">
        <v>1482</v>
      </c>
      <c r="S66" s="387" t="s">
        <v>454</v>
      </c>
    </row>
    <row r="67" spans="1:19" ht="25.5">
      <c r="A67" s="265" t="s">
        <v>60</v>
      </c>
      <c r="B67" s="280" t="s">
        <v>455</v>
      </c>
      <c r="C67" s="280"/>
      <c r="D67" s="280"/>
      <c r="E67" s="280"/>
      <c r="F67" s="280"/>
      <c r="G67" s="280"/>
      <c r="H67" s="280"/>
      <c r="I67" s="266">
        <v>2700</v>
      </c>
      <c r="J67" s="266">
        <v>2690</v>
      </c>
      <c r="K67" s="247"/>
      <c r="L67" s="247"/>
      <c r="M67" s="247">
        <v>0</v>
      </c>
      <c r="N67" s="247">
        <v>262.40000000000009</v>
      </c>
      <c r="O67" s="266">
        <v>2700</v>
      </c>
      <c r="P67" s="266">
        <v>2427.6</v>
      </c>
      <c r="S67" s="387" t="s">
        <v>454</v>
      </c>
    </row>
    <row r="68" spans="1:19" ht="25.5">
      <c r="A68" s="265" t="s">
        <v>62</v>
      </c>
      <c r="B68" s="280" t="s">
        <v>456</v>
      </c>
      <c r="C68" s="280"/>
      <c r="D68" s="280"/>
      <c r="E68" s="280"/>
      <c r="F68" s="280"/>
      <c r="G68" s="280"/>
      <c r="H68" s="280"/>
      <c r="I68" s="266">
        <v>2600</v>
      </c>
      <c r="J68" s="266">
        <v>2590</v>
      </c>
      <c r="K68" s="247"/>
      <c r="L68" s="247"/>
      <c r="M68" s="247">
        <v>0</v>
      </c>
      <c r="N68" s="247">
        <v>332</v>
      </c>
      <c r="O68" s="266">
        <v>2600</v>
      </c>
      <c r="P68" s="266">
        <v>2258</v>
      </c>
      <c r="S68" s="387" t="s">
        <v>454</v>
      </c>
    </row>
    <row r="69" spans="1:19" ht="25.5">
      <c r="A69" s="265" t="s">
        <v>64</v>
      </c>
      <c r="B69" s="280" t="s">
        <v>457</v>
      </c>
      <c r="C69" s="280"/>
      <c r="D69" s="280"/>
      <c r="E69" s="280"/>
      <c r="F69" s="280"/>
      <c r="G69" s="280"/>
      <c r="H69" s="280"/>
      <c r="I69" s="266">
        <v>1000</v>
      </c>
      <c r="J69" s="266">
        <v>990</v>
      </c>
      <c r="K69" s="247"/>
      <c r="L69" s="247"/>
      <c r="M69" s="247">
        <v>0</v>
      </c>
      <c r="N69" s="247">
        <v>47.299999999999955</v>
      </c>
      <c r="O69" s="266">
        <v>1000</v>
      </c>
      <c r="P69" s="266">
        <v>942.7</v>
      </c>
      <c r="S69" s="387" t="s">
        <v>454</v>
      </c>
    </row>
    <row r="70" spans="1:19" ht="25.5">
      <c r="A70" s="265" t="s">
        <v>66</v>
      </c>
      <c r="B70" s="280" t="s">
        <v>458</v>
      </c>
      <c r="C70" s="280"/>
      <c r="D70" s="280"/>
      <c r="E70" s="280"/>
      <c r="F70" s="280"/>
      <c r="G70" s="280"/>
      <c r="H70" s="280"/>
      <c r="I70" s="266">
        <v>2265</v>
      </c>
      <c r="J70" s="266">
        <v>2250</v>
      </c>
      <c r="K70" s="247"/>
      <c r="L70" s="247"/>
      <c r="M70" s="247">
        <v>0</v>
      </c>
      <c r="N70" s="247">
        <v>40</v>
      </c>
      <c r="O70" s="266">
        <v>2265</v>
      </c>
      <c r="P70" s="266">
        <v>2210</v>
      </c>
      <c r="S70" s="387" t="s">
        <v>454</v>
      </c>
    </row>
    <row r="71" spans="1:19" ht="25.5">
      <c r="A71" s="265" t="s">
        <v>68</v>
      </c>
      <c r="B71" s="280" t="s">
        <v>459</v>
      </c>
      <c r="C71" s="280"/>
      <c r="D71" s="280"/>
      <c r="E71" s="280"/>
      <c r="F71" s="280"/>
      <c r="G71" s="280"/>
      <c r="H71" s="280"/>
      <c r="I71" s="266">
        <v>4000</v>
      </c>
      <c r="J71" s="266">
        <v>3990</v>
      </c>
      <c r="K71" s="280"/>
      <c r="L71" s="280"/>
      <c r="M71" s="247">
        <v>0</v>
      </c>
      <c r="N71" s="247">
        <v>130</v>
      </c>
      <c r="O71" s="266">
        <v>4000</v>
      </c>
      <c r="P71" s="266">
        <v>3860</v>
      </c>
      <c r="S71" s="387" t="s">
        <v>454</v>
      </c>
    </row>
    <row r="72" spans="1:19" ht="25.5">
      <c r="A72" s="265" t="s">
        <v>70</v>
      </c>
      <c r="B72" s="280" t="s">
        <v>460</v>
      </c>
      <c r="C72" s="280"/>
      <c r="D72" s="280"/>
      <c r="E72" s="280"/>
      <c r="F72" s="280"/>
      <c r="G72" s="280"/>
      <c r="H72" s="280"/>
      <c r="I72" s="266">
        <v>6404</v>
      </c>
      <c r="J72" s="266">
        <v>6379</v>
      </c>
      <c r="K72" s="280"/>
      <c r="L72" s="280"/>
      <c r="M72" s="247">
        <v>0</v>
      </c>
      <c r="N72" s="247">
        <v>40</v>
      </c>
      <c r="O72" s="266">
        <v>6404</v>
      </c>
      <c r="P72" s="266">
        <v>6339</v>
      </c>
      <c r="S72" s="387" t="s">
        <v>454</v>
      </c>
    </row>
    <row r="73" spans="1:19" ht="25.5">
      <c r="A73" s="265" t="s">
        <v>72</v>
      </c>
      <c r="B73" s="280" t="s">
        <v>461</v>
      </c>
      <c r="C73" s="280"/>
      <c r="D73" s="280"/>
      <c r="E73" s="280"/>
      <c r="F73" s="280"/>
      <c r="G73" s="280"/>
      <c r="H73" s="280"/>
      <c r="I73" s="266">
        <v>1300</v>
      </c>
      <c r="J73" s="266">
        <v>1290</v>
      </c>
      <c r="K73" s="280"/>
      <c r="L73" s="280"/>
      <c r="M73" s="247">
        <v>0</v>
      </c>
      <c r="N73" s="247">
        <v>35.299999999999955</v>
      </c>
      <c r="O73" s="266">
        <v>1300</v>
      </c>
      <c r="P73" s="266">
        <v>1254.7</v>
      </c>
      <c r="S73" s="387" t="s">
        <v>454</v>
      </c>
    </row>
    <row r="74" spans="1:19" ht="25.5">
      <c r="A74" s="265" t="s">
        <v>74</v>
      </c>
      <c r="B74" s="280" t="s">
        <v>462</v>
      </c>
      <c r="C74" s="280"/>
      <c r="D74" s="280"/>
      <c r="E74" s="280"/>
      <c r="F74" s="280"/>
      <c r="G74" s="280"/>
      <c r="H74" s="280"/>
      <c r="I74" s="266">
        <v>1300</v>
      </c>
      <c r="J74" s="266">
        <v>1290</v>
      </c>
      <c r="K74" s="280"/>
      <c r="L74" s="280"/>
      <c r="M74" s="247">
        <v>0</v>
      </c>
      <c r="N74" s="247">
        <v>28</v>
      </c>
      <c r="O74" s="266">
        <v>1300</v>
      </c>
      <c r="P74" s="266">
        <v>1262</v>
      </c>
      <c r="S74" s="387" t="s">
        <v>454</v>
      </c>
    </row>
    <row r="75" spans="1:19" ht="25.5">
      <c r="A75" s="265" t="s">
        <v>463</v>
      </c>
      <c r="B75" s="280" t="s">
        <v>464</v>
      </c>
      <c r="C75" s="280"/>
      <c r="D75" s="280"/>
      <c r="E75" s="280"/>
      <c r="F75" s="280"/>
      <c r="G75" s="280"/>
      <c r="H75" s="280"/>
      <c r="I75" s="266">
        <v>3500</v>
      </c>
      <c r="J75" s="266">
        <v>3480</v>
      </c>
      <c r="K75" s="280"/>
      <c r="L75" s="280"/>
      <c r="M75" s="247">
        <v>0</v>
      </c>
      <c r="N75" s="247">
        <v>732</v>
      </c>
      <c r="O75" s="266">
        <v>3500</v>
      </c>
      <c r="P75" s="266">
        <v>2748</v>
      </c>
      <c r="S75" s="387" t="s">
        <v>454</v>
      </c>
    </row>
    <row r="76" spans="1:19" ht="25.5">
      <c r="A76" s="265" t="s">
        <v>465</v>
      </c>
      <c r="B76" s="280" t="s">
        <v>466</v>
      </c>
      <c r="C76" s="280"/>
      <c r="D76" s="280"/>
      <c r="E76" s="280"/>
      <c r="F76" s="280"/>
      <c r="G76" s="280"/>
      <c r="H76" s="280"/>
      <c r="I76" s="266">
        <v>1300</v>
      </c>
      <c r="J76" s="266">
        <v>1290</v>
      </c>
      <c r="K76" s="280"/>
      <c r="L76" s="280"/>
      <c r="M76" s="247">
        <v>0</v>
      </c>
      <c r="N76" s="247">
        <v>21.200000000000045</v>
      </c>
      <c r="O76" s="266">
        <v>1300</v>
      </c>
      <c r="P76" s="266">
        <v>1268.8</v>
      </c>
      <c r="S76" s="387" t="s">
        <v>454</v>
      </c>
    </row>
    <row r="77" spans="1:19" ht="25.5">
      <c r="A77" s="265" t="s">
        <v>467</v>
      </c>
      <c r="B77" s="280" t="s">
        <v>468</v>
      </c>
      <c r="C77" s="280"/>
      <c r="D77" s="280"/>
      <c r="E77" s="280"/>
      <c r="F77" s="280"/>
      <c r="G77" s="280"/>
      <c r="H77" s="280"/>
      <c r="I77" s="266">
        <v>1290</v>
      </c>
      <c r="J77" s="266">
        <v>1290</v>
      </c>
      <c r="K77" s="280"/>
      <c r="L77" s="280"/>
      <c r="M77" s="247">
        <v>0</v>
      </c>
      <c r="N77" s="247">
        <v>36.599999999999909</v>
      </c>
      <c r="O77" s="266">
        <v>1290</v>
      </c>
      <c r="P77" s="266">
        <v>1253.4000000000001</v>
      </c>
      <c r="S77" s="387" t="s">
        <v>454</v>
      </c>
    </row>
    <row r="78" spans="1:19" ht="25.5">
      <c r="A78" s="265" t="s">
        <v>469</v>
      </c>
      <c r="B78" s="280" t="s">
        <v>470</v>
      </c>
      <c r="C78" s="280"/>
      <c r="D78" s="280"/>
      <c r="E78" s="280"/>
      <c r="F78" s="280"/>
      <c r="G78" s="280"/>
      <c r="H78" s="280"/>
      <c r="I78" s="266">
        <v>1290</v>
      </c>
      <c r="J78" s="266">
        <v>1290</v>
      </c>
      <c r="K78" s="280"/>
      <c r="L78" s="280"/>
      <c r="M78" s="247">
        <v>0</v>
      </c>
      <c r="N78" s="247">
        <v>8</v>
      </c>
      <c r="O78" s="266">
        <v>1290</v>
      </c>
      <c r="P78" s="266">
        <v>1282</v>
      </c>
      <c r="S78" s="387" t="s">
        <v>454</v>
      </c>
    </row>
    <row r="79" spans="1:19" ht="25.5">
      <c r="A79" s="265" t="s">
        <v>471</v>
      </c>
      <c r="B79" s="280" t="s">
        <v>472</v>
      </c>
      <c r="C79" s="280"/>
      <c r="D79" s="280"/>
      <c r="E79" s="280"/>
      <c r="F79" s="280"/>
      <c r="G79" s="280"/>
      <c r="H79" s="280"/>
      <c r="I79" s="266">
        <v>1500</v>
      </c>
      <c r="J79" s="266">
        <v>1490</v>
      </c>
      <c r="K79" s="280"/>
      <c r="L79" s="280"/>
      <c r="M79" s="247">
        <v>0</v>
      </c>
      <c r="N79" s="247">
        <v>21.200000000000045</v>
      </c>
      <c r="O79" s="266">
        <v>1500</v>
      </c>
      <c r="P79" s="266">
        <v>1468.8</v>
      </c>
      <c r="S79" s="387" t="s">
        <v>454</v>
      </c>
    </row>
    <row r="80" spans="1:19" ht="15">
      <c r="A80" s="265" t="s">
        <v>473</v>
      </c>
      <c r="B80" s="285" t="s">
        <v>474</v>
      </c>
      <c r="C80" s="280"/>
      <c r="D80" s="280"/>
      <c r="E80" s="280"/>
      <c r="F80" s="280"/>
      <c r="G80" s="280"/>
      <c r="H80" s="280"/>
      <c r="I80" s="267">
        <v>4200</v>
      </c>
      <c r="J80" s="267">
        <v>4175</v>
      </c>
      <c r="K80" s="280"/>
      <c r="L80" s="280"/>
      <c r="M80" s="247">
        <v>0</v>
      </c>
      <c r="N80" s="312">
        <v>4175</v>
      </c>
      <c r="O80" s="267">
        <v>0</v>
      </c>
      <c r="P80" s="267">
        <v>0</v>
      </c>
      <c r="S80" s="386" t="s">
        <v>475</v>
      </c>
    </row>
    <row r="81" spans="1:256" ht="24.75" customHeight="1">
      <c r="A81" s="281" t="s">
        <v>395</v>
      </c>
      <c r="B81" s="282" t="s">
        <v>396</v>
      </c>
      <c r="C81" s="280"/>
      <c r="D81" s="280"/>
      <c r="E81" s="280"/>
      <c r="F81" s="280"/>
      <c r="G81" s="280"/>
      <c r="H81" s="280"/>
      <c r="I81" s="273"/>
      <c r="J81" s="273"/>
      <c r="K81" s="280"/>
      <c r="L81" s="280"/>
      <c r="M81" s="313">
        <v>6525</v>
      </c>
      <c r="N81" s="269">
        <v>0</v>
      </c>
      <c r="O81" s="287">
        <v>9800</v>
      </c>
      <c r="P81" s="287">
        <v>6525</v>
      </c>
      <c r="S81" s="328"/>
    </row>
    <row r="82" spans="1:256" ht="18.75" customHeight="1">
      <c r="A82" s="314">
        <v>1</v>
      </c>
      <c r="B82" s="280" t="s">
        <v>363</v>
      </c>
      <c r="C82" s="280"/>
      <c r="D82" s="280"/>
      <c r="E82" s="280"/>
      <c r="F82" s="280"/>
      <c r="G82" s="280"/>
      <c r="H82" s="280"/>
      <c r="I82" s="280"/>
      <c r="J82" s="280"/>
      <c r="K82" s="280"/>
      <c r="L82" s="280"/>
      <c r="M82" s="247">
        <v>300</v>
      </c>
      <c r="N82" s="247">
        <v>0</v>
      </c>
      <c r="O82" s="266">
        <v>3300</v>
      </c>
      <c r="P82" s="266">
        <v>300</v>
      </c>
      <c r="S82" s="315" t="s">
        <v>428</v>
      </c>
    </row>
    <row r="83" spans="1:256" ht="25.5">
      <c r="A83" s="314">
        <v>2</v>
      </c>
      <c r="B83" s="280" t="s">
        <v>632</v>
      </c>
      <c r="C83" s="280"/>
      <c r="D83" s="280"/>
      <c r="E83" s="280"/>
      <c r="F83" s="280"/>
      <c r="G83" s="280"/>
      <c r="H83" s="280"/>
      <c r="I83" s="280"/>
      <c r="J83" s="280"/>
      <c r="K83" s="280"/>
      <c r="L83" s="280"/>
      <c r="M83" s="247">
        <v>6225</v>
      </c>
      <c r="N83" s="247">
        <v>0</v>
      </c>
      <c r="O83" s="266">
        <v>6500</v>
      </c>
      <c r="P83" s="266">
        <v>6225</v>
      </c>
      <c r="S83" s="315" t="s">
        <v>428</v>
      </c>
    </row>
    <row r="84" spans="1:256" s="284" customFormat="1" ht="19.5" customHeight="1">
      <c r="A84" s="281" t="s">
        <v>476</v>
      </c>
      <c r="B84" s="273" t="s">
        <v>477</v>
      </c>
      <c r="C84" s="273"/>
      <c r="D84" s="273"/>
      <c r="E84" s="273"/>
      <c r="F84" s="273"/>
      <c r="G84" s="273"/>
      <c r="H84" s="273"/>
      <c r="I84" s="287">
        <f>I85+I90</f>
        <v>2400</v>
      </c>
      <c r="J84" s="287">
        <f t="shared" ref="J84:P84" si="6">J85+J90</f>
        <v>2400</v>
      </c>
      <c r="K84" s="287">
        <f t="shared" si="6"/>
        <v>0</v>
      </c>
      <c r="L84" s="287">
        <f t="shared" si="6"/>
        <v>0</v>
      </c>
      <c r="M84" s="287">
        <f t="shared" si="6"/>
        <v>2400</v>
      </c>
      <c r="N84" s="287">
        <f t="shared" si="6"/>
        <v>2400</v>
      </c>
      <c r="O84" s="287">
        <f t="shared" si="6"/>
        <v>2400</v>
      </c>
      <c r="P84" s="287">
        <f t="shared" si="6"/>
        <v>2400</v>
      </c>
      <c r="Q84" s="273"/>
      <c r="R84" s="273"/>
      <c r="S84" s="328"/>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c r="CO84" s="283"/>
      <c r="CP84" s="283"/>
      <c r="CQ84" s="283"/>
      <c r="CR84" s="283"/>
      <c r="CS84" s="283"/>
      <c r="CT84" s="283"/>
      <c r="CU84" s="283"/>
      <c r="CV84" s="283"/>
      <c r="CW84" s="283"/>
      <c r="CX84" s="283"/>
      <c r="CY84" s="283"/>
      <c r="CZ84" s="283"/>
      <c r="DA84" s="283"/>
      <c r="DB84" s="283"/>
      <c r="DC84" s="283"/>
      <c r="DD84" s="283"/>
      <c r="DE84" s="283"/>
      <c r="DF84" s="283"/>
      <c r="DG84" s="283"/>
      <c r="DH84" s="283"/>
      <c r="DI84" s="283"/>
      <c r="DJ84" s="283"/>
      <c r="DK84" s="283"/>
      <c r="DL84" s="283"/>
      <c r="DM84" s="283"/>
      <c r="DN84" s="283"/>
      <c r="DO84" s="283"/>
      <c r="DP84" s="283"/>
      <c r="DQ84" s="283"/>
      <c r="DR84" s="283"/>
      <c r="DS84" s="283"/>
      <c r="DT84" s="283"/>
      <c r="DU84" s="283"/>
      <c r="DV84" s="283"/>
      <c r="DW84" s="283"/>
      <c r="DX84" s="283"/>
      <c r="DY84" s="283"/>
      <c r="DZ84" s="283"/>
      <c r="EA84" s="283"/>
      <c r="EB84" s="283"/>
      <c r="EC84" s="283"/>
      <c r="ED84" s="283"/>
      <c r="EE84" s="283"/>
      <c r="EF84" s="283"/>
      <c r="EG84" s="283"/>
      <c r="EH84" s="283"/>
      <c r="EI84" s="283"/>
      <c r="EJ84" s="283"/>
      <c r="EK84" s="283"/>
      <c r="EL84" s="283"/>
      <c r="EM84" s="283"/>
      <c r="EN84" s="283"/>
      <c r="EO84" s="283"/>
      <c r="EP84" s="283"/>
      <c r="EQ84" s="283"/>
      <c r="ER84" s="283"/>
      <c r="ES84" s="283"/>
      <c r="ET84" s="283"/>
      <c r="EU84" s="283"/>
      <c r="EV84" s="283"/>
      <c r="EW84" s="283"/>
      <c r="EX84" s="283"/>
      <c r="EY84" s="283"/>
      <c r="EZ84" s="283"/>
      <c r="FA84" s="283"/>
      <c r="FB84" s="283"/>
      <c r="FC84" s="283"/>
      <c r="FD84" s="283"/>
      <c r="FE84" s="283"/>
      <c r="FF84" s="283"/>
      <c r="FG84" s="283"/>
      <c r="FH84" s="283"/>
      <c r="FI84" s="283"/>
      <c r="FJ84" s="283"/>
      <c r="FK84" s="283"/>
      <c r="FL84" s="283"/>
      <c r="FM84" s="283"/>
      <c r="FN84" s="283"/>
      <c r="FO84" s="283"/>
      <c r="FP84" s="283"/>
      <c r="FQ84" s="283"/>
      <c r="FR84" s="283"/>
      <c r="FS84" s="283"/>
      <c r="FT84" s="283"/>
      <c r="FU84" s="283"/>
      <c r="FV84" s="283"/>
      <c r="FW84" s="283"/>
      <c r="FX84" s="283"/>
      <c r="FY84" s="283"/>
      <c r="FZ84" s="283"/>
      <c r="GA84" s="283"/>
      <c r="GB84" s="283"/>
      <c r="GC84" s="283"/>
      <c r="GD84" s="283"/>
      <c r="GE84" s="283"/>
      <c r="GF84" s="283"/>
      <c r="GG84" s="283"/>
      <c r="GH84" s="283"/>
      <c r="GI84" s="283"/>
      <c r="GJ84" s="283"/>
      <c r="GK84" s="283"/>
      <c r="GL84" s="283"/>
      <c r="GM84" s="283"/>
      <c r="GN84" s="283"/>
      <c r="GO84" s="283"/>
      <c r="GP84" s="283"/>
      <c r="GQ84" s="283"/>
      <c r="GR84" s="283"/>
      <c r="GS84" s="283"/>
      <c r="GT84" s="283"/>
      <c r="GU84" s="283"/>
      <c r="GV84" s="283"/>
      <c r="GW84" s="283"/>
      <c r="GX84" s="283"/>
      <c r="GY84" s="283"/>
      <c r="GZ84" s="283"/>
      <c r="HA84" s="283"/>
      <c r="HB84" s="283"/>
      <c r="HC84" s="283"/>
      <c r="HD84" s="283"/>
      <c r="HE84" s="283"/>
      <c r="HF84" s="283"/>
      <c r="HG84" s="283"/>
      <c r="HH84" s="283"/>
      <c r="HI84" s="283"/>
      <c r="HJ84" s="283"/>
      <c r="HK84" s="283"/>
      <c r="HL84" s="283"/>
      <c r="HM84" s="283"/>
      <c r="HN84" s="283"/>
      <c r="HO84" s="283"/>
      <c r="HP84" s="283"/>
      <c r="HQ84" s="283"/>
      <c r="HR84" s="283"/>
      <c r="HS84" s="283"/>
      <c r="HT84" s="283"/>
      <c r="HU84" s="283"/>
      <c r="HV84" s="283"/>
      <c r="HW84" s="283"/>
      <c r="HX84" s="283"/>
      <c r="HY84" s="283"/>
      <c r="HZ84" s="283"/>
      <c r="IA84" s="283"/>
      <c r="IB84" s="283"/>
      <c r="IC84" s="283"/>
      <c r="ID84" s="283"/>
      <c r="IE84" s="283"/>
      <c r="IF84" s="283"/>
      <c r="IG84" s="283"/>
      <c r="IH84" s="283"/>
      <c r="II84" s="283"/>
      <c r="IJ84" s="283"/>
      <c r="IK84" s="283"/>
      <c r="IL84" s="283"/>
      <c r="IM84" s="283"/>
      <c r="IN84" s="283"/>
      <c r="IO84" s="283"/>
      <c r="IP84" s="283"/>
      <c r="IQ84" s="283"/>
      <c r="IR84" s="283"/>
      <c r="IS84" s="283"/>
      <c r="IT84" s="283"/>
      <c r="IU84" s="283"/>
      <c r="IV84" s="283"/>
    </row>
    <row r="85" spans="1:256" s="284" customFormat="1" ht="19.5" customHeight="1">
      <c r="A85" s="246" t="s">
        <v>387</v>
      </c>
      <c r="B85" s="286" t="s">
        <v>388</v>
      </c>
      <c r="C85" s="273"/>
      <c r="D85" s="273"/>
      <c r="E85" s="273"/>
      <c r="F85" s="273"/>
      <c r="G85" s="273"/>
      <c r="H85" s="273"/>
      <c r="I85" s="287">
        <f>SUM(I86:I89)</f>
        <v>2400</v>
      </c>
      <c r="J85" s="287">
        <f>SUM(J86:J89)</f>
        <v>2400</v>
      </c>
      <c r="K85" s="287">
        <f t="shared" ref="K85:P85" si="7">SUM(K86:K89)</f>
        <v>0</v>
      </c>
      <c r="L85" s="287">
        <f t="shared" si="7"/>
        <v>0</v>
      </c>
      <c r="M85" s="287">
        <f t="shared" si="7"/>
        <v>0</v>
      </c>
      <c r="N85" s="287">
        <f t="shared" si="7"/>
        <v>2400</v>
      </c>
      <c r="O85" s="287">
        <f t="shared" si="7"/>
        <v>0</v>
      </c>
      <c r="P85" s="287">
        <f t="shared" si="7"/>
        <v>0</v>
      </c>
      <c r="Q85" s="273"/>
      <c r="R85" s="273"/>
      <c r="S85" s="328"/>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3"/>
      <c r="CS85" s="283"/>
      <c r="CT85" s="283"/>
      <c r="CU85" s="283"/>
      <c r="CV85" s="283"/>
      <c r="CW85" s="283"/>
      <c r="CX85" s="283"/>
      <c r="CY85" s="283"/>
      <c r="CZ85" s="283"/>
      <c r="DA85" s="283"/>
      <c r="DB85" s="283"/>
      <c r="DC85" s="283"/>
      <c r="DD85" s="283"/>
      <c r="DE85" s="283"/>
      <c r="DF85" s="283"/>
      <c r="DG85" s="283"/>
      <c r="DH85" s="283"/>
      <c r="DI85" s="283"/>
      <c r="DJ85" s="283"/>
      <c r="DK85" s="283"/>
      <c r="DL85" s="283"/>
      <c r="DM85" s="283"/>
      <c r="DN85" s="283"/>
      <c r="DO85" s="283"/>
      <c r="DP85" s="283"/>
      <c r="DQ85" s="283"/>
      <c r="DR85" s="283"/>
      <c r="DS85" s="283"/>
      <c r="DT85" s="283"/>
      <c r="DU85" s="283"/>
      <c r="DV85" s="283"/>
      <c r="DW85" s="283"/>
      <c r="DX85" s="283"/>
      <c r="DY85" s="283"/>
      <c r="DZ85" s="283"/>
      <c r="EA85" s="283"/>
      <c r="EB85" s="283"/>
      <c r="EC85" s="283"/>
      <c r="ED85" s="283"/>
      <c r="EE85" s="283"/>
      <c r="EF85" s="283"/>
      <c r="EG85" s="283"/>
      <c r="EH85" s="283"/>
      <c r="EI85" s="283"/>
      <c r="EJ85" s="283"/>
      <c r="EK85" s="283"/>
      <c r="EL85" s="283"/>
      <c r="EM85" s="283"/>
      <c r="EN85" s="283"/>
      <c r="EO85" s="283"/>
      <c r="EP85" s="283"/>
      <c r="EQ85" s="283"/>
      <c r="ER85" s="283"/>
      <c r="ES85" s="283"/>
      <c r="ET85" s="283"/>
      <c r="EU85" s="283"/>
      <c r="EV85" s="283"/>
      <c r="EW85" s="283"/>
      <c r="EX85" s="283"/>
      <c r="EY85" s="283"/>
      <c r="EZ85" s="283"/>
      <c r="FA85" s="283"/>
      <c r="FB85" s="283"/>
      <c r="FC85" s="283"/>
      <c r="FD85" s="283"/>
      <c r="FE85" s="283"/>
      <c r="FF85" s="283"/>
      <c r="FG85" s="283"/>
      <c r="FH85" s="283"/>
      <c r="FI85" s="283"/>
      <c r="FJ85" s="283"/>
      <c r="FK85" s="283"/>
      <c r="FL85" s="283"/>
      <c r="FM85" s="283"/>
      <c r="FN85" s="283"/>
      <c r="FO85" s="283"/>
      <c r="FP85" s="283"/>
      <c r="FQ85" s="283"/>
      <c r="FR85" s="283"/>
      <c r="FS85" s="283"/>
      <c r="FT85" s="283"/>
      <c r="FU85" s="283"/>
      <c r="FV85" s="283"/>
      <c r="FW85" s="283"/>
      <c r="FX85" s="283"/>
      <c r="FY85" s="283"/>
      <c r="FZ85" s="283"/>
      <c r="GA85" s="283"/>
      <c r="GB85" s="283"/>
      <c r="GC85" s="283"/>
      <c r="GD85" s="283"/>
      <c r="GE85" s="283"/>
      <c r="GF85" s="283"/>
      <c r="GG85" s="283"/>
      <c r="GH85" s="283"/>
      <c r="GI85" s="283"/>
      <c r="GJ85" s="283"/>
      <c r="GK85" s="283"/>
      <c r="GL85" s="283"/>
      <c r="GM85" s="283"/>
      <c r="GN85" s="283"/>
      <c r="GO85" s="283"/>
      <c r="GP85" s="283"/>
      <c r="GQ85" s="283"/>
      <c r="GR85" s="283"/>
      <c r="GS85" s="283"/>
      <c r="GT85" s="283"/>
      <c r="GU85" s="283"/>
      <c r="GV85" s="283"/>
      <c r="GW85" s="283"/>
      <c r="GX85" s="283"/>
      <c r="GY85" s="283"/>
      <c r="GZ85" s="283"/>
      <c r="HA85" s="283"/>
      <c r="HB85" s="283"/>
      <c r="HC85" s="283"/>
      <c r="HD85" s="283"/>
      <c r="HE85" s="283"/>
      <c r="HF85" s="283"/>
      <c r="HG85" s="283"/>
      <c r="HH85" s="283"/>
      <c r="HI85" s="283"/>
      <c r="HJ85" s="283"/>
      <c r="HK85" s="283"/>
      <c r="HL85" s="283"/>
      <c r="HM85" s="283"/>
      <c r="HN85" s="283"/>
      <c r="HO85" s="283"/>
      <c r="HP85" s="283"/>
      <c r="HQ85" s="283"/>
      <c r="HR85" s="283"/>
      <c r="HS85" s="283"/>
      <c r="HT85" s="283"/>
      <c r="HU85" s="283"/>
      <c r="HV85" s="283"/>
      <c r="HW85" s="283"/>
      <c r="HX85" s="283"/>
      <c r="HY85" s="283"/>
      <c r="HZ85" s="283"/>
      <c r="IA85" s="283"/>
      <c r="IB85" s="283"/>
      <c r="IC85" s="283"/>
      <c r="ID85" s="283"/>
      <c r="IE85" s="283"/>
      <c r="IF85" s="283"/>
      <c r="IG85" s="283"/>
      <c r="IH85" s="283"/>
      <c r="II85" s="283"/>
      <c r="IJ85" s="283"/>
      <c r="IK85" s="283"/>
      <c r="IL85" s="283"/>
      <c r="IM85" s="283"/>
      <c r="IN85" s="283"/>
      <c r="IO85" s="283"/>
      <c r="IP85" s="283"/>
      <c r="IQ85" s="283"/>
      <c r="IR85" s="283"/>
      <c r="IS85" s="283"/>
      <c r="IT85" s="283"/>
      <c r="IU85" s="283"/>
      <c r="IV85" s="283"/>
    </row>
    <row r="86" spans="1:256" ht="25.5">
      <c r="A86" s="314">
        <v>1</v>
      </c>
      <c r="B86" s="280" t="s">
        <v>478</v>
      </c>
      <c r="C86" s="280"/>
      <c r="D86" s="280"/>
      <c r="E86" s="280"/>
      <c r="F86" s="280"/>
      <c r="G86" s="280"/>
      <c r="H86" s="280"/>
      <c r="I86" s="266">
        <v>400</v>
      </c>
      <c r="J86" s="266">
        <v>400</v>
      </c>
      <c r="K86" s="266"/>
      <c r="L86" s="266"/>
      <c r="M86" s="266"/>
      <c r="N86" s="266">
        <v>400</v>
      </c>
      <c r="O86" s="266"/>
      <c r="P86" s="266"/>
      <c r="Q86" s="280"/>
      <c r="R86" s="280"/>
      <c r="S86" s="315" t="s">
        <v>479</v>
      </c>
    </row>
    <row r="87" spans="1:256" ht="25.5">
      <c r="A87" s="314">
        <v>2</v>
      </c>
      <c r="B87" s="280" t="s">
        <v>480</v>
      </c>
      <c r="C87" s="280"/>
      <c r="D87" s="280"/>
      <c r="E87" s="280"/>
      <c r="F87" s="280"/>
      <c r="G87" s="280"/>
      <c r="H87" s="280"/>
      <c r="I87" s="266">
        <v>500</v>
      </c>
      <c r="J87" s="266">
        <v>500</v>
      </c>
      <c r="K87" s="266"/>
      <c r="L87" s="266"/>
      <c r="M87" s="266"/>
      <c r="N87" s="266">
        <v>500</v>
      </c>
      <c r="O87" s="266"/>
      <c r="P87" s="266"/>
      <c r="Q87" s="280"/>
      <c r="R87" s="280"/>
      <c r="S87" s="315" t="s">
        <v>479</v>
      </c>
    </row>
    <row r="88" spans="1:256" ht="25.5">
      <c r="A88" s="314">
        <v>3</v>
      </c>
      <c r="B88" s="280" t="s">
        <v>481</v>
      </c>
      <c r="C88" s="280"/>
      <c r="D88" s="280"/>
      <c r="E88" s="280"/>
      <c r="F88" s="280"/>
      <c r="G88" s="280"/>
      <c r="H88" s="280"/>
      <c r="I88" s="266">
        <v>500</v>
      </c>
      <c r="J88" s="266">
        <v>500</v>
      </c>
      <c r="K88" s="266"/>
      <c r="L88" s="266"/>
      <c r="M88" s="266"/>
      <c r="N88" s="266">
        <v>500</v>
      </c>
      <c r="O88" s="266"/>
      <c r="P88" s="266"/>
      <c r="Q88" s="280"/>
      <c r="R88" s="280"/>
      <c r="S88" s="315" t="s">
        <v>479</v>
      </c>
    </row>
    <row r="89" spans="1:256" ht="25.5">
      <c r="A89" s="314">
        <v>4</v>
      </c>
      <c r="B89" s="280" t="s">
        <v>482</v>
      </c>
      <c r="C89" s="280"/>
      <c r="D89" s="280"/>
      <c r="E89" s="280"/>
      <c r="F89" s="280"/>
      <c r="G89" s="280"/>
      <c r="H89" s="280"/>
      <c r="I89" s="266">
        <v>1000</v>
      </c>
      <c r="J89" s="266">
        <v>1000</v>
      </c>
      <c r="K89" s="266"/>
      <c r="L89" s="266"/>
      <c r="M89" s="266"/>
      <c r="N89" s="266">
        <v>1000</v>
      </c>
      <c r="O89" s="266"/>
      <c r="P89" s="266"/>
      <c r="Q89" s="280"/>
      <c r="R89" s="280"/>
      <c r="S89" s="315" t="s">
        <v>479</v>
      </c>
    </row>
    <row r="90" spans="1:256" s="284" customFormat="1" ht="14.25">
      <c r="A90" s="272" t="s">
        <v>395</v>
      </c>
      <c r="B90" s="282" t="s">
        <v>396</v>
      </c>
      <c r="C90" s="273"/>
      <c r="D90" s="273"/>
      <c r="E90" s="273"/>
      <c r="F90" s="273"/>
      <c r="G90" s="273"/>
      <c r="H90" s="273"/>
      <c r="I90" s="288">
        <v>0</v>
      </c>
      <c r="J90" s="288">
        <v>0</v>
      </c>
      <c r="K90" s="288"/>
      <c r="L90" s="288"/>
      <c r="M90" s="288">
        <f>M91</f>
        <v>2400</v>
      </c>
      <c r="N90" s="288">
        <f>N91</f>
        <v>0</v>
      </c>
      <c r="O90" s="288">
        <f>O91</f>
        <v>2400</v>
      </c>
      <c r="P90" s="288">
        <f>P91</f>
        <v>2400</v>
      </c>
      <c r="Q90" s="273"/>
      <c r="R90" s="273"/>
      <c r="S90" s="328"/>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c r="CO90" s="283"/>
      <c r="CP90" s="283"/>
      <c r="CQ90" s="283"/>
      <c r="CR90" s="283"/>
      <c r="CS90" s="283"/>
      <c r="CT90" s="283"/>
      <c r="CU90" s="283"/>
      <c r="CV90" s="283"/>
      <c r="CW90" s="283"/>
      <c r="CX90" s="283"/>
      <c r="CY90" s="283"/>
      <c r="CZ90" s="283"/>
      <c r="DA90" s="283"/>
      <c r="DB90" s="283"/>
      <c r="DC90" s="283"/>
      <c r="DD90" s="283"/>
      <c r="DE90" s="283"/>
      <c r="DF90" s="283"/>
      <c r="DG90" s="283"/>
      <c r="DH90" s="283"/>
      <c r="DI90" s="283"/>
      <c r="DJ90" s="283"/>
      <c r="DK90" s="283"/>
      <c r="DL90" s="283"/>
      <c r="DM90" s="283"/>
      <c r="DN90" s="283"/>
      <c r="DO90" s="283"/>
      <c r="DP90" s="283"/>
      <c r="DQ90" s="283"/>
      <c r="DR90" s="283"/>
      <c r="DS90" s="283"/>
      <c r="DT90" s="283"/>
      <c r="DU90" s="283"/>
      <c r="DV90" s="283"/>
      <c r="DW90" s="283"/>
      <c r="DX90" s="283"/>
      <c r="DY90" s="283"/>
      <c r="DZ90" s="283"/>
      <c r="EA90" s="283"/>
      <c r="EB90" s="283"/>
      <c r="EC90" s="283"/>
      <c r="ED90" s="283"/>
      <c r="EE90" s="283"/>
      <c r="EF90" s="283"/>
      <c r="EG90" s="283"/>
      <c r="EH90" s="283"/>
      <c r="EI90" s="283"/>
      <c r="EJ90" s="283"/>
      <c r="EK90" s="283"/>
      <c r="EL90" s="283"/>
      <c r="EM90" s="283"/>
      <c r="EN90" s="283"/>
      <c r="EO90" s="283"/>
      <c r="EP90" s="283"/>
      <c r="EQ90" s="283"/>
      <c r="ER90" s="283"/>
      <c r="ES90" s="283"/>
      <c r="ET90" s="283"/>
      <c r="EU90" s="283"/>
      <c r="EV90" s="283"/>
      <c r="EW90" s="283"/>
      <c r="EX90" s="283"/>
      <c r="EY90" s="283"/>
      <c r="EZ90" s="283"/>
      <c r="FA90" s="283"/>
      <c r="FB90" s="283"/>
      <c r="FC90" s="283"/>
      <c r="FD90" s="283"/>
      <c r="FE90" s="283"/>
      <c r="FF90" s="283"/>
      <c r="FG90" s="283"/>
      <c r="FH90" s="283"/>
      <c r="FI90" s="283"/>
      <c r="FJ90" s="283"/>
      <c r="FK90" s="283"/>
      <c r="FL90" s="283"/>
      <c r="FM90" s="283"/>
      <c r="FN90" s="283"/>
      <c r="FO90" s="283"/>
      <c r="FP90" s="283"/>
      <c r="FQ90" s="283"/>
      <c r="FR90" s="283"/>
      <c r="FS90" s="283"/>
      <c r="FT90" s="283"/>
      <c r="FU90" s="283"/>
      <c r="FV90" s="283"/>
      <c r="FW90" s="283"/>
      <c r="FX90" s="283"/>
      <c r="FY90" s="283"/>
      <c r="FZ90" s="283"/>
      <c r="GA90" s="283"/>
      <c r="GB90" s="283"/>
      <c r="GC90" s="283"/>
      <c r="GD90" s="283"/>
      <c r="GE90" s="283"/>
      <c r="GF90" s="283"/>
      <c r="GG90" s="283"/>
      <c r="GH90" s="283"/>
      <c r="GI90" s="283"/>
      <c r="GJ90" s="283"/>
      <c r="GK90" s="283"/>
      <c r="GL90" s="283"/>
      <c r="GM90" s="283"/>
      <c r="GN90" s="283"/>
      <c r="GO90" s="283"/>
      <c r="GP90" s="283"/>
      <c r="GQ90" s="283"/>
      <c r="GR90" s="283"/>
      <c r="GS90" s="283"/>
      <c r="GT90" s="283"/>
      <c r="GU90" s="283"/>
      <c r="GV90" s="283"/>
      <c r="GW90" s="283"/>
      <c r="GX90" s="283"/>
      <c r="GY90" s="283"/>
      <c r="GZ90" s="283"/>
      <c r="HA90" s="283"/>
      <c r="HB90" s="283"/>
      <c r="HC90" s="283"/>
      <c r="HD90" s="283"/>
      <c r="HE90" s="283"/>
      <c r="HF90" s="283"/>
      <c r="HG90" s="283"/>
      <c r="HH90" s="283"/>
      <c r="HI90" s="283"/>
      <c r="HJ90" s="283"/>
      <c r="HK90" s="283"/>
      <c r="HL90" s="283"/>
      <c r="HM90" s="283"/>
      <c r="HN90" s="283"/>
      <c r="HO90" s="283"/>
      <c r="HP90" s="283"/>
      <c r="HQ90" s="283"/>
      <c r="HR90" s="283"/>
      <c r="HS90" s="283"/>
      <c r="HT90" s="283"/>
      <c r="HU90" s="283"/>
      <c r="HV90" s="283"/>
      <c r="HW90" s="283"/>
      <c r="HX90" s="283"/>
      <c r="HY90" s="283"/>
      <c r="HZ90" s="283"/>
      <c r="IA90" s="283"/>
      <c r="IB90" s="283"/>
      <c r="IC90" s="283"/>
      <c r="ID90" s="283"/>
      <c r="IE90" s="283"/>
      <c r="IF90" s="283"/>
      <c r="IG90" s="283"/>
      <c r="IH90" s="283"/>
      <c r="II90" s="283"/>
      <c r="IJ90" s="283"/>
      <c r="IK90" s="283"/>
      <c r="IL90" s="283"/>
      <c r="IM90" s="283"/>
      <c r="IN90" s="283"/>
      <c r="IO90" s="283"/>
      <c r="IP90" s="283"/>
      <c r="IQ90" s="283"/>
      <c r="IR90" s="283"/>
      <c r="IS90" s="283"/>
      <c r="IT90" s="283"/>
      <c r="IU90" s="283"/>
      <c r="IV90" s="283"/>
    </row>
    <row r="91" spans="1:256" ht="38.25">
      <c r="A91" s="314">
        <v>1</v>
      </c>
      <c r="B91" s="280" t="s">
        <v>483</v>
      </c>
      <c r="C91" s="280"/>
      <c r="D91" s="280"/>
      <c r="E91" s="280"/>
      <c r="F91" s="280"/>
      <c r="G91" s="280"/>
      <c r="H91" s="280"/>
      <c r="I91" s="266"/>
      <c r="J91" s="266"/>
      <c r="K91" s="266"/>
      <c r="L91" s="266"/>
      <c r="M91" s="266">
        <v>2400</v>
      </c>
      <c r="N91" s="266">
        <v>0</v>
      </c>
      <c r="O91" s="266">
        <v>2400</v>
      </c>
      <c r="P91" s="266">
        <v>2400</v>
      </c>
      <c r="Q91" s="280"/>
      <c r="R91" s="280"/>
      <c r="S91" s="315" t="s">
        <v>428</v>
      </c>
    </row>
    <row r="92" spans="1:256" s="283" customFormat="1" ht="21" customHeight="1">
      <c r="A92" s="272" t="s">
        <v>499</v>
      </c>
      <c r="B92" s="273" t="s">
        <v>487</v>
      </c>
      <c r="C92" s="273"/>
      <c r="D92" s="273"/>
      <c r="E92" s="273"/>
      <c r="F92" s="273"/>
      <c r="G92" s="273"/>
      <c r="H92" s="273"/>
      <c r="I92" s="359">
        <f>I94</f>
        <v>94241</v>
      </c>
      <c r="J92" s="359">
        <f>J94</f>
        <v>79550.100999999995</v>
      </c>
      <c r="K92" s="359"/>
      <c r="L92" s="359"/>
      <c r="M92" s="359">
        <f>M94</f>
        <v>8613.3780000000006</v>
      </c>
      <c r="N92" s="359">
        <f>N94</f>
        <v>8613.3831629999986</v>
      </c>
      <c r="O92" s="359">
        <f>O94</f>
        <v>94734.3</v>
      </c>
      <c r="P92" s="359">
        <f>P94</f>
        <v>79550.095837000001</v>
      </c>
      <c r="Q92" s="273"/>
      <c r="R92" s="273"/>
      <c r="S92" s="328"/>
    </row>
    <row r="93" spans="1:256" ht="27">
      <c r="A93" s="316" t="s">
        <v>255</v>
      </c>
      <c r="B93" s="289" t="s">
        <v>501</v>
      </c>
      <c r="C93" s="317"/>
      <c r="D93" s="317"/>
      <c r="E93" s="317"/>
      <c r="F93" s="317"/>
      <c r="G93" s="317"/>
      <c r="H93" s="317"/>
      <c r="I93" s="290">
        <v>4095</v>
      </c>
      <c r="J93" s="290">
        <v>3695</v>
      </c>
      <c r="K93" s="250"/>
      <c r="L93" s="250"/>
      <c r="M93" s="291"/>
      <c r="N93" s="250"/>
      <c r="O93" s="290">
        <v>4095</v>
      </c>
      <c r="P93" s="290">
        <v>3695</v>
      </c>
      <c r="Q93" s="317"/>
      <c r="R93" s="317"/>
      <c r="S93" s="292"/>
    </row>
    <row r="94" spans="1:256" ht="18" customHeight="1">
      <c r="A94" s="316" t="s">
        <v>255</v>
      </c>
      <c r="B94" s="289" t="s">
        <v>502</v>
      </c>
      <c r="C94" s="317"/>
      <c r="D94" s="317"/>
      <c r="E94" s="317"/>
      <c r="F94" s="317"/>
      <c r="G94" s="317"/>
      <c r="H94" s="317"/>
      <c r="I94" s="251">
        <f>I95+I159</f>
        <v>94241</v>
      </c>
      <c r="J94" s="251">
        <f>J95+J159</f>
        <v>79550.100999999995</v>
      </c>
      <c r="K94" s="251"/>
      <c r="L94" s="251"/>
      <c r="M94" s="251">
        <f>M95+M159</f>
        <v>8613.3780000000006</v>
      </c>
      <c r="N94" s="251">
        <f>N95+N159</f>
        <v>8613.3831629999986</v>
      </c>
      <c r="O94" s="251">
        <f>O95+O159</f>
        <v>94734.3</v>
      </c>
      <c r="P94" s="251">
        <f>P95+P159</f>
        <v>79550.095837000001</v>
      </c>
      <c r="Q94" s="317"/>
      <c r="R94" s="317"/>
      <c r="S94" s="292"/>
    </row>
    <row r="95" spans="1:256" ht="18" customHeight="1">
      <c r="A95" s="316" t="s">
        <v>255</v>
      </c>
      <c r="B95" s="289" t="s">
        <v>503</v>
      </c>
      <c r="C95" s="317"/>
      <c r="D95" s="317"/>
      <c r="E95" s="317"/>
      <c r="F95" s="317"/>
      <c r="G95" s="317"/>
      <c r="H95" s="317"/>
      <c r="I95" s="251">
        <f>SUM(I96:I158)</f>
        <v>79247</v>
      </c>
      <c r="J95" s="251">
        <f>SUM(J96:J158)</f>
        <v>66058.100999999995</v>
      </c>
      <c r="K95" s="251"/>
      <c r="L95" s="251"/>
      <c r="M95" s="251">
        <f>SUM(M96:M158)</f>
        <v>572.42800000000011</v>
      </c>
      <c r="N95" s="251">
        <f>SUM(N96:N158)</f>
        <v>2496.3831629999995</v>
      </c>
      <c r="O95" s="251">
        <f>SUM(O96:O158)</f>
        <v>77814</v>
      </c>
      <c r="P95" s="251">
        <f>SUM(P96:P158)</f>
        <v>64134.145836999996</v>
      </c>
      <c r="Q95" s="317"/>
      <c r="R95" s="317"/>
      <c r="S95" s="292"/>
    </row>
    <row r="96" spans="1:256" ht="25.5">
      <c r="A96" s="314">
        <v>1</v>
      </c>
      <c r="B96" s="293" t="s">
        <v>504</v>
      </c>
      <c r="C96" s="317"/>
      <c r="D96" s="317"/>
      <c r="E96" s="317"/>
      <c r="F96" s="317"/>
      <c r="G96" s="317"/>
      <c r="H96" s="317"/>
      <c r="I96" s="252">
        <v>900</v>
      </c>
      <c r="J96" s="252">
        <v>630</v>
      </c>
      <c r="K96" s="252"/>
      <c r="L96" s="252"/>
      <c r="M96" s="252">
        <v>0</v>
      </c>
      <c r="N96" s="318">
        <f t="shared" ref="N96:N156" si="8">J96-P96</f>
        <v>0</v>
      </c>
      <c r="O96" s="294">
        <v>900</v>
      </c>
      <c r="P96" s="294">
        <v>630</v>
      </c>
      <c r="Q96" s="317"/>
      <c r="R96" s="317"/>
      <c r="S96" s="295"/>
    </row>
    <row r="97" spans="1:19" ht="25.5">
      <c r="A97" s="314">
        <v>2</v>
      </c>
      <c r="B97" s="296" t="s">
        <v>500</v>
      </c>
      <c r="C97" s="317"/>
      <c r="D97" s="317"/>
      <c r="E97" s="317"/>
      <c r="F97" s="317"/>
      <c r="G97" s="317"/>
      <c r="H97" s="317"/>
      <c r="I97" s="252">
        <v>2600</v>
      </c>
      <c r="J97" s="252">
        <v>1840.0920000000001</v>
      </c>
      <c r="K97" s="252"/>
      <c r="L97" s="252"/>
      <c r="M97" s="252">
        <v>39.907999999999902</v>
      </c>
      <c r="N97" s="318"/>
      <c r="O97" s="294">
        <v>2600</v>
      </c>
      <c r="P97" s="294">
        <v>1880</v>
      </c>
      <c r="Q97" s="317"/>
      <c r="R97" s="317"/>
      <c r="S97" s="295"/>
    </row>
    <row r="98" spans="1:19" ht="25.5">
      <c r="A98" s="314">
        <v>3</v>
      </c>
      <c r="B98" s="293" t="s">
        <v>505</v>
      </c>
      <c r="C98" s="317"/>
      <c r="D98" s="317"/>
      <c r="E98" s="317"/>
      <c r="F98" s="317"/>
      <c r="G98" s="317"/>
      <c r="H98" s="317"/>
      <c r="I98" s="252">
        <v>2000</v>
      </c>
      <c r="J98" s="252">
        <v>1387.694</v>
      </c>
      <c r="K98" s="252"/>
      <c r="L98" s="252"/>
      <c r="M98" s="252"/>
      <c r="N98" s="318">
        <f t="shared" si="8"/>
        <v>0.15399999999999636</v>
      </c>
      <c r="O98" s="294">
        <v>2000</v>
      </c>
      <c r="P98" s="294">
        <v>1387.54</v>
      </c>
      <c r="Q98" s="317"/>
      <c r="R98" s="317"/>
      <c r="S98" s="295"/>
    </row>
    <row r="99" spans="1:19" ht="38.25">
      <c r="A99" s="314">
        <v>4</v>
      </c>
      <c r="B99" s="297" t="s">
        <v>506</v>
      </c>
      <c r="C99" s="317"/>
      <c r="D99" s="317"/>
      <c r="E99" s="317"/>
      <c r="F99" s="317"/>
      <c r="G99" s="317"/>
      <c r="H99" s="317"/>
      <c r="I99" s="252">
        <v>2995</v>
      </c>
      <c r="J99" s="252">
        <v>1788.12</v>
      </c>
      <c r="K99" s="252"/>
      <c r="L99" s="252"/>
      <c r="M99" s="252">
        <v>459.72000000000025</v>
      </c>
      <c r="N99" s="318"/>
      <c r="O99" s="294">
        <v>2995</v>
      </c>
      <c r="P99" s="294">
        <v>2247.84</v>
      </c>
      <c r="Q99" s="317"/>
      <c r="R99" s="317"/>
      <c r="S99" s="295"/>
    </row>
    <row r="100" spans="1:19" ht="25.5">
      <c r="A100" s="314">
        <v>5</v>
      </c>
      <c r="B100" s="296" t="s">
        <v>507</v>
      </c>
      <c r="C100" s="317"/>
      <c r="D100" s="317"/>
      <c r="E100" s="317"/>
      <c r="F100" s="317"/>
      <c r="G100" s="317"/>
      <c r="H100" s="317"/>
      <c r="I100" s="252">
        <v>1200</v>
      </c>
      <c r="J100" s="252">
        <v>879.5</v>
      </c>
      <c r="K100" s="252"/>
      <c r="L100" s="252"/>
      <c r="M100" s="252">
        <v>0</v>
      </c>
      <c r="N100" s="318">
        <f t="shared" si="8"/>
        <v>0</v>
      </c>
      <c r="O100" s="294">
        <v>1200</v>
      </c>
      <c r="P100" s="294">
        <v>879.5</v>
      </c>
      <c r="Q100" s="317"/>
      <c r="R100" s="317"/>
      <c r="S100" s="295"/>
    </row>
    <row r="101" spans="1:19" ht="16.5" customHeight="1">
      <c r="A101" s="314">
        <v>6</v>
      </c>
      <c r="B101" s="298" t="s">
        <v>508</v>
      </c>
      <c r="C101" s="317"/>
      <c r="D101" s="317"/>
      <c r="E101" s="317"/>
      <c r="F101" s="317"/>
      <c r="G101" s="317"/>
      <c r="H101" s="317"/>
      <c r="I101" s="252">
        <v>1500</v>
      </c>
      <c r="J101" s="252">
        <v>1115</v>
      </c>
      <c r="K101" s="252"/>
      <c r="L101" s="252"/>
      <c r="M101" s="252">
        <v>0</v>
      </c>
      <c r="N101" s="318">
        <f t="shared" si="8"/>
        <v>0</v>
      </c>
      <c r="O101" s="294">
        <v>1500</v>
      </c>
      <c r="P101" s="294">
        <v>1115</v>
      </c>
      <c r="Q101" s="317"/>
      <c r="R101" s="317"/>
      <c r="S101" s="295"/>
    </row>
    <row r="102" spans="1:19" ht="16.5" customHeight="1">
      <c r="A102" s="314">
        <v>7</v>
      </c>
      <c r="B102" s="298" t="s">
        <v>509</v>
      </c>
      <c r="C102" s="317"/>
      <c r="D102" s="317"/>
      <c r="E102" s="317"/>
      <c r="F102" s="317"/>
      <c r="G102" s="317"/>
      <c r="H102" s="317"/>
      <c r="I102" s="252">
        <v>1500</v>
      </c>
      <c r="J102" s="252">
        <v>985.03800000000001</v>
      </c>
      <c r="K102" s="252"/>
      <c r="L102" s="252"/>
      <c r="M102" s="252"/>
      <c r="N102" s="318">
        <f t="shared" si="8"/>
        <v>3.8000000000010914E-2</v>
      </c>
      <c r="O102" s="294">
        <v>1500</v>
      </c>
      <c r="P102" s="294">
        <v>985</v>
      </c>
      <c r="Q102" s="317"/>
      <c r="R102" s="317"/>
      <c r="S102" s="295"/>
    </row>
    <row r="103" spans="1:19" ht="25.5">
      <c r="A103" s="314">
        <v>8</v>
      </c>
      <c r="B103" s="298" t="s">
        <v>510</v>
      </c>
      <c r="C103" s="317"/>
      <c r="D103" s="317"/>
      <c r="E103" s="317"/>
      <c r="F103" s="317"/>
      <c r="G103" s="317"/>
      <c r="H103" s="317"/>
      <c r="I103" s="318">
        <v>1500</v>
      </c>
      <c r="J103" s="318">
        <v>954.65700000000004</v>
      </c>
      <c r="K103" s="318"/>
      <c r="L103" s="318"/>
      <c r="M103" s="318"/>
      <c r="N103" s="318">
        <f t="shared" si="8"/>
        <v>5.7000000000016371E-2</v>
      </c>
      <c r="O103" s="294">
        <v>1500</v>
      </c>
      <c r="P103" s="294">
        <v>954.6</v>
      </c>
      <c r="Q103" s="317"/>
      <c r="R103" s="317"/>
      <c r="S103" s="295"/>
    </row>
    <row r="104" spans="1:19" ht="25.5">
      <c r="A104" s="314">
        <v>9</v>
      </c>
      <c r="B104" s="293" t="s">
        <v>511</v>
      </c>
      <c r="C104" s="317"/>
      <c r="D104" s="317"/>
      <c r="E104" s="317"/>
      <c r="F104" s="317"/>
      <c r="G104" s="317"/>
      <c r="H104" s="317"/>
      <c r="I104" s="318">
        <v>1200</v>
      </c>
      <c r="J104" s="318">
        <v>630</v>
      </c>
      <c r="K104" s="318"/>
      <c r="L104" s="318"/>
      <c r="M104" s="318">
        <v>72.799999999999955</v>
      </c>
      <c r="N104" s="318"/>
      <c r="O104" s="294">
        <v>1200</v>
      </c>
      <c r="P104" s="294">
        <v>702.8</v>
      </c>
      <c r="Q104" s="317"/>
      <c r="R104" s="317"/>
      <c r="S104" s="295"/>
    </row>
    <row r="105" spans="1:19" ht="25.5">
      <c r="A105" s="314">
        <v>10</v>
      </c>
      <c r="B105" s="293" t="s">
        <v>512</v>
      </c>
      <c r="C105" s="317"/>
      <c r="D105" s="317"/>
      <c r="E105" s="317"/>
      <c r="F105" s="317"/>
      <c r="G105" s="317"/>
      <c r="H105" s="317"/>
      <c r="I105" s="318">
        <v>2000</v>
      </c>
      <c r="J105" s="318">
        <v>1400</v>
      </c>
      <c r="K105" s="318"/>
      <c r="L105" s="318"/>
      <c r="M105" s="318"/>
      <c r="N105" s="318">
        <f t="shared" si="8"/>
        <v>258.29999999999995</v>
      </c>
      <c r="O105" s="294">
        <v>2000</v>
      </c>
      <c r="P105" s="294">
        <v>1141.7</v>
      </c>
      <c r="Q105" s="317"/>
      <c r="R105" s="317"/>
      <c r="S105" s="299"/>
    </row>
    <row r="106" spans="1:19" ht="25.5">
      <c r="A106" s="314">
        <v>11</v>
      </c>
      <c r="B106" s="296" t="s">
        <v>513</v>
      </c>
      <c r="C106" s="317"/>
      <c r="D106" s="317"/>
      <c r="E106" s="317"/>
      <c r="F106" s="317"/>
      <c r="G106" s="317"/>
      <c r="H106" s="317"/>
      <c r="I106" s="318">
        <v>1200</v>
      </c>
      <c r="J106" s="318">
        <v>840</v>
      </c>
      <c r="K106" s="318"/>
      <c r="L106" s="318"/>
      <c r="M106" s="318"/>
      <c r="N106" s="318">
        <f t="shared" si="8"/>
        <v>0.39999999999997726</v>
      </c>
      <c r="O106" s="294">
        <v>1200</v>
      </c>
      <c r="P106" s="294">
        <v>839.6</v>
      </c>
      <c r="Q106" s="317"/>
      <c r="R106" s="317"/>
      <c r="S106" s="299"/>
    </row>
    <row r="107" spans="1:19" ht="25.5">
      <c r="A107" s="314">
        <v>12</v>
      </c>
      <c r="B107" s="296" t="s">
        <v>514</v>
      </c>
      <c r="C107" s="317"/>
      <c r="D107" s="317"/>
      <c r="E107" s="317"/>
      <c r="F107" s="317"/>
      <c r="G107" s="317"/>
      <c r="H107" s="317"/>
      <c r="I107" s="318">
        <v>1200</v>
      </c>
      <c r="J107" s="318">
        <v>840</v>
      </c>
      <c r="K107" s="318"/>
      <c r="L107" s="318"/>
      <c r="M107" s="318"/>
      <c r="N107" s="318">
        <f t="shared" si="8"/>
        <v>5.2999999999999545</v>
      </c>
      <c r="O107" s="294">
        <v>1200</v>
      </c>
      <c r="P107" s="294">
        <v>834.7</v>
      </c>
      <c r="Q107" s="317"/>
      <c r="R107" s="317"/>
      <c r="S107" s="299"/>
    </row>
    <row r="108" spans="1:19" ht="25.5">
      <c r="A108" s="314">
        <v>13</v>
      </c>
      <c r="B108" s="296" t="s">
        <v>515</v>
      </c>
      <c r="C108" s="317"/>
      <c r="D108" s="317"/>
      <c r="E108" s="317"/>
      <c r="F108" s="317"/>
      <c r="G108" s="317"/>
      <c r="H108" s="317"/>
      <c r="I108" s="318">
        <v>2000</v>
      </c>
      <c r="J108" s="318">
        <v>1400</v>
      </c>
      <c r="K108" s="318"/>
      <c r="L108" s="318"/>
      <c r="M108" s="318"/>
      <c r="N108" s="318">
        <f t="shared" si="8"/>
        <v>14.259999999999991</v>
      </c>
      <c r="O108" s="294">
        <v>1500</v>
      </c>
      <c r="P108" s="294">
        <v>1385.74</v>
      </c>
      <c r="Q108" s="317"/>
      <c r="R108" s="317"/>
      <c r="S108" s="295"/>
    </row>
    <row r="109" spans="1:19" ht="25.5">
      <c r="A109" s="314">
        <v>14</v>
      </c>
      <c r="B109" s="298" t="s">
        <v>516</v>
      </c>
      <c r="C109" s="317"/>
      <c r="D109" s="317"/>
      <c r="E109" s="317"/>
      <c r="F109" s="317"/>
      <c r="G109" s="317"/>
      <c r="H109" s="317"/>
      <c r="I109" s="318">
        <v>1500</v>
      </c>
      <c r="J109" s="318">
        <v>1050</v>
      </c>
      <c r="K109" s="318"/>
      <c r="L109" s="318"/>
      <c r="M109" s="318"/>
      <c r="N109" s="318">
        <f t="shared" si="8"/>
        <v>28.700000000000045</v>
      </c>
      <c r="O109" s="294">
        <v>1500</v>
      </c>
      <c r="P109" s="294">
        <v>1021.3</v>
      </c>
      <c r="Q109" s="317"/>
      <c r="R109" s="317"/>
      <c r="S109" s="299"/>
    </row>
    <row r="110" spans="1:19" ht="25.5">
      <c r="A110" s="314">
        <v>15</v>
      </c>
      <c r="B110" s="298" t="s">
        <v>517</v>
      </c>
      <c r="C110" s="317"/>
      <c r="D110" s="317"/>
      <c r="E110" s="317"/>
      <c r="F110" s="317"/>
      <c r="G110" s="317"/>
      <c r="H110" s="317"/>
      <c r="I110" s="318">
        <v>1200</v>
      </c>
      <c r="J110" s="318">
        <v>840</v>
      </c>
      <c r="K110" s="318"/>
      <c r="L110" s="318"/>
      <c r="M110" s="318"/>
      <c r="N110" s="318">
        <f t="shared" si="8"/>
        <v>18.452999999999975</v>
      </c>
      <c r="O110" s="294">
        <v>1200</v>
      </c>
      <c r="P110" s="294">
        <v>821.54700000000003</v>
      </c>
      <c r="Q110" s="317"/>
      <c r="R110" s="317"/>
      <c r="S110" s="299"/>
    </row>
    <row r="111" spans="1:19" ht="25.5">
      <c r="A111" s="314">
        <v>16</v>
      </c>
      <c r="B111" s="298" t="s">
        <v>518</v>
      </c>
      <c r="C111" s="317"/>
      <c r="D111" s="317"/>
      <c r="E111" s="317"/>
      <c r="F111" s="317"/>
      <c r="G111" s="317"/>
      <c r="H111" s="317"/>
      <c r="I111" s="318">
        <v>835</v>
      </c>
      <c r="J111" s="318">
        <v>736</v>
      </c>
      <c r="K111" s="318"/>
      <c r="L111" s="318"/>
      <c r="M111" s="318"/>
      <c r="N111" s="318">
        <f t="shared" si="8"/>
        <v>85.17999999999995</v>
      </c>
      <c r="O111" s="294">
        <v>835</v>
      </c>
      <c r="P111" s="294">
        <v>650.82000000000005</v>
      </c>
      <c r="Q111" s="317"/>
      <c r="R111" s="317"/>
      <c r="S111" s="299"/>
    </row>
    <row r="112" spans="1:19" ht="19.5" customHeight="1">
      <c r="A112" s="314">
        <v>17</v>
      </c>
      <c r="B112" s="298" t="s">
        <v>519</v>
      </c>
      <c r="C112" s="317"/>
      <c r="D112" s="317"/>
      <c r="E112" s="317"/>
      <c r="F112" s="317"/>
      <c r="G112" s="317"/>
      <c r="H112" s="317"/>
      <c r="I112" s="318">
        <v>500</v>
      </c>
      <c r="J112" s="318">
        <v>450</v>
      </c>
      <c r="K112" s="318"/>
      <c r="L112" s="318"/>
      <c r="M112" s="318"/>
      <c r="N112" s="318">
        <f t="shared" si="8"/>
        <v>0.30000000000001137</v>
      </c>
      <c r="O112" s="294">
        <v>500</v>
      </c>
      <c r="P112" s="294">
        <v>449.7</v>
      </c>
      <c r="Q112" s="317"/>
      <c r="R112" s="317"/>
      <c r="S112" s="299"/>
    </row>
    <row r="113" spans="1:19" ht="19.5" customHeight="1">
      <c r="A113" s="314">
        <v>18</v>
      </c>
      <c r="B113" s="298" t="s">
        <v>520</v>
      </c>
      <c r="C113" s="317"/>
      <c r="D113" s="317"/>
      <c r="E113" s="317"/>
      <c r="F113" s="317"/>
      <c r="G113" s="317"/>
      <c r="H113" s="317"/>
      <c r="I113" s="318">
        <v>500</v>
      </c>
      <c r="J113" s="318">
        <v>450</v>
      </c>
      <c r="K113" s="318"/>
      <c r="L113" s="318"/>
      <c r="M113" s="318"/>
      <c r="N113" s="318">
        <f t="shared" si="8"/>
        <v>0.69999999999998863</v>
      </c>
      <c r="O113" s="294">
        <v>500</v>
      </c>
      <c r="P113" s="294">
        <v>449.3</v>
      </c>
      <c r="Q113" s="317"/>
      <c r="R113" s="317"/>
      <c r="S113" s="299"/>
    </row>
    <row r="114" spans="1:19" ht="19.5" customHeight="1">
      <c r="A114" s="314">
        <v>19</v>
      </c>
      <c r="B114" s="298" t="s">
        <v>521</v>
      </c>
      <c r="C114" s="317"/>
      <c r="D114" s="317"/>
      <c r="E114" s="317"/>
      <c r="F114" s="317"/>
      <c r="G114" s="317"/>
      <c r="H114" s="317"/>
      <c r="I114" s="318">
        <v>500</v>
      </c>
      <c r="J114" s="318">
        <v>450</v>
      </c>
      <c r="K114" s="318"/>
      <c r="L114" s="318"/>
      <c r="M114" s="318"/>
      <c r="N114" s="318">
        <f t="shared" si="8"/>
        <v>0.67000000000001592</v>
      </c>
      <c r="O114" s="294">
        <v>500</v>
      </c>
      <c r="P114" s="294">
        <v>449.33</v>
      </c>
      <c r="Q114" s="317"/>
      <c r="R114" s="317"/>
      <c r="S114" s="299"/>
    </row>
    <row r="115" spans="1:19" ht="25.5">
      <c r="A115" s="314">
        <v>20</v>
      </c>
      <c r="B115" s="293" t="s">
        <v>522</v>
      </c>
      <c r="C115" s="317"/>
      <c r="D115" s="317"/>
      <c r="E115" s="317"/>
      <c r="F115" s="317"/>
      <c r="G115" s="317"/>
      <c r="H115" s="317"/>
      <c r="I115" s="318">
        <v>1350</v>
      </c>
      <c r="J115" s="318">
        <v>1215</v>
      </c>
      <c r="K115" s="318"/>
      <c r="L115" s="318"/>
      <c r="M115" s="318"/>
      <c r="N115" s="318">
        <f t="shared" si="8"/>
        <v>25.954999999999927</v>
      </c>
      <c r="O115" s="294">
        <v>1350</v>
      </c>
      <c r="P115" s="294">
        <v>1189.0450000000001</v>
      </c>
      <c r="Q115" s="317"/>
      <c r="R115" s="317"/>
      <c r="S115" s="295"/>
    </row>
    <row r="116" spans="1:19" ht="25.5">
      <c r="A116" s="314">
        <v>21</v>
      </c>
      <c r="B116" s="293" t="s">
        <v>523</v>
      </c>
      <c r="C116" s="317"/>
      <c r="D116" s="317"/>
      <c r="E116" s="317"/>
      <c r="F116" s="317"/>
      <c r="G116" s="317"/>
      <c r="H116" s="317"/>
      <c r="I116" s="318">
        <v>950</v>
      </c>
      <c r="J116" s="318">
        <v>855</v>
      </c>
      <c r="K116" s="318"/>
      <c r="L116" s="318"/>
      <c r="M116" s="318"/>
      <c r="N116" s="318">
        <f t="shared" si="8"/>
        <v>32.533999999999992</v>
      </c>
      <c r="O116" s="294">
        <v>950</v>
      </c>
      <c r="P116" s="294">
        <v>822.46600000000001</v>
      </c>
      <c r="Q116" s="317"/>
      <c r="R116" s="317"/>
      <c r="S116" s="295"/>
    </row>
    <row r="117" spans="1:19" ht="25.5">
      <c r="A117" s="314">
        <v>22</v>
      </c>
      <c r="B117" s="293" t="s">
        <v>524</v>
      </c>
      <c r="C117" s="317"/>
      <c r="D117" s="317"/>
      <c r="E117" s="317"/>
      <c r="F117" s="317"/>
      <c r="G117" s="317"/>
      <c r="H117" s="317"/>
      <c r="I117" s="318">
        <v>1200</v>
      </c>
      <c r="J117" s="318">
        <v>1080</v>
      </c>
      <c r="K117" s="318"/>
      <c r="L117" s="318"/>
      <c r="M117" s="318"/>
      <c r="N117" s="318">
        <f t="shared" si="8"/>
        <v>8.0999999999999091</v>
      </c>
      <c r="O117" s="294">
        <v>1200</v>
      </c>
      <c r="P117" s="294">
        <v>1071.9000000000001</v>
      </c>
      <c r="Q117" s="317"/>
      <c r="R117" s="317"/>
      <c r="S117" s="299"/>
    </row>
    <row r="118" spans="1:19" ht="27" customHeight="1">
      <c r="A118" s="314">
        <v>23</v>
      </c>
      <c r="B118" s="300" t="s">
        <v>525</v>
      </c>
      <c r="C118" s="317"/>
      <c r="D118" s="317"/>
      <c r="E118" s="317"/>
      <c r="F118" s="317"/>
      <c r="G118" s="317"/>
      <c r="H118" s="317"/>
      <c r="I118" s="318">
        <v>1633</v>
      </c>
      <c r="J118" s="318">
        <v>1350</v>
      </c>
      <c r="K118" s="318"/>
      <c r="L118" s="318"/>
      <c r="M118" s="318">
        <v>0</v>
      </c>
      <c r="N118" s="318">
        <f t="shared" si="8"/>
        <v>0</v>
      </c>
      <c r="O118" s="294">
        <v>1633</v>
      </c>
      <c r="P118" s="294">
        <v>1350</v>
      </c>
      <c r="Q118" s="317"/>
      <c r="R118" s="317"/>
      <c r="S118" s="301"/>
    </row>
    <row r="119" spans="1:19" ht="25.5">
      <c r="A119" s="314">
        <v>24</v>
      </c>
      <c r="B119" s="296" t="s">
        <v>526</v>
      </c>
      <c r="C119" s="317"/>
      <c r="D119" s="317"/>
      <c r="E119" s="317"/>
      <c r="F119" s="317"/>
      <c r="G119" s="317"/>
      <c r="H119" s="317"/>
      <c r="I119" s="318">
        <v>1200</v>
      </c>
      <c r="J119" s="318">
        <v>1080</v>
      </c>
      <c r="K119" s="318"/>
      <c r="L119" s="318"/>
      <c r="M119" s="318"/>
      <c r="N119" s="318">
        <f t="shared" si="8"/>
        <v>11.5</v>
      </c>
      <c r="O119" s="294">
        <v>1200</v>
      </c>
      <c r="P119" s="294">
        <v>1068.5</v>
      </c>
      <c r="Q119" s="317"/>
      <c r="R119" s="317"/>
      <c r="S119" s="299"/>
    </row>
    <row r="120" spans="1:19" ht="25.5">
      <c r="A120" s="314">
        <v>25</v>
      </c>
      <c r="B120" s="296" t="s">
        <v>527</v>
      </c>
      <c r="C120" s="317"/>
      <c r="D120" s="317"/>
      <c r="E120" s="317"/>
      <c r="F120" s="317"/>
      <c r="G120" s="317"/>
      <c r="H120" s="317"/>
      <c r="I120" s="318">
        <v>1500</v>
      </c>
      <c r="J120" s="318">
        <v>1350</v>
      </c>
      <c r="K120" s="318"/>
      <c r="L120" s="318"/>
      <c r="M120" s="318"/>
      <c r="N120" s="318">
        <f t="shared" si="8"/>
        <v>28.900000000000091</v>
      </c>
      <c r="O120" s="294">
        <v>1500</v>
      </c>
      <c r="P120" s="294">
        <v>1321.1</v>
      </c>
      <c r="Q120" s="317"/>
      <c r="R120" s="317"/>
      <c r="S120" s="299"/>
    </row>
    <row r="121" spans="1:19" ht="25.5">
      <c r="A121" s="314">
        <v>26</v>
      </c>
      <c r="B121" s="296" t="s">
        <v>528</v>
      </c>
      <c r="C121" s="317"/>
      <c r="D121" s="317"/>
      <c r="E121" s="317"/>
      <c r="F121" s="317"/>
      <c r="G121" s="317"/>
      <c r="H121" s="317"/>
      <c r="I121" s="318">
        <v>1700</v>
      </c>
      <c r="J121" s="318">
        <v>1530</v>
      </c>
      <c r="K121" s="318"/>
      <c r="L121" s="318"/>
      <c r="M121" s="318"/>
      <c r="N121" s="318">
        <f t="shared" si="8"/>
        <v>38.869999999999891</v>
      </c>
      <c r="O121" s="294">
        <v>1700</v>
      </c>
      <c r="P121" s="294">
        <v>1491.13</v>
      </c>
      <c r="Q121" s="317"/>
      <c r="R121" s="317"/>
      <c r="S121" s="299"/>
    </row>
    <row r="122" spans="1:19" ht="25.5">
      <c r="A122" s="314">
        <v>27</v>
      </c>
      <c r="B122" s="296" t="s">
        <v>529</v>
      </c>
      <c r="C122" s="317"/>
      <c r="D122" s="317"/>
      <c r="E122" s="317"/>
      <c r="F122" s="317"/>
      <c r="G122" s="317"/>
      <c r="H122" s="317"/>
      <c r="I122" s="318">
        <v>1600</v>
      </c>
      <c r="J122" s="318">
        <v>1440</v>
      </c>
      <c r="K122" s="318"/>
      <c r="L122" s="318"/>
      <c r="M122" s="318"/>
      <c r="N122" s="318">
        <f t="shared" si="8"/>
        <v>0.10999999999989996</v>
      </c>
      <c r="O122" s="294">
        <v>1600</v>
      </c>
      <c r="P122" s="294">
        <v>1439.89</v>
      </c>
      <c r="Q122" s="317"/>
      <c r="R122" s="317"/>
      <c r="S122" s="299"/>
    </row>
    <row r="123" spans="1:19" ht="25.5">
      <c r="A123" s="314">
        <v>28</v>
      </c>
      <c r="B123" s="298" t="s">
        <v>530</v>
      </c>
      <c r="C123" s="317"/>
      <c r="D123" s="317"/>
      <c r="E123" s="317"/>
      <c r="F123" s="317"/>
      <c r="G123" s="317"/>
      <c r="H123" s="317"/>
      <c r="I123" s="318">
        <v>1500</v>
      </c>
      <c r="J123" s="318">
        <v>1350</v>
      </c>
      <c r="K123" s="318"/>
      <c r="L123" s="318"/>
      <c r="M123" s="318"/>
      <c r="N123" s="318">
        <f t="shared" si="8"/>
        <v>30.204000000000178</v>
      </c>
      <c r="O123" s="294">
        <v>1500</v>
      </c>
      <c r="P123" s="294">
        <v>1319.7959999999998</v>
      </c>
      <c r="Q123" s="317"/>
      <c r="R123" s="317"/>
      <c r="S123" s="299"/>
    </row>
    <row r="124" spans="1:19">
      <c r="A124" s="314">
        <v>29</v>
      </c>
      <c r="B124" s="298" t="s">
        <v>531</v>
      </c>
      <c r="C124" s="317"/>
      <c r="D124" s="317"/>
      <c r="E124" s="317"/>
      <c r="F124" s="317"/>
      <c r="G124" s="317"/>
      <c r="H124" s="317"/>
      <c r="I124" s="318">
        <v>1500</v>
      </c>
      <c r="J124" s="318">
        <v>1350</v>
      </c>
      <c r="K124" s="318"/>
      <c r="L124" s="318"/>
      <c r="M124" s="318"/>
      <c r="N124" s="318">
        <f t="shared" si="8"/>
        <v>15.680000000000064</v>
      </c>
      <c r="O124" s="294">
        <v>1500</v>
      </c>
      <c r="P124" s="294">
        <v>1334.32</v>
      </c>
      <c r="Q124" s="317"/>
      <c r="R124" s="317"/>
      <c r="S124" s="299"/>
    </row>
    <row r="125" spans="1:19" ht="25.5">
      <c r="A125" s="314">
        <v>30</v>
      </c>
      <c r="B125" s="298" t="s">
        <v>532</v>
      </c>
      <c r="C125" s="317"/>
      <c r="D125" s="317"/>
      <c r="E125" s="317"/>
      <c r="F125" s="317"/>
      <c r="G125" s="317"/>
      <c r="H125" s="317"/>
      <c r="I125" s="318">
        <v>1200</v>
      </c>
      <c r="J125" s="318">
        <v>1080</v>
      </c>
      <c r="K125" s="318"/>
      <c r="L125" s="318"/>
      <c r="M125" s="318">
        <v>0</v>
      </c>
      <c r="N125" s="318">
        <f t="shared" si="8"/>
        <v>0</v>
      </c>
      <c r="O125" s="294">
        <v>1200</v>
      </c>
      <c r="P125" s="294">
        <v>1080</v>
      </c>
      <c r="Q125" s="317"/>
      <c r="R125" s="317"/>
      <c r="S125" s="299"/>
    </row>
    <row r="126" spans="1:19" ht="25.5">
      <c r="A126" s="314">
        <v>31</v>
      </c>
      <c r="B126" s="298" t="s">
        <v>533</v>
      </c>
      <c r="C126" s="317"/>
      <c r="D126" s="317"/>
      <c r="E126" s="317"/>
      <c r="F126" s="317"/>
      <c r="G126" s="317"/>
      <c r="H126" s="317"/>
      <c r="I126" s="318">
        <v>1200</v>
      </c>
      <c r="J126" s="318">
        <v>1080</v>
      </c>
      <c r="K126" s="318"/>
      <c r="L126" s="318"/>
      <c r="M126" s="318">
        <v>0</v>
      </c>
      <c r="N126" s="318">
        <f t="shared" si="8"/>
        <v>0</v>
      </c>
      <c r="O126" s="294">
        <v>1200</v>
      </c>
      <c r="P126" s="294">
        <v>1080</v>
      </c>
      <c r="Q126" s="317"/>
      <c r="R126" s="317"/>
      <c r="S126" s="299"/>
    </row>
    <row r="127" spans="1:19" ht="25.5">
      <c r="A127" s="314">
        <v>32</v>
      </c>
      <c r="B127" s="293" t="s">
        <v>534</v>
      </c>
      <c r="C127" s="317"/>
      <c r="D127" s="317"/>
      <c r="E127" s="317"/>
      <c r="F127" s="317"/>
      <c r="G127" s="317"/>
      <c r="H127" s="317"/>
      <c r="I127" s="318">
        <v>1500</v>
      </c>
      <c r="J127" s="318">
        <v>1350</v>
      </c>
      <c r="K127" s="318"/>
      <c r="L127" s="318"/>
      <c r="M127" s="318"/>
      <c r="N127" s="318">
        <f t="shared" si="8"/>
        <v>85.349999999999909</v>
      </c>
      <c r="O127" s="294">
        <v>1500</v>
      </c>
      <c r="P127" s="294">
        <v>1264.6500000000001</v>
      </c>
      <c r="Q127" s="317"/>
      <c r="R127" s="317"/>
      <c r="S127" s="299"/>
    </row>
    <row r="128" spans="1:19" ht="25.5">
      <c r="A128" s="314">
        <v>33</v>
      </c>
      <c r="B128" s="296" t="s">
        <v>535</v>
      </c>
      <c r="C128" s="317"/>
      <c r="D128" s="317"/>
      <c r="E128" s="317"/>
      <c r="F128" s="317"/>
      <c r="G128" s="317"/>
      <c r="H128" s="317"/>
      <c r="I128" s="318">
        <v>509</v>
      </c>
      <c r="J128" s="318">
        <v>450</v>
      </c>
      <c r="K128" s="318"/>
      <c r="L128" s="318"/>
      <c r="M128" s="318"/>
      <c r="N128" s="318">
        <f t="shared" si="8"/>
        <v>8.4920000000000186</v>
      </c>
      <c r="O128" s="294">
        <v>509</v>
      </c>
      <c r="P128" s="294">
        <v>441.50799999999998</v>
      </c>
      <c r="Q128" s="317"/>
      <c r="R128" s="317"/>
      <c r="S128" s="299"/>
    </row>
    <row r="129" spans="1:19">
      <c r="A129" s="314">
        <v>34</v>
      </c>
      <c r="B129" s="296" t="s">
        <v>536</v>
      </c>
      <c r="C129" s="317"/>
      <c r="D129" s="317"/>
      <c r="E129" s="317"/>
      <c r="F129" s="317"/>
      <c r="G129" s="317"/>
      <c r="H129" s="317"/>
      <c r="I129" s="318">
        <v>509</v>
      </c>
      <c r="J129" s="318">
        <v>450</v>
      </c>
      <c r="K129" s="318"/>
      <c r="L129" s="318"/>
      <c r="M129" s="318"/>
      <c r="N129" s="318">
        <f t="shared" si="8"/>
        <v>3.1030000000000086</v>
      </c>
      <c r="O129" s="294">
        <v>509</v>
      </c>
      <c r="P129" s="294">
        <v>446.89699999999999</v>
      </c>
      <c r="Q129" s="317"/>
      <c r="R129" s="317"/>
      <c r="S129" s="299"/>
    </row>
    <row r="130" spans="1:19" ht="25.5">
      <c r="A130" s="314">
        <v>35</v>
      </c>
      <c r="B130" s="296" t="s">
        <v>537</v>
      </c>
      <c r="C130" s="317"/>
      <c r="D130" s="317"/>
      <c r="E130" s="317"/>
      <c r="F130" s="317"/>
      <c r="G130" s="317"/>
      <c r="H130" s="317"/>
      <c r="I130" s="318">
        <v>509</v>
      </c>
      <c r="J130" s="318">
        <v>450</v>
      </c>
      <c r="K130" s="318"/>
      <c r="L130" s="318"/>
      <c r="M130" s="318"/>
      <c r="N130" s="318">
        <f t="shared" si="8"/>
        <v>2.3659999999999854</v>
      </c>
      <c r="O130" s="294">
        <v>509</v>
      </c>
      <c r="P130" s="294">
        <v>447.63400000000001</v>
      </c>
      <c r="Q130" s="317"/>
      <c r="R130" s="317"/>
      <c r="S130" s="299"/>
    </row>
    <row r="131" spans="1:19" ht="25.5">
      <c r="A131" s="314">
        <v>36</v>
      </c>
      <c r="B131" s="298" t="s">
        <v>538</v>
      </c>
      <c r="C131" s="317"/>
      <c r="D131" s="317"/>
      <c r="E131" s="317"/>
      <c r="F131" s="317"/>
      <c r="G131" s="317"/>
      <c r="H131" s="317"/>
      <c r="I131" s="318">
        <v>509</v>
      </c>
      <c r="J131" s="318">
        <v>450</v>
      </c>
      <c r="K131" s="318"/>
      <c r="L131" s="318"/>
      <c r="M131" s="318"/>
      <c r="N131" s="318">
        <f t="shared" si="8"/>
        <v>1</v>
      </c>
      <c r="O131" s="294">
        <v>509</v>
      </c>
      <c r="P131" s="294">
        <v>449</v>
      </c>
      <c r="Q131" s="317"/>
      <c r="R131" s="317"/>
      <c r="S131" s="299"/>
    </row>
    <row r="132" spans="1:19">
      <c r="A132" s="314">
        <v>37</v>
      </c>
      <c r="B132" s="300" t="s">
        <v>539</v>
      </c>
      <c r="C132" s="317"/>
      <c r="D132" s="317"/>
      <c r="E132" s="317"/>
      <c r="F132" s="317"/>
      <c r="G132" s="317"/>
      <c r="H132" s="317"/>
      <c r="I132" s="318">
        <v>1633</v>
      </c>
      <c r="J132" s="318">
        <v>1468</v>
      </c>
      <c r="K132" s="318"/>
      <c r="L132" s="318"/>
      <c r="M132" s="318"/>
      <c r="N132" s="318">
        <f t="shared" si="8"/>
        <v>1.7999999999999545</v>
      </c>
      <c r="O132" s="294">
        <v>2200</v>
      </c>
      <c r="P132" s="294">
        <v>1466.2</v>
      </c>
      <c r="Q132" s="317"/>
      <c r="R132" s="317"/>
      <c r="S132" s="301"/>
    </row>
    <row r="133" spans="1:19" ht="25.5">
      <c r="A133" s="314">
        <v>38</v>
      </c>
      <c r="B133" s="300" t="s">
        <v>540</v>
      </c>
      <c r="C133" s="317"/>
      <c r="D133" s="317"/>
      <c r="E133" s="317"/>
      <c r="F133" s="317"/>
      <c r="G133" s="317"/>
      <c r="H133" s="317"/>
      <c r="I133" s="318">
        <v>1115</v>
      </c>
      <c r="J133" s="318">
        <v>1093</v>
      </c>
      <c r="K133" s="318"/>
      <c r="L133" s="318"/>
      <c r="M133" s="318"/>
      <c r="N133" s="318">
        <f t="shared" si="8"/>
        <v>1.7899999999999636</v>
      </c>
      <c r="O133" s="294">
        <v>1115</v>
      </c>
      <c r="P133" s="294">
        <v>1091.21</v>
      </c>
      <c r="Q133" s="317"/>
      <c r="R133" s="317"/>
      <c r="S133" s="301"/>
    </row>
    <row r="134" spans="1:19" ht="21" customHeight="1">
      <c r="A134" s="314">
        <v>39</v>
      </c>
      <c r="B134" s="300" t="s">
        <v>541</v>
      </c>
      <c r="C134" s="317"/>
      <c r="D134" s="317"/>
      <c r="E134" s="317"/>
      <c r="F134" s="317"/>
      <c r="G134" s="317"/>
      <c r="H134" s="317"/>
      <c r="I134" s="318">
        <v>1000</v>
      </c>
      <c r="J134" s="318">
        <v>900</v>
      </c>
      <c r="K134" s="318"/>
      <c r="L134" s="318"/>
      <c r="M134" s="318"/>
      <c r="N134" s="318">
        <f t="shared" si="8"/>
        <v>27.383000000000038</v>
      </c>
      <c r="O134" s="294">
        <v>1000</v>
      </c>
      <c r="P134" s="294">
        <v>872.61699999999996</v>
      </c>
      <c r="Q134" s="317"/>
      <c r="R134" s="317"/>
      <c r="S134" s="301"/>
    </row>
    <row r="135" spans="1:19" ht="25.5">
      <c r="A135" s="314">
        <v>40</v>
      </c>
      <c r="B135" s="300" t="s">
        <v>542</v>
      </c>
      <c r="C135" s="317"/>
      <c r="D135" s="317"/>
      <c r="E135" s="317"/>
      <c r="F135" s="317"/>
      <c r="G135" s="317"/>
      <c r="H135" s="317"/>
      <c r="I135" s="318">
        <v>2250</v>
      </c>
      <c r="J135" s="318">
        <v>2025</v>
      </c>
      <c r="K135" s="318"/>
      <c r="L135" s="318"/>
      <c r="M135" s="318"/>
      <c r="N135" s="318">
        <f t="shared" si="8"/>
        <v>10.797000000000025</v>
      </c>
      <c r="O135" s="294">
        <v>2250</v>
      </c>
      <c r="P135" s="294">
        <v>2014.203</v>
      </c>
      <c r="Q135" s="317"/>
      <c r="R135" s="317"/>
      <c r="S135" s="301"/>
    </row>
    <row r="136" spans="1:19" ht="22.5" customHeight="1">
      <c r="A136" s="314">
        <v>41</v>
      </c>
      <c r="B136" s="293" t="s">
        <v>543</v>
      </c>
      <c r="C136" s="317"/>
      <c r="D136" s="317"/>
      <c r="E136" s="317"/>
      <c r="F136" s="317"/>
      <c r="G136" s="317"/>
      <c r="H136" s="317"/>
      <c r="I136" s="318">
        <v>2000</v>
      </c>
      <c r="J136" s="318">
        <v>1800</v>
      </c>
      <c r="K136" s="318"/>
      <c r="L136" s="318"/>
      <c r="M136" s="318"/>
      <c r="N136" s="318">
        <f t="shared" si="8"/>
        <v>1</v>
      </c>
      <c r="O136" s="294">
        <v>2000</v>
      </c>
      <c r="P136" s="294">
        <v>1799</v>
      </c>
      <c r="Q136" s="317"/>
      <c r="R136" s="317"/>
      <c r="S136" s="301"/>
    </row>
    <row r="137" spans="1:19" ht="25.5">
      <c r="A137" s="314">
        <v>42</v>
      </c>
      <c r="B137" s="293" t="s">
        <v>544</v>
      </c>
      <c r="C137" s="317"/>
      <c r="D137" s="317"/>
      <c r="E137" s="317"/>
      <c r="F137" s="317"/>
      <c r="G137" s="317"/>
      <c r="H137" s="317"/>
      <c r="I137" s="318">
        <v>1200</v>
      </c>
      <c r="J137" s="318">
        <v>1080</v>
      </c>
      <c r="K137" s="318"/>
      <c r="L137" s="318"/>
      <c r="M137" s="318"/>
      <c r="N137" s="318">
        <f t="shared" si="8"/>
        <v>527.65599999999995</v>
      </c>
      <c r="O137" s="294">
        <v>1200</v>
      </c>
      <c r="P137" s="294">
        <v>552.34400000000005</v>
      </c>
      <c r="Q137" s="317"/>
      <c r="R137" s="317"/>
      <c r="S137" s="295"/>
    </row>
    <row r="138" spans="1:19" ht="25.5">
      <c r="A138" s="314">
        <v>43</v>
      </c>
      <c r="B138" s="293" t="s">
        <v>545</v>
      </c>
      <c r="C138" s="317"/>
      <c r="D138" s="317"/>
      <c r="E138" s="317"/>
      <c r="F138" s="317"/>
      <c r="G138" s="317"/>
      <c r="H138" s="317"/>
      <c r="I138" s="318">
        <v>1200</v>
      </c>
      <c r="J138" s="318">
        <v>1080</v>
      </c>
      <c r="K138" s="318"/>
      <c r="L138" s="318"/>
      <c r="M138" s="318"/>
      <c r="N138" s="318">
        <f t="shared" si="8"/>
        <v>2.8246999999998934</v>
      </c>
      <c r="O138" s="294">
        <v>1200</v>
      </c>
      <c r="P138" s="294">
        <v>1077.1753000000001</v>
      </c>
      <c r="Q138" s="317"/>
      <c r="R138" s="317"/>
      <c r="S138" s="299"/>
    </row>
    <row r="139" spans="1:19" ht="25.5">
      <c r="A139" s="314">
        <v>44</v>
      </c>
      <c r="B139" s="293" t="s">
        <v>546</v>
      </c>
      <c r="C139" s="317"/>
      <c r="D139" s="317"/>
      <c r="E139" s="317"/>
      <c r="F139" s="317"/>
      <c r="G139" s="317"/>
      <c r="H139" s="317"/>
      <c r="I139" s="318">
        <v>1200</v>
      </c>
      <c r="J139" s="318">
        <v>1080</v>
      </c>
      <c r="K139" s="318"/>
      <c r="L139" s="318"/>
      <c r="M139" s="318"/>
      <c r="N139" s="318">
        <f t="shared" si="8"/>
        <v>6.841899999999896</v>
      </c>
      <c r="O139" s="294">
        <v>1200</v>
      </c>
      <c r="P139" s="294">
        <v>1073.1581000000001</v>
      </c>
      <c r="Q139" s="317"/>
      <c r="R139" s="317"/>
      <c r="S139" s="299"/>
    </row>
    <row r="140" spans="1:19">
      <c r="A140" s="314">
        <v>45</v>
      </c>
      <c r="B140" s="300" t="s">
        <v>547</v>
      </c>
      <c r="C140" s="317"/>
      <c r="D140" s="317"/>
      <c r="E140" s="317"/>
      <c r="F140" s="317"/>
      <c r="G140" s="317"/>
      <c r="H140" s="317"/>
      <c r="I140" s="318">
        <v>900</v>
      </c>
      <c r="J140" s="318">
        <v>810</v>
      </c>
      <c r="K140" s="318"/>
      <c r="L140" s="318"/>
      <c r="M140" s="318"/>
      <c r="N140" s="318">
        <f t="shared" si="8"/>
        <v>6.3300000000000409</v>
      </c>
      <c r="O140" s="294">
        <v>900</v>
      </c>
      <c r="P140" s="294">
        <v>803.67</v>
      </c>
      <c r="Q140" s="317"/>
      <c r="R140" s="317"/>
      <c r="S140" s="301"/>
    </row>
    <row r="141" spans="1:19" ht="25.5">
      <c r="A141" s="314">
        <v>46</v>
      </c>
      <c r="B141" s="296" t="s">
        <v>548</v>
      </c>
      <c r="C141" s="317"/>
      <c r="D141" s="317"/>
      <c r="E141" s="317"/>
      <c r="F141" s="317"/>
      <c r="G141" s="317"/>
      <c r="H141" s="317"/>
      <c r="I141" s="318">
        <v>1200</v>
      </c>
      <c r="J141" s="318">
        <v>1080</v>
      </c>
      <c r="K141" s="318"/>
      <c r="L141" s="318"/>
      <c r="M141" s="318"/>
      <c r="N141" s="318">
        <f t="shared" si="8"/>
        <v>4.6615380000000641</v>
      </c>
      <c r="O141" s="294">
        <v>1200</v>
      </c>
      <c r="P141" s="294">
        <v>1075.3384619999999</v>
      </c>
      <c r="Q141" s="317"/>
      <c r="R141" s="317"/>
      <c r="S141" s="299"/>
    </row>
    <row r="142" spans="1:19">
      <c r="A142" s="314">
        <v>47</v>
      </c>
      <c r="B142" s="300" t="s">
        <v>549</v>
      </c>
      <c r="C142" s="317"/>
      <c r="D142" s="317"/>
      <c r="E142" s="317"/>
      <c r="F142" s="317"/>
      <c r="G142" s="317"/>
      <c r="H142" s="317"/>
      <c r="I142" s="318">
        <v>1000</v>
      </c>
      <c r="J142" s="318">
        <v>900</v>
      </c>
      <c r="K142" s="318"/>
      <c r="L142" s="318"/>
      <c r="M142" s="318"/>
      <c r="N142" s="318">
        <f t="shared" si="8"/>
        <v>2.5055999999999585</v>
      </c>
      <c r="O142" s="294">
        <v>1000</v>
      </c>
      <c r="P142" s="294">
        <v>897.49440000000004</v>
      </c>
      <c r="Q142" s="317"/>
      <c r="R142" s="317"/>
      <c r="S142" s="295"/>
    </row>
    <row r="143" spans="1:19" ht="25.5">
      <c r="A143" s="314">
        <v>48</v>
      </c>
      <c r="B143" s="293" t="s">
        <v>550</v>
      </c>
      <c r="C143" s="317"/>
      <c r="D143" s="317"/>
      <c r="E143" s="317"/>
      <c r="F143" s="317"/>
      <c r="G143" s="317"/>
      <c r="H143" s="317"/>
      <c r="I143" s="318">
        <v>500</v>
      </c>
      <c r="J143" s="318">
        <v>450</v>
      </c>
      <c r="K143" s="318"/>
      <c r="L143" s="318"/>
      <c r="M143" s="318"/>
      <c r="N143" s="318">
        <f t="shared" si="8"/>
        <v>19.33499999999998</v>
      </c>
      <c r="O143" s="294">
        <v>500</v>
      </c>
      <c r="P143" s="294">
        <v>430.66500000000002</v>
      </c>
      <c r="Q143" s="317"/>
      <c r="R143" s="317"/>
      <c r="S143" s="299"/>
    </row>
    <row r="144" spans="1:19" ht="25.5">
      <c r="A144" s="314">
        <v>49</v>
      </c>
      <c r="B144" s="296" t="s">
        <v>551</v>
      </c>
      <c r="C144" s="317"/>
      <c r="D144" s="317"/>
      <c r="E144" s="317"/>
      <c r="F144" s="317"/>
      <c r="G144" s="317"/>
      <c r="H144" s="317"/>
      <c r="I144" s="318">
        <v>500</v>
      </c>
      <c r="J144" s="318">
        <v>450</v>
      </c>
      <c r="K144" s="318"/>
      <c r="L144" s="318"/>
      <c r="M144" s="318">
        <v>0</v>
      </c>
      <c r="N144" s="318">
        <f t="shared" si="8"/>
        <v>0</v>
      </c>
      <c r="O144" s="294">
        <v>500</v>
      </c>
      <c r="P144" s="294">
        <v>450</v>
      </c>
      <c r="Q144" s="317"/>
      <c r="R144" s="317"/>
      <c r="S144" s="299"/>
    </row>
    <row r="145" spans="1:19" ht="25.5">
      <c r="A145" s="314">
        <v>50</v>
      </c>
      <c r="B145" s="296" t="s">
        <v>552</v>
      </c>
      <c r="C145" s="317"/>
      <c r="D145" s="317"/>
      <c r="E145" s="317"/>
      <c r="F145" s="317"/>
      <c r="G145" s="317"/>
      <c r="H145" s="317"/>
      <c r="I145" s="318">
        <v>500</v>
      </c>
      <c r="J145" s="318">
        <v>450</v>
      </c>
      <c r="K145" s="318"/>
      <c r="L145" s="318"/>
      <c r="M145" s="318"/>
      <c r="N145" s="318">
        <f t="shared" si="8"/>
        <v>1.5697999999999865</v>
      </c>
      <c r="O145" s="294">
        <v>500</v>
      </c>
      <c r="P145" s="294">
        <v>448.43020000000001</v>
      </c>
      <c r="Q145" s="317"/>
      <c r="R145" s="317"/>
      <c r="S145" s="299"/>
    </row>
    <row r="146" spans="1:19" ht="25.5">
      <c r="A146" s="314">
        <v>51</v>
      </c>
      <c r="B146" s="298" t="s">
        <v>553</v>
      </c>
      <c r="C146" s="317"/>
      <c r="D146" s="317"/>
      <c r="E146" s="317"/>
      <c r="F146" s="317"/>
      <c r="G146" s="317"/>
      <c r="H146" s="317"/>
      <c r="I146" s="318">
        <v>1100</v>
      </c>
      <c r="J146" s="318">
        <v>990</v>
      </c>
      <c r="K146" s="318"/>
      <c r="L146" s="318"/>
      <c r="M146" s="318"/>
      <c r="N146" s="318">
        <f t="shared" si="8"/>
        <v>7.7187999999999874</v>
      </c>
      <c r="O146" s="294">
        <v>1100</v>
      </c>
      <c r="P146" s="294">
        <v>982.28120000000001</v>
      </c>
      <c r="Q146" s="317"/>
      <c r="R146" s="317"/>
      <c r="S146" s="295"/>
    </row>
    <row r="147" spans="1:19">
      <c r="A147" s="314">
        <v>52</v>
      </c>
      <c r="B147" s="300" t="s">
        <v>554</v>
      </c>
      <c r="C147" s="317"/>
      <c r="D147" s="317"/>
      <c r="E147" s="317"/>
      <c r="F147" s="317"/>
      <c r="G147" s="317"/>
      <c r="H147" s="317"/>
      <c r="I147" s="318">
        <v>500</v>
      </c>
      <c r="J147" s="318">
        <v>450</v>
      </c>
      <c r="K147" s="318"/>
      <c r="L147" s="318"/>
      <c r="M147" s="318"/>
      <c r="N147" s="318">
        <f t="shared" si="8"/>
        <v>0.37299999999999045</v>
      </c>
      <c r="O147" s="294">
        <v>500</v>
      </c>
      <c r="P147" s="294">
        <v>449.62700000000001</v>
      </c>
      <c r="Q147" s="317"/>
      <c r="R147" s="317"/>
      <c r="S147" s="301"/>
    </row>
    <row r="148" spans="1:19">
      <c r="A148" s="314">
        <v>53</v>
      </c>
      <c r="B148" s="300" t="s">
        <v>555</v>
      </c>
      <c r="C148" s="317"/>
      <c r="D148" s="317"/>
      <c r="E148" s="317"/>
      <c r="F148" s="317"/>
      <c r="G148" s="317"/>
      <c r="H148" s="317"/>
      <c r="I148" s="318">
        <v>2500</v>
      </c>
      <c r="J148" s="318">
        <v>2450</v>
      </c>
      <c r="K148" s="318"/>
      <c r="L148" s="318"/>
      <c r="M148" s="318"/>
      <c r="N148" s="318">
        <f t="shared" si="8"/>
        <v>4.5809000000003834</v>
      </c>
      <c r="O148" s="294">
        <v>2500</v>
      </c>
      <c r="P148" s="294">
        <v>2445.4190999999996</v>
      </c>
      <c r="Q148" s="317"/>
      <c r="R148" s="317"/>
      <c r="S148" s="301"/>
    </row>
    <row r="149" spans="1:19">
      <c r="A149" s="314">
        <v>54</v>
      </c>
      <c r="B149" s="300" t="s">
        <v>556</v>
      </c>
      <c r="C149" s="317"/>
      <c r="D149" s="317"/>
      <c r="E149" s="317"/>
      <c r="F149" s="317"/>
      <c r="G149" s="317"/>
      <c r="H149" s="317"/>
      <c r="I149" s="318">
        <v>1800</v>
      </c>
      <c r="J149" s="318">
        <v>1763</v>
      </c>
      <c r="K149" s="318"/>
      <c r="L149" s="318"/>
      <c r="M149" s="318"/>
      <c r="N149" s="318">
        <f t="shared" si="8"/>
        <v>7</v>
      </c>
      <c r="O149" s="294">
        <v>1800</v>
      </c>
      <c r="P149" s="294">
        <v>1756</v>
      </c>
      <c r="Q149" s="317"/>
      <c r="R149" s="317"/>
      <c r="S149" s="301"/>
    </row>
    <row r="150" spans="1:19">
      <c r="A150" s="314">
        <v>55</v>
      </c>
      <c r="B150" s="300" t="s">
        <v>557</v>
      </c>
      <c r="C150" s="317"/>
      <c r="D150" s="317"/>
      <c r="E150" s="317"/>
      <c r="F150" s="317"/>
      <c r="G150" s="317"/>
      <c r="H150" s="317"/>
      <c r="I150" s="318">
        <v>1200</v>
      </c>
      <c r="J150" s="318">
        <v>1176</v>
      </c>
      <c r="K150" s="318"/>
      <c r="L150" s="318"/>
      <c r="M150" s="318"/>
      <c r="N150" s="318">
        <f t="shared" si="8"/>
        <v>5.4089999999998781</v>
      </c>
      <c r="O150" s="294">
        <v>1200</v>
      </c>
      <c r="P150" s="294">
        <v>1170.5910000000001</v>
      </c>
      <c r="Q150" s="317"/>
      <c r="R150" s="317"/>
      <c r="S150" s="301"/>
    </row>
    <row r="151" spans="1:19">
      <c r="A151" s="314">
        <v>56</v>
      </c>
      <c r="B151" s="300" t="s">
        <v>558</v>
      </c>
      <c r="C151" s="317"/>
      <c r="D151" s="317"/>
      <c r="E151" s="317"/>
      <c r="F151" s="317"/>
      <c r="G151" s="317"/>
      <c r="H151" s="317"/>
      <c r="I151" s="318">
        <v>1150</v>
      </c>
      <c r="J151" s="318">
        <v>1127</v>
      </c>
      <c r="K151" s="318"/>
      <c r="L151" s="318"/>
      <c r="M151" s="318"/>
      <c r="N151" s="318">
        <f t="shared" si="8"/>
        <v>2.550899999999956</v>
      </c>
      <c r="O151" s="294">
        <v>1150</v>
      </c>
      <c r="P151" s="294">
        <v>1124.4491</v>
      </c>
      <c r="Q151" s="317"/>
      <c r="R151" s="317"/>
      <c r="S151" s="301"/>
    </row>
    <row r="152" spans="1:19">
      <c r="A152" s="314">
        <v>57</v>
      </c>
      <c r="B152" s="300" t="s">
        <v>559</v>
      </c>
      <c r="C152" s="317"/>
      <c r="D152" s="317"/>
      <c r="E152" s="317"/>
      <c r="F152" s="317"/>
      <c r="G152" s="317"/>
      <c r="H152" s="317"/>
      <c r="I152" s="318">
        <v>2000</v>
      </c>
      <c r="J152" s="318">
        <v>1800</v>
      </c>
      <c r="K152" s="318"/>
      <c r="L152" s="318"/>
      <c r="M152" s="318"/>
      <c r="N152" s="318">
        <f t="shared" si="8"/>
        <v>4</v>
      </c>
      <c r="O152" s="294">
        <v>2000</v>
      </c>
      <c r="P152" s="294">
        <v>1796</v>
      </c>
      <c r="Q152" s="317"/>
      <c r="R152" s="317"/>
      <c r="S152" s="301"/>
    </row>
    <row r="153" spans="1:19">
      <c r="A153" s="314">
        <v>58</v>
      </c>
      <c r="B153" s="300" t="s">
        <v>560</v>
      </c>
      <c r="C153" s="317"/>
      <c r="D153" s="317"/>
      <c r="E153" s="317"/>
      <c r="F153" s="317"/>
      <c r="G153" s="317"/>
      <c r="H153" s="317"/>
      <c r="I153" s="318">
        <v>2200</v>
      </c>
      <c r="J153" s="318">
        <v>1980</v>
      </c>
      <c r="K153" s="318"/>
      <c r="L153" s="318"/>
      <c r="M153" s="318"/>
      <c r="N153" s="318">
        <f t="shared" si="8"/>
        <v>5.7162999999998192</v>
      </c>
      <c r="O153" s="294">
        <v>2200</v>
      </c>
      <c r="P153" s="294">
        <v>1974.2837000000002</v>
      </c>
      <c r="Q153" s="317"/>
      <c r="R153" s="317"/>
      <c r="S153" s="301"/>
    </row>
    <row r="154" spans="1:19">
      <c r="A154" s="314">
        <v>59</v>
      </c>
      <c r="B154" s="300" t="s">
        <v>561</v>
      </c>
      <c r="C154" s="317"/>
      <c r="D154" s="317"/>
      <c r="E154" s="317"/>
      <c r="F154" s="317"/>
      <c r="G154" s="317"/>
      <c r="H154" s="317"/>
      <c r="I154" s="318">
        <v>500</v>
      </c>
      <c r="J154" s="318">
        <v>450</v>
      </c>
      <c r="K154" s="318"/>
      <c r="L154" s="318"/>
      <c r="M154" s="318"/>
      <c r="N154" s="318">
        <f t="shared" si="8"/>
        <v>20.521000000000015</v>
      </c>
      <c r="O154" s="294">
        <v>500</v>
      </c>
      <c r="P154" s="294">
        <v>429.47899999999998</v>
      </c>
      <c r="Q154" s="317"/>
      <c r="R154" s="317"/>
      <c r="S154" s="301"/>
    </row>
    <row r="155" spans="1:19">
      <c r="A155" s="314">
        <v>60</v>
      </c>
      <c r="B155" s="300" t="s">
        <v>562</v>
      </c>
      <c r="C155" s="317"/>
      <c r="D155" s="317"/>
      <c r="E155" s="317"/>
      <c r="F155" s="317"/>
      <c r="G155" s="317"/>
      <c r="H155" s="317"/>
      <c r="I155" s="318">
        <v>600</v>
      </c>
      <c r="J155" s="318">
        <v>540</v>
      </c>
      <c r="K155" s="318"/>
      <c r="L155" s="318"/>
      <c r="M155" s="318"/>
      <c r="N155" s="318">
        <f t="shared" si="8"/>
        <v>2.4217329999999038</v>
      </c>
      <c r="O155" s="294">
        <v>600</v>
      </c>
      <c r="P155" s="294">
        <v>537.5782670000001</v>
      </c>
      <c r="Q155" s="317"/>
      <c r="R155" s="317"/>
      <c r="S155" s="301"/>
    </row>
    <row r="156" spans="1:19">
      <c r="A156" s="314">
        <v>61</v>
      </c>
      <c r="B156" s="300" t="s">
        <v>563</v>
      </c>
      <c r="C156" s="317"/>
      <c r="D156" s="317"/>
      <c r="E156" s="317"/>
      <c r="F156" s="317"/>
      <c r="G156" s="317"/>
      <c r="H156" s="317"/>
      <c r="I156" s="318">
        <v>600</v>
      </c>
      <c r="J156" s="318">
        <v>540</v>
      </c>
      <c r="K156" s="318"/>
      <c r="L156" s="318"/>
      <c r="M156" s="318"/>
      <c r="N156" s="318">
        <f t="shared" si="8"/>
        <v>0.66899200000000292</v>
      </c>
      <c r="O156" s="294">
        <v>600</v>
      </c>
      <c r="P156" s="294">
        <v>539.331008</v>
      </c>
      <c r="Q156" s="317"/>
      <c r="R156" s="317"/>
      <c r="S156" s="301"/>
    </row>
    <row r="157" spans="1:19">
      <c r="A157" s="314">
        <v>62</v>
      </c>
      <c r="B157" s="300" t="s">
        <v>564</v>
      </c>
      <c r="C157" s="317"/>
      <c r="D157" s="317"/>
      <c r="E157" s="317"/>
      <c r="F157" s="317"/>
      <c r="G157" s="317"/>
      <c r="H157" s="317"/>
      <c r="I157" s="318">
        <v>500</v>
      </c>
      <c r="J157" s="318">
        <v>450</v>
      </c>
      <c r="K157" s="318"/>
      <c r="L157" s="318"/>
      <c r="M157" s="318"/>
      <c r="N157" s="318">
        <f>J157-P157</f>
        <v>16.25200000000001</v>
      </c>
      <c r="O157" s="294">
        <v>500</v>
      </c>
      <c r="P157" s="294">
        <v>433.74799999999999</v>
      </c>
      <c r="Q157" s="317"/>
      <c r="R157" s="317"/>
      <c r="S157" s="301"/>
    </row>
    <row r="158" spans="1:19" ht="25.5">
      <c r="A158" s="314">
        <v>63</v>
      </c>
      <c r="B158" s="244" t="s">
        <v>565</v>
      </c>
      <c r="C158" s="317"/>
      <c r="D158" s="317"/>
      <c r="E158" s="317"/>
      <c r="F158" s="317"/>
      <c r="G158" s="317"/>
      <c r="H158" s="317"/>
      <c r="I158" s="318">
        <v>1500</v>
      </c>
      <c r="J158" s="318">
        <v>1100</v>
      </c>
      <c r="K158" s="318"/>
      <c r="L158" s="318"/>
      <c r="M158" s="318"/>
      <c r="N158" s="318">
        <v>1100</v>
      </c>
      <c r="O158" s="294"/>
      <c r="P158" s="294"/>
      <c r="Q158" s="317"/>
      <c r="R158" s="317"/>
      <c r="S158" s="301" t="s">
        <v>581</v>
      </c>
    </row>
    <row r="159" spans="1:19" s="283" customFormat="1" ht="23.25" customHeight="1">
      <c r="A159" s="319" t="s">
        <v>255</v>
      </c>
      <c r="B159" s="302" t="s">
        <v>566</v>
      </c>
      <c r="C159" s="320"/>
      <c r="D159" s="320"/>
      <c r="E159" s="320"/>
      <c r="F159" s="320"/>
      <c r="G159" s="320"/>
      <c r="H159" s="320"/>
      <c r="I159" s="321">
        <f>SUM(I160:I176)</f>
        <v>14994</v>
      </c>
      <c r="J159" s="321">
        <f t="shared" ref="J159:P159" si="9">SUM(J160:J176)</f>
        <v>13492</v>
      </c>
      <c r="K159" s="321">
        <f t="shared" si="9"/>
        <v>0</v>
      </c>
      <c r="L159" s="321">
        <f t="shared" si="9"/>
        <v>0</v>
      </c>
      <c r="M159" s="321">
        <f t="shared" si="9"/>
        <v>8040.95</v>
      </c>
      <c r="N159" s="321">
        <f t="shared" si="9"/>
        <v>6117</v>
      </c>
      <c r="O159" s="321">
        <f t="shared" si="9"/>
        <v>16920.3</v>
      </c>
      <c r="P159" s="321">
        <f t="shared" si="9"/>
        <v>15415.95</v>
      </c>
      <c r="Q159" s="320"/>
      <c r="R159" s="320"/>
      <c r="S159" s="303"/>
    </row>
    <row r="160" spans="1:19" s="628" customFormat="1" ht="25.5">
      <c r="A160" s="622">
        <v>64</v>
      </c>
      <c r="B160" s="623" t="s">
        <v>567</v>
      </c>
      <c r="C160" s="624"/>
      <c r="D160" s="624"/>
      <c r="E160" s="624"/>
      <c r="F160" s="624"/>
      <c r="G160" s="624"/>
      <c r="H160" s="624"/>
      <c r="I160" s="625">
        <v>1500</v>
      </c>
      <c r="J160" s="625">
        <v>1350</v>
      </c>
      <c r="K160" s="625"/>
      <c r="L160" s="625"/>
      <c r="M160" s="625">
        <v>0</v>
      </c>
      <c r="N160" s="625">
        <v>1350</v>
      </c>
      <c r="O160" s="626"/>
      <c r="P160" s="626"/>
      <c r="Q160" s="624"/>
      <c r="R160" s="624"/>
      <c r="S160" s="627" t="s">
        <v>791</v>
      </c>
    </row>
    <row r="161" spans="1:19" ht="18.75" customHeight="1">
      <c r="A161" s="314">
        <v>65</v>
      </c>
      <c r="B161" s="298" t="s">
        <v>568</v>
      </c>
      <c r="C161" s="317"/>
      <c r="D161" s="317"/>
      <c r="E161" s="317"/>
      <c r="F161" s="317"/>
      <c r="G161" s="317"/>
      <c r="H161" s="317"/>
      <c r="I161" s="318">
        <v>500</v>
      </c>
      <c r="J161" s="318">
        <v>450</v>
      </c>
      <c r="K161" s="318"/>
      <c r="L161" s="318"/>
      <c r="M161" s="318">
        <v>0</v>
      </c>
      <c r="N161" s="318">
        <v>0</v>
      </c>
      <c r="O161" s="294">
        <v>500</v>
      </c>
      <c r="P161" s="294">
        <v>450</v>
      </c>
      <c r="Q161" s="317"/>
      <c r="R161" s="317"/>
      <c r="S161" s="299"/>
    </row>
    <row r="162" spans="1:19" ht="18.75" customHeight="1">
      <c r="A162" s="314">
        <v>66</v>
      </c>
      <c r="B162" s="244" t="s">
        <v>569</v>
      </c>
      <c r="C162" s="317"/>
      <c r="D162" s="317"/>
      <c r="E162" s="317"/>
      <c r="F162" s="317"/>
      <c r="G162" s="317"/>
      <c r="H162" s="317"/>
      <c r="I162" s="318">
        <v>778</v>
      </c>
      <c r="J162" s="318">
        <v>700</v>
      </c>
      <c r="K162" s="318"/>
      <c r="L162" s="318"/>
      <c r="M162" s="318"/>
      <c r="N162" s="318">
        <v>250</v>
      </c>
      <c r="O162" s="294">
        <v>500</v>
      </c>
      <c r="P162" s="294">
        <v>450</v>
      </c>
      <c r="Q162" s="317"/>
      <c r="R162" s="317"/>
      <c r="S162" s="330"/>
    </row>
    <row r="163" spans="1:19" ht="25.5">
      <c r="A163" s="314">
        <v>67</v>
      </c>
      <c r="B163" s="244" t="s">
        <v>570</v>
      </c>
      <c r="C163" s="317"/>
      <c r="D163" s="317"/>
      <c r="E163" s="317"/>
      <c r="F163" s="317"/>
      <c r="G163" s="317"/>
      <c r="H163" s="317"/>
      <c r="I163" s="318">
        <v>1112</v>
      </c>
      <c r="J163" s="318">
        <v>1000</v>
      </c>
      <c r="K163" s="318"/>
      <c r="L163" s="318"/>
      <c r="M163" s="318">
        <v>0</v>
      </c>
      <c r="N163" s="318">
        <v>0</v>
      </c>
      <c r="O163" s="294">
        <v>1112</v>
      </c>
      <c r="P163" s="294">
        <v>1000</v>
      </c>
      <c r="Q163" s="317"/>
      <c r="R163" s="317"/>
      <c r="S163" s="330"/>
    </row>
    <row r="164" spans="1:19" ht="25.5">
      <c r="A164" s="314">
        <v>68</v>
      </c>
      <c r="B164" s="244" t="s">
        <v>571</v>
      </c>
      <c r="C164" s="317"/>
      <c r="D164" s="317"/>
      <c r="E164" s="317"/>
      <c r="F164" s="317"/>
      <c r="G164" s="317"/>
      <c r="H164" s="317"/>
      <c r="I164" s="318">
        <v>2720</v>
      </c>
      <c r="J164" s="318">
        <v>2447</v>
      </c>
      <c r="K164" s="318"/>
      <c r="L164" s="318"/>
      <c r="M164" s="318"/>
      <c r="N164" s="318">
        <v>2447</v>
      </c>
      <c r="O164" s="294">
        <v>0</v>
      </c>
      <c r="P164" s="294">
        <v>0</v>
      </c>
      <c r="Q164" s="317"/>
      <c r="R164" s="317"/>
      <c r="S164" s="385" t="s">
        <v>582</v>
      </c>
    </row>
    <row r="165" spans="1:19" ht="25.5">
      <c r="A165" s="314">
        <v>69</v>
      </c>
      <c r="B165" s="244" t="s">
        <v>572</v>
      </c>
      <c r="C165" s="317"/>
      <c r="D165" s="317"/>
      <c r="E165" s="317"/>
      <c r="F165" s="317"/>
      <c r="G165" s="317"/>
      <c r="H165" s="317"/>
      <c r="I165" s="318">
        <v>1500</v>
      </c>
      <c r="J165" s="318">
        <v>1350</v>
      </c>
      <c r="K165" s="318"/>
      <c r="L165" s="318"/>
      <c r="M165" s="318">
        <v>0</v>
      </c>
      <c r="N165" s="318">
        <v>0</v>
      </c>
      <c r="O165" s="294">
        <v>1500</v>
      </c>
      <c r="P165" s="294">
        <v>1350</v>
      </c>
      <c r="Q165" s="317"/>
      <c r="R165" s="317"/>
      <c r="S165" s="305"/>
    </row>
    <row r="166" spans="1:19" ht="25.5">
      <c r="A166" s="314">
        <v>70</v>
      </c>
      <c r="B166" s="244" t="s">
        <v>573</v>
      </c>
      <c r="C166" s="317"/>
      <c r="D166" s="317"/>
      <c r="E166" s="317"/>
      <c r="F166" s="317"/>
      <c r="G166" s="317"/>
      <c r="H166" s="317"/>
      <c r="I166" s="318">
        <v>500</v>
      </c>
      <c r="J166" s="318">
        <v>450</v>
      </c>
      <c r="K166" s="318"/>
      <c r="L166" s="318"/>
      <c r="M166" s="318">
        <v>0</v>
      </c>
      <c r="N166" s="318">
        <v>0</v>
      </c>
      <c r="O166" s="294">
        <v>500</v>
      </c>
      <c r="P166" s="294">
        <v>450</v>
      </c>
      <c r="Q166" s="317"/>
      <c r="R166" s="317"/>
      <c r="S166" s="305"/>
    </row>
    <row r="167" spans="1:19" ht="25.5">
      <c r="A167" s="314">
        <v>71</v>
      </c>
      <c r="B167" s="244" t="s">
        <v>574</v>
      </c>
      <c r="C167" s="317"/>
      <c r="D167" s="317"/>
      <c r="E167" s="317"/>
      <c r="F167" s="317"/>
      <c r="G167" s="317"/>
      <c r="H167" s="317"/>
      <c r="I167" s="318">
        <v>2556</v>
      </c>
      <c r="J167" s="318">
        <v>2300</v>
      </c>
      <c r="K167" s="318"/>
      <c r="L167" s="318"/>
      <c r="M167" s="318"/>
      <c r="N167" s="318">
        <v>100</v>
      </c>
      <c r="O167" s="294">
        <v>2445</v>
      </c>
      <c r="P167" s="294">
        <v>2200</v>
      </c>
      <c r="Q167" s="317"/>
      <c r="R167" s="317"/>
      <c r="S167" s="385"/>
    </row>
    <row r="168" spans="1:19" s="628" customFormat="1" ht="23.25" customHeight="1">
      <c r="A168" s="622">
        <v>72</v>
      </c>
      <c r="B168" s="629" t="s">
        <v>575</v>
      </c>
      <c r="C168" s="624"/>
      <c r="D168" s="624"/>
      <c r="E168" s="624"/>
      <c r="F168" s="624"/>
      <c r="G168" s="624"/>
      <c r="H168" s="624"/>
      <c r="I168" s="625">
        <v>1200</v>
      </c>
      <c r="J168" s="625">
        <v>1080</v>
      </c>
      <c r="K168" s="625"/>
      <c r="L168" s="625"/>
      <c r="M168" s="625">
        <v>0</v>
      </c>
      <c r="N168" s="625">
        <v>1080</v>
      </c>
      <c r="O168" s="626"/>
      <c r="P168" s="626"/>
      <c r="Q168" s="624"/>
      <c r="R168" s="624"/>
      <c r="S168" s="627" t="s">
        <v>791</v>
      </c>
    </row>
    <row r="169" spans="1:19" ht="22.5" customHeight="1">
      <c r="A169" s="314">
        <v>73</v>
      </c>
      <c r="B169" s="300" t="s">
        <v>563</v>
      </c>
      <c r="C169" s="317"/>
      <c r="D169" s="317"/>
      <c r="E169" s="317"/>
      <c r="F169" s="317"/>
      <c r="G169" s="317"/>
      <c r="H169" s="317"/>
      <c r="I169" s="318">
        <v>600</v>
      </c>
      <c r="J169" s="318">
        <v>540</v>
      </c>
      <c r="K169" s="318"/>
      <c r="L169" s="318"/>
      <c r="M169" s="318"/>
      <c r="N169" s="318">
        <v>540</v>
      </c>
      <c r="O169" s="294"/>
      <c r="P169" s="294">
        <v>0</v>
      </c>
      <c r="Q169" s="317"/>
      <c r="R169" s="317"/>
      <c r="S169" s="295" t="s">
        <v>792</v>
      </c>
    </row>
    <row r="170" spans="1:19" ht="25.5">
      <c r="A170" s="314">
        <v>74</v>
      </c>
      <c r="B170" s="244" t="s">
        <v>576</v>
      </c>
      <c r="C170" s="317"/>
      <c r="D170" s="317"/>
      <c r="E170" s="317"/>
      <c r="F170" s="317"/>
      <c r="G170" s="317"/>
      <c r="H170" s="317"/>
      <c r="I170" s="318">
        <v>889</v>
      </c>
      <c r="J170" s="318">
        <v>800</v>
      </c>
      <c r="K170" s="318"/>
      <c r="L170" s="318"/>
      <c r="M170" s="318">
        <v>0</v>
      </c>
      <c r="N170" s="318">
        <v>0</v>
      </c>
      <c r="O170" s="294">
        <v>889</v>
      </c>
      <c r="P170" s="294">
        <v>800</v>
      </c>
      <c r="Q170" s="317"/>
      <c r="R170" s="317"/>
      <c r="S170" s="330"/>
    </row>
    <row r="171" spans="1:19" ht="25.5">
      <c r="A171" s="314">
        <v>75</v>
      </c>
      <c r="B171" s="244" t="s">
        <v>577</v>
      </c>
      <c r="C171" s="317"/>
      <c r="D171" s="317"/>
      <c r="E171" s="317"/>
      <c r="F171" s="317"/>
      <c r="G171" s="317"/>
      <c r="H171" s="317"/>
      <c r="I171" s="318">
        <v>250</v>
      </c>
      <c r="J171" s="318">
        <v>225</v>
      </c>
      <c r="K171" s="318"/>
      <c r="L171" s="318"/>
      <c r="M171" s="318">
        <v>0</v>
      </c>
      <c r="N171" s="318">
        <v>0</v>
      </c>
      <c r="O171" s="294">
        <v>250</v>
      </c>
      <c r="P171" s="294">
        <v>225</v>
      </c>
      <c r="Q171" s="317"/>
      <c r="R171" s="317"/>
      <c r="S171" s="330"/>
    </row>
    <row r="172" spans="1:19" ht="25.5">
      <c r="A172" s="314">
        <v>76</v>
      </c>
      <c r="B172" s="304" t="s">
        <v>578</v>
      </c>
      <c r="C172" s="317"/>
      <c r="D172" s="317"/>
      <c r="E172" s="317"/>
      <c r="F172" s="317"/>
      <c r="G172" s="317"/>
      <c r="H172" s="317"/>
      <c r="I172" s="318">
        <v>889</v>
      </c>
      <c r="J172" s="318">
        <v>800</v>
      </c>
      <c r="K172" s="318"/>
      <c r="L172" s="318"/>
      <c r="M172" s="318"/>
      <c r="N172" s="318">
        <v>350</v>
      </c>
      <c r="O172" s="294">
        <v>500</v>
      </c>
      <c r="P172" s="294">
        <v>450</v>
      </c>
      <c r="Q172" s="317"/>
      <c r="R172" s="317"/>
      <c r="S172" s="330"/>
    </row>
    <row r="173" spans="1:19" ht="24.75" customHeight="1">
      <c r="A173" s="314">
        <v>77</v>
      </c>
      <c r="B173" s="304" t="s">
        <v>579</v>
      </c>
      <c r="C173" s="317"/>
      <c r="D173" s="317"/>
      <c r="E173" s="317"/>
      <c r="F173" s="317"/>
      <c r="G173" s="317"/>
      <c r="H173" s="317"/>
      <c r="I173" s="318"/>
      <c r="J173" s="318"/>
      <c r="K173" s="318"/>
      <c r="L173" s="318"/>
      <c r="M173" s="318">
        <v>2800</v>
      </c>
      <c r="N173" s="318"/>
      <c r="O173" s="294">
        <v>3111</v>
      </c>
      <c r="P173" s="294">
        <v>2800</v>
      </c>
      <c r="Q173" s="317"/>
      <c r="R173" s="317"/>
      <c r="S173" s="757" t="s">
        <v>583</v>
      </c>
    </row>
    <row r="174" spans="1:19" ht="24.75" customHeight="1">
      <c r="A174" s="314">
        <v>78</v>
      </c>
      <c r="B174" s="306" t="s">
        <v>580</v>
      </c>
      <c r="C174" s="322"/>
      <c r="D174" s="322"/>
      <c r="E174" s="322"/>
      <c r="F174" s="322"/>
      <c r="G174" s="322"/>
      <c r="H174" s="322"/>
      <c r="I174" s="323"/>
      <c r="J174" s="323"/>
      <c r="K174" s="323"/>
      <c r="L174" s="323"/>
      <c r="M174" s="323">
        <v>2810.95</v>
      </c>
      <c r="N174" s="323"/>
      <c r="O174" s="307">
        <v>3123.3</v>
      </c>
      <c r="P174" s="307">
        <v>2810.95</v>
      </c>
      <c r="Q174" s="322"/>
      <c r="R174" s="322"/>
      <c r="S174" s="758"/>
    </row>
    <row r="175" spans="1:19" s="628" customFormat="1" ht="24.75" customHeight="1">
      <c r="A175" s="622">
        <v>1</v>
      </c>
      <c r="B175" s="630" t="s">
        <v>793</v>
      </c>
      <c r="C175" s="631"/>
      <c r="D175" s="631"/>
      <c r="E175" s="631"/>
      <c r="F175" s="631"/>
      <c r="G175" s="631"/>
      <c r="H175" s="631"/>
      <c r="I175" s="632"/>
      <c r="J175" s="632"/>
      <c r="K175" s="632"/>
      <c r="L175" s="632"/>
      <c r="M175" s="632">
        <v>430</v>
      </c>
      <c r="N175" s="632"/>
      <c r="O175" s="633">
        <v>470</v>
      </c>
      <c r="P175" s="633">
        <v>430</v>
      </c>
      <c r="Q175" s="631"/>
      <c r="R175" s="631"/>
      <c r="S175" s="739" t="s">
        <v>795</v>
      </c>
    </row>
    <row r="176" spans="1:19" s="628" customFormat="1" ht="24.75" customHeight="1">
      <c r="A176" s="622">
        <v>2</v>
      </c>
      <c r="B176" s="630" t="s">
        <v>794</v>
      </c>
      <c r="C176" s="631"/>
      <c r="D176" s="631"/>
      <c r="E176" s="631"/>
      <c r="F176" s="631"/>
      <c r="G176" s="631"/>
      <c r="H176" s="631"/>
      <c r="I176" s="632"/>
      <c r="J176" s="632"/>
      <c r="K176" s="632"/>
      <c r="L176" s="632"/>
      <c r="M176" s="632">
        <v>2000</v>
      </c>
      <c r="N176" s="632"/>
      <c r="O176" s="633">
        <v>2020</v>
      </c>
      <c r="P176" s="633">
        <v>2000</v>
      </c>
      <c r="Q176" s="631"/>
      <c r="R176" s="631"/>
      <c r="S176" s="740"/>
    </row>
    <row r="177" spans="1:19" s="283" customFormat="1" ht="30.75" customHeight="1">
      <c r="A177" s="272">
        <v>6</v>
      </c>
      <c r="B177" s="273" t="s">
        <v>584</v>
      </c>
      <c r="C177" s="273"/>
      <c r="D177" s="273"/>
      <c r="E177" s="273"/>
      <c r="F177" s="273"/>
      <c r="G177" s="273"/>
      <c r="H177" s="273"/>
      <c r="I177" s="287">
        <f>I178</f>
        <v>68930</v>
      </c>
      <c r="J177" s="287">
        <f t="shared" ref="J177:R177" si="10">J178</f>
        <v>60200</v>
      </c>
      <c r="K177" s="287">
        <f t="shared" si="10"/>
        <v>0</v>
      </c>
      <c r="L177" s="287">
        <f t="shared" si="10"/>
        <v>0</v>
      </c>
      <c r="M177" s="287">
        <f t="shared" si="10"/>
        <v>5838</v>
      </c>
      <c r="N177" s="287">
        <f t="shared" si="10"/>
        <v>5838</v>
      </c>
      <c r="O177" s="287">
        <f t="shared" si="10"/>
        <v>72092</v>
      </c>
      <c r="P177" s="287">
        <f t="shared" si="10"/>
        <v>60200</v>
      </c>
      <c r="Q177" s="287">
        <f t="shared" si="10"/>
        <v>0</v>
      </c>
      <c r="R177" s="287">
        <f t="shared" si="10"/>
        <v>0</v>
      </c>
      <c r="S177" s="328"/>
    </row>
    <row r="178" spans="1:19" ht="30">
      <c r="A178" s="314" t="s">
        <v>326</v>
      </c>
      <c r="B178" s="264" t="s">
        <v>588</v>
      </c>
      <c r="C178" s="280"/>
      <c r="D178" s="280"/>
      <c r="E178" s="280"/>
      <c r="F178" s="280"/>
      <c r="G178" s="280"/>
      <c r="H178" s="280"/>
      <c r="I178" s="324">
        <f>SUM(I179:I197)</f>
        <v>68930</v>
      </c>
      <c r="J178" s="324">
        <f t="shared" ref="J178:P178" si="11">SUM(J179:J197)</f>
        <v>60200</v>
      </c>
      <c r="K178" s="324">
        <f t="shared" si="11"/>
        <v>0</v>
      </c>
      <c r="L178" s="324">
        <f t="shared" si="11"/>
        <v>0</v>
      </c>
      <c r="M178" s="324">
        <f t="shared" si="11"/>
        <v>5838</v>
      </c>
      <c r="N178" s="324">
        <f t="shared" si="11"/>
        <v>5838</v>
      </c>
      <c r="O178" s="324">
        <f t="shared" si="11"/>
        <v>72092</v>
      </c>
      <c r="P178" s="324">
        <f t="shared" si="11"/>
        <v>60200</v>
      </c>
      <c r="Q178" s="280"/>
      <c r="R178" s="280"/>
      <c r="S178" s="315"/>
    </row>
    <row r="179" spans="1:19" ht="24" customHeight="1">
      <c r="A179" s="314"/>
      <c r="B179" s="264" t="s">
        <v>589</v>
      </c>
      <c r="C179" s="280"/>
      <c r="D179" s="280"/>
      <c r="E179" s="280"/>
      <c r="F179" s="280"/>
      <c r="G179" s="280"/>
      <c r="H179" s="280"/>
      <c r="I179" s="260">
        <v>2500</v>
      </c>
      <c r="J179" s="410">
        <f>+I179-455</f>
        <v>2045</v>
      </c>
      <c r="K179" s="280"/>
      <c r="L179" s="280"/>
      <c r="M179" s="280"/>
      <c r="N179" s="280">
        <v>164</v>
      </c>
      <c r="O179" s="325">
        <f>I179-N179</f>
        <v>2336</v>
      </c>
      <c r="P179" s="325">
        <f>J179-N179</f>
        <v>1881</v>
      </c>
      <c r="Q179" s="280"/>
      <c r="R179" s="280"/>
      <c r="S179" s="315" t="s">
        <v>607</v>
      </c>
    </row>
    <row r="180" spans="1:19" ht="30">
      <c r="A180" s="314"/>
      <c r="B180" s="264" t="s">
        <v>590</v>
      </c>
      <c r="C180" s="280"/>
      <c r="D180" s="280"/>
      <c r="E180" s="280"/>
      <c r="F180" s="280"/>
      <c r="G180" s="280"/>
      <c r="H180" s="280"/>
      <c r="I180" s="260">
        <f>6850-1500</f>
        <v>5350</v>
      </c>
      <c r="J180" s="410">
        <f>+I180-62</f>
        <v>5288</v>
      </c>
      <c r="K180" s="280"/>
      <c r="L180" s="280"/>
      <c r="M180" s="280"/>
      <c r="N180" s="280">
        <v>558</v>
      </c>
      <c r="O180" s="325">
        <f t="shared" ref="O180:O195" si="12">I180-N180</f>
        <v>4792</v>
      </c>
      <c r="P180" s="325">
        <f t="shared" ref="P180:P195" si="13">J180-N180</f>
        <v>4730</v>
      </c>
      <c r="Q180" s="280"/>
      <c r="R180" s="280"/>
      <c r="S180" s="315" t="s">
        <v>608</v>
      </c>
    </row>
    <row r="181" spans="1:19" ht="30">
      <c r="A181" s="314"/>
      <c r="B181" s="264" t="s">
        <v>591</v>
      </c>
      <c r="C181" s="280"/>
      <c r="D181" s="280"/>
      <c r="E181" s="280"/>
      <c r="F181" s="280"/>
      <c r="G181" s="280"/>
      <c r="H181" s="280"/>
      <c r="I181" s="260">
        <v>5650</v>
      </c>
      <c r="J181" s="410">
        <f>+I181-135</f>
        <v>5515</v>
      </c>
      <c r="K181" s="280"/>
      <c r="L181" s="280"/>
      <c r="M181" s="280"/>
      <c r="N181" s="280">
        <v>160</v>
      </c>
      <c r="O181" s="325">
        <f t="shared" si="12"/>
        <v>5490</v>
      </c>
      <c r="P181" s="325">
        <f t="shared" si="13"/>
        <v>5355</v>
      </c>
      <c r="Q181" s="280"/>
      <c r="R181" s="280"/>
      <c r="S181" s="315" t="s">
        <v>609</v>
      </c>
    </row>
    <row r="182" spans="1:19" ht="30">
      <c r="A182" s="314"/>
      <c r="B182" s="264" t="s">
        <v>592</v>
      </c>
      <c r="C182" s="280"/>
      <c r="D182" s="280"/>
      <c r="E182" s="280"/>
      <c r="F182" s="280"/>
      <c r="G182" s="280"/>
      <c r="H182" s="280"/>
      <c r="I182" s="260">
        <v>5500</v>
      </c>
      <c r="J182" s="410">
        <f>+I182-165</f>
        <v>5335</v>
      </c>
      <c r="K182" s="280"/>
      <c r="L182" s="280"/>
      <c r="M182" s="280"/>
      <c r="N182" s="280">
        <v>933</v>
      </c>
      <c r="O182" s="325">
        <f t="shared" si="12"/>
        <v>4567</v>
      </c>
      <c r="P182" s="325">
        <f t="shared" si="13"/>
        <v>4402</v>
      </c>
      <c r="Q182" s="280"/>
      <c r="R182" s="280"/>
      <c r="S182" s="315" t="s">
        <v>609</v>
      </c>
    </row>
    <row r="183" spans="1:19" ht="30">
      <c r="A183" s="314"/>
      <c r="B183" s="264" t="s">
        <v>594</v>
      </c>
      <c r="C183" s="280"/>
      <c r="D183" s="280"/>
      <c r="E183" s="280"/>
      <c r="F183" s="280"/>
      <c r="G183" s="280"/>
      <c r="H183" s="280"/>
      <c r="I183" s="260">
        <v>5500</v>
      </c>
      <c r="J183" s="410">
        <f>+I183-715</f>
        <v>4785</v>
      </c>
      <c r="K183" s="280"/>
      <c r="L183" s="280"/>
      <c r="M183" s="280"/>
      <c r="N183" s="280">
        <v>1108</v>
      </c>
      <c r="O183" s="325">
        <f t="shared" si="12"/>
        <v>4392</v>
      </c>
      <c r="P183" s="325">
        <f t="shared" si="13"/>
        <v>3677</v>
      </c>
      <c r="Q183" s="280"/>
      <c r="R183" s="280"/>
      <c r="S183" s="315" t="s">
        <v>609</v>
      </c>
    </row>
    <row r="184" spans="1:19" ht="15.75">
      <c r="A184" s="314"/>
      <c r="B184" s="264" t="s">
        <v>595</v>
      </c>
      <c r="C184" s="280"/>
      <c r="D184" s="280"/>
      <c r="E184" s="280"/>
      <c r="F184" s="280"/>
      <c r="G184" s="280"/>
      <c r="H184" s="280"/>
      <c r="I184" s="260">
        <v>3000</v>
      </c>
      <c r="J184" s="410">
        <f>+I184-197</f>
        <v>2803</v>
      </c>
      <c r="K184" s="280"/>
      <c r="L184" s="280"/>
      <c r="M184" s="280"/>
      <c r="N184" s="280">
        <v>192</v>
      </c>
      <c r="O184" s="325">
        <f t="shared" si="12"/>
        <v>2808</v>
      </c>
      <c r="P184" s="325">
        <f t="shared" si="13"/>
        <v>2611</v>
      </c>
      <c r="Q184" s="280"/>
      <c r="R184" s="280"/>
      <c r="S184" s="315" t="s">
        <v>609</v>
      </c>
    </row>
    <row r="185" spans="1:19" ht="30">
      <c r="A185" s="314"/>
      <c r="B185" s="264" t="s">
        <v>596</v>
      </c>
      <c r="C185" s="280"/>
      <c r="D185" s="280"/>
      <c r="E185" s="280"/>
      <c r="F185" s="280"/>
      <c r="G185" s="280"/>
      <c r="H185" s="280"/>
      <c r="I185" s="260">
        <v>7000</v>
      </c>
      <c r="J185" s="410">
        <v>5125</v>
      </c>
      <c r="K185" s="280"/>
      <c r="L185" s="280"/>
      <c r="M185" s="280"/>
      <c r="N185" s="280">
        <v>410</v>
      </c>
      <c r="O185" s="325">
        <f t="shared" si="12"/>
        <v>6590</v>
      </c>
      <c r="P185" s="325">
        <f t="shared" si="13"/>
        <v>4715</v>
      </c>
      <c r="Q185" s="280"/>
      <c r="R185" s="280"/>
      <c r="S185" s="315" t="s">
        <v>610</v>
      </c>
    </row>
    <row r="186" spans="1:19" ht="30">
      <c r="A186" s="314"/>
      <c r="B186" s="264" t="s">
        <v>597</v>
      </c>
      <c r="C186" s="280"/>
      <c r="D186" s="280"/>
      <c r="E186" s="280"/>
      <c r="F186" s="280"/>
      <c r="G186" s="280"/>
      <c r="H186" s="280"/>
      <c r="I186" s="260">
        <v>1150</v>
      </c>
      <c r="J186" s="260">
        <v>1100</v>
      </c>
      <c r="K186" s="280"/>
      <c r="L186" s="280"/>
      <c r="M186" s="280"/>
      <c r="N186" s="280">
        <v>16</v>
      </c>
      <c r="O186" s="325">
        <f t="shared" si="12"/>
        <v>1134</v>
      </c>
      <c r="P186" s="325">
        <f t="shared" si="13"/>
        <v>1084</v>
      </c>
      <c r="Q186" s="280"/>
      <c r="R186" s="280"/>
      <c r="S186" s="315" t="s">
        <v>587</v>
      </c>
    </row>
    <row r="187" spans="1:19" ht="30">
      <c r="A187" s="314"/>
      <c r="B187" s="264" t="s">
        <v>598</v>
      </c>
      <c r="C187" s="280"/>
      <c r="D187" s="280"/>
      <c r="E187" s="280"/>
      <c r="F187" s="280"/>
      <c r="G187" s="280"/>
      <c r="H187" s="280"/>
      <c r="I187" s="260">
        <v>1400</v>
      </c>
      <c r="J187" s="260">
        <v>1380</v>
      </c>
      <c r="K187" s="280"/>
      <c r="L187" s="280"/>
      <c r="M187" s="280"/>
      <c r="N187" s="280">
        <v>315</v>
      </c>
      <c r="O187" s="325">
        <f t="shared" si="12"/>
        <v>1085</v>
      </c>
      <c r="P187" s="325">
        <f t="shared" si="13"/>
        <v>1065</v>
      </c>
      <c r="Q187" s="280"/>
      <c r="R187" s="280"/>
      <c r="S187" s="315" t="s">
        <v>587</v>
      </c>
    </row>
    <row r="188" spans="1:19" ht="30">
      <c r="A188" s="314"/>
      <c r="B188" s="264" t="s">
        <v>599</v>
      </c>
      <c r="C188" s="280"/>
      <c r="D188" s="280"/>
      <c r="E188" s="280"/>
      <c r="F188" s="280"/>
      <c r="G188" s="280"/>
      <c r="H188" s="280"/>
      <c r="I188" s="260">
        <v>3430</v>
      </c>
      <c r="J188" s="260">
        <v>3400</v>
      </c>
      <c r="K188" s="280"/>
      <c r="L188" s="280"/>
      <c r="M188" s="280"/>
      <c r="N188" s="280">
        <v>637</v>
      </c>
      <c r="O188" s="325">
        <f t="shared" si="12"/>
        <v>2793</v>
      </c>
      <c r="P188" s="325">
        <f t="shared" si="13"/>
        <v>2763</v>
      </c>
      <c r="Q188" s="280"/>
      <c r="R188" s="280"/>
      <c r="S188" s="315" t="s">
        <v>587</v>
      </c>
    </row>
    <row r="189" spans="1:19" ht="15.75">
      <c r="A189" s="314"/>
      <c r="B189" s="264" t="s">
        <v>600</v>
      </c>
      <c r="C189" s="280"/>
      <c r="D189" s="280"/>
      <c r="E189" s="280"/>
      <c r="F189" s="280"/>
      <c r="G189" s="280"/>
      <c r="H189" s="280"/>
      <c r="I189" s="260">
        <v>2300</v>
      </c>
      <c r="J189" s="260">
        <f>+I189-23</f>
        <v>2277</v>
      </c>
      <c r="K189" s="280"/>
      <c r="L189" s="280"/>
      <c r="M189" s="280"/>
      <c r="N189" s="280">
        <v>222</v>
      </c>
      <c r="O189" s="325">
        <f t="shared" si="12"/>
        <v>2078</v>
      </c>
      <c r="P189" s="325">
        <f t="shared" si="13"/>
        <v>2055</v>
      </c>
      <c r="Q189" s="280"/>
      <c r="R189" s="280"/>
      <c r="S189" s="315" t="s">
        <v>587</v>
      </c>
    </row>
    <row r="190" spans="1:19" ht="15.75">
      <c r="A190" s="314"/>
      <c r="B190" s="264" t="s">
        <v>601</v>
      </c>
      <c r="C190" s="280"/>
      <c r="D190" s="280"/>
      <c r="E190" s="280"/>
      <c r="F190" s="280"/>
      <c r="G190" s="280"/>
      <c r="H190" s="280"/>
      <c r="I190" s="260">
        <v>2300</v>
      </c>
      <c r="J190" s="260">
        <f>2300-52</f>
        <v>2248</v>
      </c>
      <c r="K190" s="280"/>
      <c r="L190" s="280"/>
      <c r="M190" s="280"/>
      <c r="N190" s="280">
        <v>212</v>
      </c>
      <c r="O190" s="325">
        <f t="shared" si="12"/>
        <v>2088</v>
      </c>
      <c r="P190" s="325">
        <f t="shared" si="13"/>
        <v>2036</v>
      </c>
      <c r="Q190" s="280"/>
      <c r="R190" s="280"/>
      <c r="S190" s="315" t="s">
        <v>587</v>
      </c>
    </row>
    <row r="191" spans="1:19" ht="15.75">
      <c r="A191" s="314"/>
      <c r="B191" s="264" t="s">
        <v>602</v>
      </c>
      <c r="C191" s="280"/>
      <c r="D191" s="280"/>
      <c r="E191" s="280"/>
      <c r="F191" s="280"/>
      <c r="G191" s="280"/>
      <c r="H191" s="280"/>
      <c r="I191" s="260">
        <v>2050</v>
      </c>
      <c r="J191" s="260">
        <f>+I191-62</f>
        <v>1988</v>
      </c>
      <c r="K191" s="280"/>
      <c r="L191" s="280"/>
      <c r="M191" s="280"/>
      <c r="N191" s="280">
        <v>5</v>
      </c>
      <c r="O191" s="325">
        <f t="shared" si="12"/>
        <v>2045</v>
      </c>
      <c r="P191" s="325">
        <f t="shared" si="13"/>
        <v>1983</v>
      </c>
      <c r="Q191" s="280"/>
      <c r="R191" s="280"/>
      <c r="S191" s="315" t="s">
        <v>587</v>
      </c>
    </row>
    <row r="192" spans="1:19" ht="27.75" customHeight="1">
      <c r="A192" s="314"/>
      <c r="B192" s="264" t="s">
        <v>603</v>
      </c>
      <c r="C192" s="280"/>
      <c r="D192" s="280"/>
      <c r="E192" s="280"/>
      <c r="F192" s="280"/>
      <c r="G192" s="280"/>
      <c r="H192" s="280"/>
      <c r="I192" s="260">
        <v>1800</v>
      </c>
      <c r="J192" s="260">
        <f>1800-37</f>
        <v>1763</v>
      </c>
      <c r="K192" s="280"/>
      <c r="L192" s="280"/>
      <c r="M192" s="280"/>
      <c r="N192" s="280">
        <v>55</v>
      </c>
      <c r="O192" s="325">
        <f t="shared" si="12"/>
        <v>1745</v>
      </c>
      <c r="P192" s="325">
        <f t="shared" si="13"/>
        <v>1708</v>
      </c>
      <c r="Q192" s="280"/>
      <c r="R192" s="280"/>
      <c r="S192" s="315" t="s">
        <v>587</v>
      </c>
    </row>
    <row r="193" spans="1:19" ht="45">
      <c r="A193" s="314"/>
      <c r="B193" s="264" t="s">
        <v>604</v>
      </c>
      <c r="C193" s="280"/>
      <c r="D193" s="280"/>
      <c r="E193" s="280"/>
      <c r="F193" s="280"/>
      <c r="G193" s="280"/>
      <c r="H193" s="280"/>
      <c r="I193" s="260">
        <v>3050</v>
      </c>
      <c r="J193" s="260">
        <v>3000</v>
      </c>
      <c r="K193" s="280"/>
      <c r="L193" s="280"/>
      <c r="M193" s="280"/>
      <c r="N193" s="280">
        <v>345</v>
      </c>
      <c r="O193" s="325">
        <f t="shared" si="12"/>
        <v>2705</v>
      </c>
      <c r="P193" s="325">
        <f t="shared" si="13"/>
        <v>2655</v>
      </c>
      <c r="Q193" s="280"/>
      <c r="R193" s="280"/>
      <c r="S193" s="315" t="s">
        <v>587</v>
      </c>
    </row>
    <row r="194" spans="1:19" ht="15.75">
      <c r="A194" s="314"/>
      <c r="B194" s="264" t="s">
        <v>605</v>
      </c>
      <c r="C194" s="280"/>
      <c r="D194" s="280"/>
      <c r="E194" s="280"/>
      <c r="F194" s="280"/>
      <c r="G194" s="280"/>
      <c r="H194" s="280"/>
      <c r="I194" s="260">
        <v>2000</v>
      </c>
      <c r="J194" s="260">
        <f>+I194-40</f>
        <v>1960</v>
      </c>
      <c r="K194" s="280"/>
      <c r="L194" s="280"/>
      <c r="M194" s="280"/>
      <c r="N194" s="280">
        <v>33</v>
      </c>
      <c r="O194" s="325">
        <f t="shared" si="12"/>
        <v>1967</v>
      </c>
      <c r="P194" s="325">
        <f t="shared" si="13"/>
        <v>1927</v>
      </c>
      <c r="Q194" s="280"/>
      <c r="R194" s="280"/>
      <c r="S194" s="315" t="s">
        <v>587</v>
      </c>
    </row>
    <row r="195" spans="1:19" ht="15.75">
      <c r="A195" s="314"/>
      <c r="B195" s="264" t="s">
        <v>606</v>
      </c>
      <c r="C195" s="280"/>
      <c r="D195" s="280"/>
      <c r="E195" s="280"/>
      <c r="F195" s="280"/>
      <c r="G195" s="280"/>
      <c r="H195" s="280"/>
      <c r="I195" s="260">
        <v>14950</v>
      </c>
      <c r="J195" s="260">
        <v>10188</v>
      </c>
      <c r="K195" s="280"/>
      <c r="L195" s="280"/>
      <c r="M195" s="280"/>
      <c r="N195" s="280">
        <v>473</v>
      </c>
      <c r="O195" s="325">
        <f t="shared" si="12"/>
        <v>14477</v>
      </c>
      <c r="P195" s="325">
        <f t="shared" si="13"/>
        <v>9715</v>
      </c>
      <c r="Q195" s="280"/>
      <c r="R195" s="280"/>
      <c r="S195" s="315" t="s">
        <v>587</v>
      </c>
    </row>
    <row r="196" spans="1:19" ht="29.25" customHeight="1">
      <c r="A196" s="272" t="s">
        <v>326</v>
      </c>
      <c r="B196" s="262" t="s">
        <v>611</v>
      </c>
      <c r="C196" s="280"/>
      <c r="D196" s="280"/>
      <c r="E196" s="280"/>
      <c r="F196" s="280"/>
      <c r="G196" s="280"/>
      <c r="H196" s="280"/>
      <c r="I196" s="263"/>
      <c r="J196" s="263"/>
      <c r="K196" s="280"/>
      <c r="L196" s="280"/>
      <c r="M196" s="280"/>
      <c r="N196" s="280"/>
      <c r="O196" s="280"/>
      <c r="P196" s="280"/>
      <c r="Q196" s="280"/>
      <c r="R196" s="280"/>
      <c r="S196" s="315"/>
    </row>
    <row r="197" spans="1:19" ht="30">
      <c r="A197" s="314"/>
      <c r="B197" s="264" t="s">
        <v>612</v>
      </c>
      <c r="C197" s="280"/>
      <c r="D197" s="280"/>
      <c r="E197" s="247">
        <v>9000</v>
      </c>
      <c r="F197" s="247">
        <v>5838</v>
      </c>
      <c r="G197" s="280"/>
      <c r="H197" s="280"/>
      <c r="I197" s="263"/>
      <c r="J197" s="263"/>
      <c r="K197" s="280"/>
      <c r="L197" s="280"/>
      <c r="M197" s="247">
        <v>5838</v>
      </c>
      <c r="N197" s="280"/>
      <c r="O197" s="247">
        <v>9000</v>
      </c>
      <c r="P197" s="247">
        <v>5838</v>
      </c>
      <c r="Q197" s="280"/>
      <c r="R197" s="280"/>
      <c r="S197" s="315" t="s">
        <v>634</v>
      </c>
    </row>
  </sheetData>
  <mergeCells count="27">
    <mergeCell ref="S173:S174"/>
    <mergeCell ref="O9:O12"/>
    <mergeCell ref="J9:L12"/>
    <mergeCell ref="P9:R12"/>
    <mergeCell ref="I6:L8"/>
    <mergeCell ref="M6:N8"/>
    <mergeCell ref="O6:R8"/>
    <mergeCell ref="S6:S12"/>
    <mergeCell ref="I9:I12"/>
    <mergeCell ref="M9:M12"/>
    <mergeCell ref="N9:N12"/>
    <mergeCell ref="S175:S176"/>
    <mergeCell ref="A1:S1"/>
    <mergeCell ref="A3:S3"/>
    <mergeCell ref="A5:S5"/>
    <mergeCell ref="A4:S4"/>
    <mergeCell ref="A6:A12"/>
    <mergeCell ref="B6:B12"/>
    <mergeCell ref="C6:C12"/>
    <mergeCell ref="D6:F8"/>
    <mergeCell ref="G6:H8"/>
    <mergeCell ref="D9:D12"/>
    <mergeCell ref="E9:E12"/>
    <mergeCell ref="F9:F12"/>
    <mergeCell ref="G9:G12"/>
    <mergeCell ref="H9:H12"/>
    <mergeCell ref="A2:S2"/>
  </mergeCells>
  <printOptions horizontalCentered="1"/>
  <pageMargins left="0.23622047244094499" right="0.23622047244094499" top="0.42" bottom="0.31" header="0.31496062992126" footer="0.2"/>
  <pageSetup paperSize="8" fitToHeight="0" pageOrder="overThenDown" orientation="landscape" r:id="rId1"/>
  <headerFooter>
    <oddFooter>&amp;R&amp;14&amp;P</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90"/>
  <sheetViews>
    <sheetView view="pageBreakPreview" zoomScale="82" zoomScaleNormal="100" zoomScaleSheetLayoutView="82" workbookViewId="0">
      <selection activeCell="J13" sqref="J13"/>
    </sheetView>
  </sheetViews>
  <sheetFormatPr defaultRowHeight="15"/>
  <cols>
    <col min="1" max="1" width="9.140625" style="332"/>
    <col min="2" max="2" width="52.5703125" style="332" customWidth="1"/>
    <col min="3" max="3" width="10.85546875" style="332" customWidth="1"/>
    <col min="4" max="4" width="13.85546875" style="332" customWidth="1"/>
    <col min="5" max="5" width="12.7109375" style="332" customWidth="1"/>
    <col min="6" max="6" width="13" style="332" customWidth="1"/>
    <col min="7" max="8" width="9.85546875" style="332" customWidth="1"/>
    <col min="9" max="9" width="13" style="332" customWidth="1"/>
    <col min="10" max="10" width="12.85546875" style="332" customWidth="1"/>
    <col min="11" max="11" width="11.7109375" style="332" customWidth="1"/>
    <col min="12" max="12" width="12.140625" style="332" customWidth="1"/>
    <col min="13" max="14" width="12.85546875" style="332" customWidth="1"/>
    <col min="15" max="15" width="37.7109375" style="332" customWidth="1"/>
    <col min="16" max="252" width="8.85546875" style="332"/>
    <col min="253" max="253" width="30.5703125" style="332" customWidth="1"/>
    <col min="254" max="259" width="8.85546875" style="332"/>
    <col min="260" max="262" width="0" style="332" hidden="1" customWidth="1"/>
    <col min="263" max="508" width="8.85546875" style="332"/>
    <col min="509" max="509" width="30.5703125" style="332" customWidth="1"/>
    <col min="510" max="515" width="8.85546875" style="332"/>
    <col min="516" max="518" width="0" style="332" hidden="1" customWidth="1"/>
    <col min="519" max="764" width="8.85546875" style="332"/>
    <col min="765" max="765" width="30.5703125" style="332" customWidth="1"/>
    <col min="766" max="771" width="8.85546875" style="332"/>
    <col min="772" max="774" width="0" style="332" hidden="1" customWidth="1"/>
    <col min="775" max="1020" width="8.85546875" style="332"/>
    <col min="1021" max="1021" width="30.5703125" style="332" customWidth="1"/>
    <col min="1022" max="1027" width="9.140625" style="332"/>
    <col min="1028" max="1030" width="0" style="332" hidden="1" customWidth="1"/>
    <col min="1031" max="1276" width="8.85546875" style="332"/>
    <col min="1277" max="1277" width="30.5703125" style="332" customWidth="1"/>
    <col min="1278" max="1283" width="8.85546875" style="332"/>
    <col min="1284" max="1286" width="0" style="332" hidden="1" customWidth="1"/>
    <col min="1287" max="1532" width="8.85546875" style="332"/>
    <col min="1533" max="1533" width="30.5703125" style="332" customWidth="1"/>
    <col min="1534" max="1539" width="8.85546875" style="332"/>
    <col min="1540" max="1542" width="0" style="332" hidden="1" customWidth="1"/>
    <col min="1543" max="1788" width="8.85546875" style="332"/>
    <col min="1789" max="1789" width="30.5703125" style="332" customWidth="1"/>
    <col min="1790" max="1795" width="8.85546875" style="332"/>
    <col min="1796" max="1798" width="0" style="332" hidden="1" customWidth="1"/>
    <col min="1799" max="2044" width="8.85546875" style="332"/>
    <col min="2045" max="2045" width="30.5703125" style="332" customWidth="1"/>
    <col min="2046" max="2051" width="9.140625" style="332"/>
    <col min="2052" max="2054" width="0" style="332" hidden="1" customWidth="1"/>
    <col min="2055" max="2300" width="8.85546875" style="332"/>
    <col min="2301" max="2301" width="30.5703125" style="332" customWidth="1"/>
    <col min="2302" max="2307" width="8.85546875" style="332"/>
    <col min="2308" max="2310" width="0" style="332" hidden="1" customWidth="1"/>
    <col min="2311" max="2556" width="8.85546875" style="332"/>
    <col min="2557" max="2557" width="30.5703125" style="332" customWidth="1"/>
    <col min="2558" max="2563" width="8.85546875" style="332"/>
    <col min="2564" max="2566" width="0" style="332" hidden="1" customWidth="1"/>
    <col min="2567" max="2812" width="8.85546875" style="332"/>
    <col min="2813" max="2813" width="30.5703125" style="332" customWidth="1"/>
    <col min="2814" max="2819" width="8.85546875" style="332"/>
    <col min="2820" max="2822" width="0" style="332" hidden="1" customWidth="1"/>
    <col min="2823" max="3068" width="8.85546875" style="332"/>
    <col min="3069" max="3069" width="30.5703125" style="332" customWidth="1"/>
    <col min="3070" max="3075" width="9.140625" style="332"/>
    <col min="3076" max="3078" width="0" style="332" hidden="1" customWidth="1"/>
    <col min="3079" max="3324" width="8.85546875" style="332"/>
    <col min="3325" max="3325" width="30.5703125" style="332" customWidth="1"/>
    <col min="3326" max="3331" width="8.85546875" style="332"/>
    <col min="3332" max="3334" width="0" style="332" hidden="1" customWidth="1"/>
    <col min="3335" max="3580" width="8.85546875" style="332"/>
    <col min="3581" max="3581" width="30.5703125" style="332" customWidth="1"/>
    <col min="3582" max="3587" width="8.85546875" style="332"/>
    <col min="3588" max="3590" width="0" style="332" hidden="1" customWidth="1"/>
    <col min="3591" max="3836" width="8.85546875" style="332"/>
    <col min="3837" max="3837" width="30.5703125" style="332" customWidth="1"/>
    <col min="3838" max="3843" width="8.85546875" style="332"/>
    <col min="3844" max="3846" width="0" style="332" hidden="1" customWidth="1"/>
    <col min="3847" max="4092" width="8.85546875" style="332"/>
    <col min="4093" max="4093" width="30.5703125" style="332" customWidth="1"/>
    <col min="4094" max="4099" width="9.140625" style="332"/>
    <col min="4100" max="4102" width="0" style="332" hidden="1" customWidth="1"/>
    <col min="4103" max="4348" width="8.85546875" style="332"/>
    <col min="4349" max="4349" width="30.5703125" style="332" customWidth="1"/>
    <col min="4350" max="4355" width="8.85546875" style="332"/>
    <col min="4356" max="4358" width="0" style="332" hidden="1" customWidth="1"/>
    <col min="4359" max="4604" width="8.85546875" style="332"/>
    <col min="4605" max="4605" width="30.5703125" style="332" customWidth="1"/>
    <col min="4606" max="4611" width="8.85546875" style="332"/>
    <col min="4612" max="4614" width="0" style="332" hidden="1" customWidth="1"/>
    <col min="4615" max="4860" width="8.85546875" style="332"/>
    <col min="4861" max="4861" width="30.5703125" style="332" customWidth="1"/>
    <col min="4862" max="4867" width="8.85546875" style="332"/>
    <col min="4868" max="4870" width="0" style="332" hidden="1" customWidth="1"/>
    <col min="4871" max="5116" width="8.85546875" style="332"/>
    <col min="5117" max="5117" width="30.5703125" style="332" customWidth="1"/>
    <col min="5118" max="5123" width="9.140625" style="332"/>
    <col min="5124" max="5126" width="0" style="332" hidden="1" customWidth="1"/>
    <col min="5127" max="5372" width="8.85546875" style="332"/>
    <col min="5373" max="5373" width="30.5703125" style="332" customWidth="1"/>
    <col min="5374" max="5379" width="8.85546875" style="332"/>
    <col min="5380" max="5382" width="0" style="332" hidden="1" customWidth="1"/>
    <col min="5383" max="5628" width="8.85546875" style="332"/>
    <col min="5629" max="5629" width="30.5703125" style="332" customWidth="1"/>
    <col min="5630" max="5635" width="8.85546875" style="332"/>
    <col min="5636" max="5638" width="0" style="332" hidden="1" customWidth="1"/>
    <col min="5639" max="5884" width="8.85546875" style="332"/>
    <col min="5885" max="5885" width="30.5703125" style="332" customWidth="1"/>
    <col min="5886" max="5891" width="8.85546875" style="332"/>
    <col min="5892" max="5894" width="0" style="332" hidden="1" customWidth="1"/>
    <col min="5895" max="6140" width="8.85546875" style="332"/>
    <col min="6141" max="6141" width="30.5703125" style="332" customWidth="1"/>
    <col min="6142" max="6147" width="9.140625" style="332"/>
    <col min="6148" max="6150" width="0" style="332" hidden="1" customWidth="1"/>
    <col min="6151" max="6396" width="8.85546875" style="332"/>
    <col min="6397" max="6397" width="30.5703125" style="332" customWidth="1"/>
    <col min="6398" max="6403" width="8.85546875" style="332"/>
    <col min="6404" max="6406" width="0" style="332" hidden="1" customWidth="1"/>
    <col min="6407" max="6652" width="8.85546875" style="332"/>
    <col min="6653" max="6653" width="30.5703125" style="332" customWidth="1"/>
    <col min="6654" max="6659" width="8.85546875" style="332"/>
    <col min="6660" max="6662" width="0" style="332" hidden="1" customWidth="1"/>
    <col min="6663" max="6908" width="8.85546875" style="332"/>
    <col min="6909" max="6909" width="30.5703125" style="332" customWidth="1"/>
    <col min="6910" max="6915" width="8.85546875" style="332"/>
    <col min="6916" max="6918" width="0" style="332" hidden="1" customWidth="1"/>
    <col min="6919" max="7164" width="8.85546875" style="332"/>
    <col min="7165" max="7165" width="30.5703125" style="332" customWidth="1"/>
    <col min="7166" max="7171" width="9.140625" style="332"/>
    <col min="7172" max="7174" width="0" style="332" hidden="1" customWidth="1"/>
    <col min="7175" max="7420" width="8.85546875" style="332"/>
    <col min="7421" max="7421" width="30.5703125" style="332" customWidth="1"/>
    <col min="7422" max="7427" width="8.85546875" style="332"/>
    <col min="7428" max="7430" width="0" style="332" hidden="1" customWidth="1"/>
    <col min="7431" max="7676" width="8.85546875" style="332"/>
    <col min="7677" max="7677" width="30.5703125" style="332" customWidth="1"/>
    <col min="7678" max="7683" width="8.85546875" style="332"/>
    <col min="7684" max="7686" width="0" style="332" hidden="1" customWidth="1"/>
    <col min="7687" max="7932" width="8.85546875" style="332"/>
    <col min="7933" max="7933" width="30.5703125" style="332" customWidth="1"/>
    <col min="7934" max="7939" width="8.85546875" style="332"/>
    <col min="7940" max="7942" width="0" style="332" hidden="1" customWidth="1"/>
    <col min="7943" max="8188" width="8.85546875" style="332"/>
    <col min="8189" max="8189" width="30.5703125" style="332" customWidth="1"/>
    <col min="8190" max="8195" width="9.140625" style="332"/>
    <col min="8196" max="8198" width="0" style="332" hidden="1" customWidth="1"/>
    <col min="8199" max="8444" width="8.85546875" style="332"/>
    <col min="8445" max="8445" width="30.5703125" style="332" customWidth="1"/>
    <col min="8446" max="8451" width="8.85546875" style="332"/>
    <col min="8452" max="8454" width="0" style="332" hidden="1" customWidth="1"/>
    <col min="8455" max="8700" width="8.85546875" style="332"/>
    <col min="8701" max="8701" width="30.5703125" style="332" customWidth="1"/>
    <col min="8702" max="8707" width="8.85546875" style="332"/>
    <col min="8708" max="8710" width="0" style="332" hidden="1" customWidth="1"/>
    <col min="8711" max="8956" width="8.85546875" style="332"/>
    <col min="8957" max="8957" width="30.5703125" style="332" customWidth="1"/>
    <col min="8958" max="8963" width="8.85546875" style="332"/>
    <col min="8964" max="8966" width="0" style="332" hidden="1" customWidth="1"/>
    <col min="8967" max="9212" width="8.85546875" style="332"/>
    <col min="9213" max="9213" width="30.5703125" style="332" customWidth="1"/>
    <col min="9214" max="9219" width="9.140625" style="332"/>
    <col min="9220" max="9222" width="0" style="332" hidden="1" customWidth="1"/>
    <col min="9223" max="9468" width="8.85546875" style="332"/>
    <col min="9469" max="9469" width="30.5703125" style="332" customWidth="1"/>
    <col min="9470" max="9475" width="8.85546875" style="332"/>
    <col min="9476" max="9478" width="0" style="332" hidden="1" customWidth="1"/>
    <col min="9479" max="9724" width="8.85546875" style="332"/>
    <col min="9725" max="9725" width="30.5703125" style="332" customWidth="1"/>
    <col min="9726" max="9731" width="8.85546875" style="332"/>
    <col min="9732" max="9734" width="0" style="332" hidden="1" customWidth="1"/>
    <col min="9735" max="9980" width="8.85546875" style="332"/>
    <col min="9981" max="9981" width="30.5703125" style="332" customWidth="1"/>
    <col min="9982" max="9987" width="8.85546875" style="332"/>
    <col min="9988" max="9990" width="0" style="332" hidden="1" customWidth="1"/>
    <col min="9991" max="10236" width="8.85546875" style="332"/>
    <col min="10237" max="10237" width="30.5703125" style="332" customWidth="1"/>
    <col min="10238" max="10243" width="9.140625" style="332"/>
    <col min="10244" max="10246" width="0" style="332" hidden="1" customWidth="1"/>
    <col min="10247" max="10492" width="8.85546875" style="332"/>
    <col min="10493" max="10493" width="30.5703125" style="332" customWidth="1"/>
    <col min="10494" max="10499" width="8.85546875" style="332"/>
    <col min="10500" max="10502" width="0" style="332" hidden="1" customWidth="1"/>
    <col min="10503" max="10748" width="8.85546875" style="332"/>
    <col min="10749" max="10749" width="30.5703125" style="332" customWidth="1"/>
    <col min="10750" max="10755" width="8.85546875" style="332"/>
    <col min="10756" max="10758" width="0" style="332" hidden="1" customWidth="1"/>
    <col min="10759" max="11004" width="8.85546875" style="332"/>
    <col min="11005" max="11005" width="30.5703125" style="332" customWidth="1"/>
    <col min="11006" max="11011" width="8.85546875" style="332"/>
    <col min="11012" max="11014" width="0" style="332" hidden="1" customWidth="1"/>
    <col min="11015" max="11260" width="8.85546875" style="332"/>
    <col min="11261" max="11261" width="30.5703125" style="332" customWidth="1"/>
    <col min="11262" max="11267" width="9.140625" style="332"/>
    <col min="11268" max="11270" width="0" style="332" hidden="1" customWidth="1"/>
    <col min="11271" max="11516" width="8.85546875" style="332"/>
    <col min="11517" max="11517" width="30.5703125" style="332" customWidth="1"/>
    <col min="11518" max="11523" width="8.85546875" style="332"/>
    <col min="11524" max="11526" width="0" style="332" hidden="1" customWidth="1"/>
    <col min="11527" max="11772" width="8.85546875" style="332"/>
    <col min="11773" max="11773" width="30.5703125" style="332" customWidth="1"/>
    <col min="11774" max="11779" width="8.85546875" style="332"/>
    <col min="11780" max="11782" width="0" style="332" hidden="1" customWidth="1"/>
    <col min="11783" max="12028" width="8.85546875" style="332"/>
    <col min="12029" max="12029" width="30.5703125" style="332" customWidth="1"/>
    <col min="12030" max="12035" width="8.85546875" style="332"/>
    <col min="12036" max="12038" width="0" style="332" hidden="1" customWidth="1"/>
    <col min="12039" max="12284" width="8.85546875" style="332"/>
    <col min="12285" max="12285" width="30.5703125" style="332" customWidth="1"/>
    <col min="12286" max="12291" width="9.140625" style="332"/>
    <col min="12292" max="12294" width="0" style="332" hidden="1" customWidth="1"/>
    <col min="12295" max="12540" width="8.85546875" style="332"/>
    <col min="12541" max="12541" width="30.5703125" style="332" customWidth="1"/>
    <col min="12542" max="12547" width="8.85546875" style="332"/>
    <col min="12548" max="12550" width="0" style="332" hidden="1" customWidth="1"/>
    <col min="12551" max="12796" width="8.85546875" style="332"/>
    <col min="12797" max="12797" width="30.5703125" style="332" customWidth="1"/>
    <col min="12798" max="12803" width="8.85546875" style="332"/>
    <col min="12804" max="12806" width="0" style="332" hidden="1" customWidth="1"/>
    <col min="12807" max="13052" width="8.85546875" style="332"/>
    <col min="13053" max="13053" width="30.5703125" style="332" customWidth="1"/>
    <col min="13054" max="13059" width="8.85546875" style="332"/>
    <col min="13060" max="13062" width="0" style="332" hidden="1" customWidth="1"/>
    <col min="13063" max="13308" width="8.85546875" style="332"/>
    <col min="13309" max="13309" width="30.5703125" style="332" customWidth="1"/>
    <col min="13310" max="13315" width="9.140625" style="332"/>
    <col min="13316" max="13318" width="0" style="332" hidden="1" customWidth="1"/>
    <col min="13319" max="13564" width="8.85546875" style="332"/>
    <col min="13565" max="13565" width="30.5703125" style="332" customWidth="1"/>
    <col min="13566" max="13571" width="8.85546875" style="332"/>
    <col min="13572" max="13574" width="0" style="332" hidden="1" customWidth="1"/>
    <col min="13575" max="13820" width="8.85546875" style="332"/>
    <col min="13821" max="13821" width="30.5703125" style="332" customWidth="1"/>
    <col min="13822" max="13827" width="8.85546875" style="332"/>
    <col min="13828" max="13830" width="0" style="332" hidden="1" customWidth="1"/>
    <col min="13831" max="14076" width="8.85546875" style="332"/>
    <col min="14077" max="14077" width="30.5703125" style="332" customWidth="1"/>
    <col min="14078" max="14083" width="8.85546875" style="332"/>
    <col min="14084" max="14086" width="0" style="332" hidden="1" customWidth="1"/>
    <col min="14087" max="14332" width="8.85546875" style="332"/>
    <col min="14333" max="14333" width="30.5703125" style="332" customWidth="1"/>
    <col min="14334" max="14339" width="9.140625" style="332"/>
    <col min="14340" max="14342" width="0" style="332" hidden="1" customWidth="1"/>
    <col min="14343" max="14588" width="8.85546875" style="332"/>
    <col min="14589" max="14589" width="30.5703125" style="332" customWidth="1"/>
    <col min="14590" max="14595" width="8.85546875" style="332"/>
    <col min="14596" max="14598" width="0" style="332" hidden="1" customWidth="1"/>
    <col min="14599" max="14844" width="8.85546875" style="332"/>
    <col min="14845" max="14845" width="30.5703125" style="332" customWidth="1"/>
    <col min="14846" max="14851" width="8.85546875" style="332"/>
    <col min="14852" max="14854" width="0" style="332" hidden="1" customWidth="1"/>
    <col min="14855" max="15100" width="8.85546875" style="332"/>
    <col min="15101" max="15101" width="30.5703125" style="332" customWidth="1"/>
    <col min="15102" max="15107" width="8.85546875" style="332"/>
    <col min="15108" max="15110" width="0" style="332" hidden="1" customWidth="1"/>
    <col min="15111" max="15356" width="8.85546875" style="332"/>
    <col min="15357" max="15357" width="30.5703125" style="332" customWidth="1"/>
    <col min="15358" max="15363" width="9.140625" style="332"/>
    <col min="15364" max="15366" width="0" style="332" hidden="1" customWidth="1"/>
    <col min="15367" max="15612" width="8.85546875" style="332"/>
    <col min="15613" max="15613" width="30.5703125" style="332" customWidth="1"/>
    <col min="15614" max="15619" width="8.85546875" style="332"/>
    <col min="15620" max="15622" width="0" style="332" hidden="1" customWidth="1"/>
    <col min="15623" max="15868" width="8.85546875" style="332"/>
    <col min="15869" max="15869" width="30.5703125" style="332" customWidth="1"/>
    <col min="15870" max="15875" width="8.85546875" style="332"/>
    <col min="15876" max="15878" width="0" style="332" hidden="1" customWidth="1"/>
    <col min="15879" max="16124" width="8.85546875" style="332"/>
    <col min="16125" max="16125" width="30.5703125" style="332" customWidth="1"/>
    <col min="16126" max="16131" width="8.85546875" style="332"/>
    <col min="16132" max="16134" width="0" style="332" hidden="1" customWidth="1"/>
    <col min="16135" max="16384" width="9.140625" style="332"/>
  </cols>
  <sheetData>
    <row r="1" spans="1:15" ht="19.5">
      <c r="A1" s="707" t="s">
        <v>635</v>
      </c>
      <c r="B1" s="707"/>
      <c r="C1" s="707"/>
      <c r="D1" s="707"/>
      <c r="E1" s="707"/>
      <c r="F1" s="707"/>
      <c r="G1" s="707"/>
      <c r="H1" s="707"/>
      <c r="I1" s="707"/>
      <c r="J1" s="707"/>
      <c r="K1" s="707"/>
      <c r="L1" s="707"/>
      <c r="M1" s="707"/>
      <c r="N1" s="707"/>
      <c r="O1" s="707"/>
    </row>
    <row r="2" spans="1:15" ht="21.75" customHeight="1">
      <c r="A2" s="756" t="s">
        <v>639</v>
      </c>
      <c r="B2" s="756"/>
      <c r="C2" s="756"/>
      <c r="D2" s="756"/>
      <c r="E2" s="756"/>
      <c r="F2" s="756"/>
      <c r="G2" s="756"/>
      <c r="H2" s="756"/>
      <c r="I2" s="756"/>
      <c r="J2" s="756"/>
      <c r="K2" s="756"/>
      <c r="L2" s="756"/>
      <c r="M2" s="756"/>
      <c r="N2" s="756"/>
      <c r="O2" s="756"/>
    </row>
    <row r="3" spans="1:15" ht="27.75" customHeight="1">
      <c r="A3" s="706" t="s">
        <v>801</v>
      </c>
      <c r="B3" s="706"/>
      <c r="C3" s="706"/>
      <c r="D3" s="706"/>
      <c r="E3" s="706"/>
      <c r="F3" s="706"/>
      <c r="G3" s="706"/>
      <c r="H3" s="706"/>
      <c r="I3" s="706"/>
      <c r="J3" s="706"/>
      <c r="K3" s="706"/>
      <c r="L3" s="706"/>
      <c r="M3" s="706"/>
      <c r="N3" s="706"/>
      <c r="O3" s="706"/>
    </row>
    <row r="4" spans="1:15" ht="27.75" customHeight="1">
      <c r="A4" s="742" t="s">
        <v>798</v>
      </c>
      <c r="B4" s="742"/>
      <c r="C4" s="742"/>
      <c r="D4" s="742"/>
      <c r="E4" s="742"/>
      <c r="F4" s="742"/>
      <c r="G4" s="742"/>
      <c r="H4" s="742"/>
      <c r="I4" s="742"/>
      <c r="J4" s="742"/>
      <c r="K4" s="742"/>
      <c r="L4" s="742"/>
      <c r="M4" s="742"/>
      <c r="N4" s="742"/>
      <c r="O4" s="742"/>
    </row>
    <row r="5" spans="1:15" ht="18.75">
      <c r="A5" s="705" t="s">
        <v>4</v>
      </c>
      <c r="B5" s="705"/>
      <c r="C5" s="705"/>
      <c r="D5" s="705"/>
      <c r="E5" s="705"/>
      <c r="F5" s="705"/>
      <c r="G5" s="705"/>
      <c r="H5" s="705"/>
      <c r="I5" s="705"/>
      <c r="J5" s="705"/>
      <c r="K5" s="705"/>
      <c r="L5" s="705"/>
      <c r="M5" s="705"/>
      <c r="N5" s="705"/>
      <c r="O5" s="705"/>
    </row>
    <row r="6" spans="1:15" ht="15.6" customHeight="1">
      <c r="A6" s="699" t="s">
        <v>106</v>
      </c>
      <c r="B6" s="699" t="s">
        <v>77</v>
      </c>
      <c r="C6" s="699" t="s">
        <v>315</v>
      </c>
      <c r="D6" s="699" t="s">
        <v>313</v>
      </c>
      <c r="E6" s="699"/>
      <c r="F6" s="699"/>
      <c r="G6" s="699" t="s">
        <v>378</v>
      </c>
      <c r="H6" s="699"/>
      <c r="I6" s="699" t="s">
        <v>334</v>
      </c>
      <c r="J6" s="699"/>
      <c r="K6" s="699" t="s">
        <v>636</v>
      </c>
      <c r="L6" s="699"/>
      <c r="M6" s="699" t="s">
        <v>381</v>
      </c>
      <c r="N6" s="699"/>
      <c r="O6" s="699" t="s">
        <v>8</v>
      </c>
    </row>
    <row r="7" spans="1:15" ht="22.5" customHeight="1">
      <c r="A7" s="699"/>
      <c r="B7" s="699"/>
      <c r="C7" s="699"/>
      <c r="D7" s="699"/>
      <c r="E7" s="699"/>
      <c r="F7" s="699"/>
      <c r="G7" s="699"/>
      <c r="H7" s="699"/>
      <c r="I7" s="699"/>
      <c r="J7" s="699"/>
      <c r="K7" s="699"/>
      <c r="L7" s="699"/>
      <c r="M7" s="699"/>
      <c r="N7" s="699"/>
      <c r="O7" s="699"/>
    </row>
    <row r="8" spans="1:15" ht="22.5" customHeight="1">
      <c r="A8" s="699"/>
      <c r="B8" s="699"/>
      <c r="C8" s="699"/>
      <c r="D8" s="699"/>
      <c r="E8" s="699"/>
      <c r="F8" s="699"/>
      <c r="G8" s="699"/>
      <c r="H8" s="699"/>
      <c r="I8" s="699"/>
      <c r="J8" s="699"/>
      <c r="K8" s="699"/>
      <c r="L8" s="699"/>
      <c r="M8" s="699"/>
      <c r="N8" s="699"/>
      <c r="O8" s="699"/>
    </row>
    <row r="9" spans="1:15" ht="15" customHeight="1">
      <c r="A9" s="699"/>
      <c r="B9" s="699"/>
      <c r="C9" s="699"/>
      <c r="D9" s="699" t="s">
        <v>229</v>
      </c>
      <c r="E9" s="699" t="s">
        <v>82</v>
      </c>
      <c r="F9" s="699" t="s">
        <v>333</v>
      </c>
      <c r="G9" s="699" t="s">
        <v>11</v>
      </c>
      <c r="H9" s="699" t="s">
        <v>637</v>
      </c>
      <c r="I9" s="699" t="s">
        <v>11</v>
      </c>
      <c r="J9" s="699" t="s">
        <v>637</v>
      </c>
      <c r="K9" s="699" t="s">
        <v>297</v>
      </c>
      <c r="L9" s="699" t="s">
        <v>298</v>
      </c>
      <c r="M9" s="699" t="s">
        <v>11</v>
      </c>
      <c r="N9" s="699" t="s">
        <v>637</v>
      </c>
      <c r="O9" s="699"/>
    </row>
    <row r="10" spans="1:15" ht="14.45" customHeight="1">
      <c r="A10" s="699"/>
      <c r="B10" s="699"/>
      <c r="C10" s="699"/>
      <c r="D10" s="699"/>
      <c r="E10" s="699"/>
      <c r="F10" s="699"/>
      <c r="G10" s="699"/>
      <c r="H10" s="699"/>
      <c r="I10" s="699"/>
      <c r="J10" s="699"/>
      <c r="K10" s="699"/>
      <c r="L10" s="699"/>
      <c r="M10" s="699"/>
      <c r="N10" s="699"/>
      <c r="O10" s="699"/>
    </row>
    <row r="11" spans="1:15" ht="22.5" customHeight="1">
      <c r="A11" s="699"/>
      <c r="B11" s="699"/>
      <c r="C11" s="699"/>
      <c r="D11" s="699"/>
      <c r="E11" s="699"/>
      <c r="F11" s="699"/>
      <c r="G11" s="699"/>
      <c r="H11" s="699"/>
      <c r="I11" s="699"/>
      <c r="J11" s="699"/>
      <c r="K11" s="699"/>
      <c r="L11" s="699"/>
      <c r="M11" s="699"/>
      <c r="N11" s="699"/>
      <c r="O11" s="699"/>
    </row>
    <row r="12" spans="1:15" ht="27.75" customHeight="1">
      <c r="A12" s="699"/>
      <c r="B12" s="699"/>
      <c r="C12" s="699"/>
      <c r="D12" s="699"/>
      <c r="E12" s="699"/>
      <c r="F12" s="699"/>
      <c r="G12" s="699"/>
      <c r="H12" s="699"/>
      <c r="I12" s="699"/>
      <c r="J12" s="699"/>
      <c r="K12" s="699"/>
      <c r="L12" s="699"/>
      <c r="M12" s="699"/>
      <c r="N12" s="699"/>
      <c r="O12" s="699"/>
    </row>
    <row r="13" spans="1:15" ht="25.5" customHeight="1">
      <c r="A13" s="141">
        <v>1</v>
      </c>
      <c r="B13" s="141">
        <v>2</v>
      </c>
      <c r="C13" s="141">
        <v>3</v>
      </c>
      <c r="D13" s="141">
        <v>4</v>
      </c>
      <c r="E13" s="141">
        <v>5</v>
      </c>
      <c r="F13" s="141">
        <v>6</v>
      </c>
      <c r="G13" s="141">
        <v>7</v>
      </c>
      <c r="H13" s="141">
        <v>8</v>
      </c>
      <c r="I13" s="141">
        <v>9</v>
      </c>
      <c r="J13" s="141">
        <v>10</v>
      </c>
      <c r="K13" s="141">
        <v>11</v>
      </c>
      <c r="L13" s="141">
        <v>12</v>
      </c>
      <c r="M13" s="141">
        <v>13</v>
      </c>
      <c r="N13" s="141">
        <v>14</v>
      </c>
      <c r="O13" s="141">
        <v>15</v>
      </c>
    </row>
    <row r="14" spans="1:15" ht="26.25" customHeight="1">
      <c r="A14" s="270"/>
      <c r="B14" s="144" t="s">
        <v>14</v>
      </c>
      <c r="C14" s="144"/>
      <c r="D14" s="146"/>
      <c r="E14" s="146"/>
      <c r="F14" s="146"/>
      <c r="G14" s="146"/>
      <c r="H14" s="146"/>
      <c r="I14" s="333">
        <f>+I16</f>
        <v>161876</v>
      </c>
      <c r="J14" s="333">
        <f t="shared" ref="J14:N14" si="0">+J16</f>
        <v>140353.63200000001</v>
      </c>
      <c r="K14" s="333">
        <f t="shared" si="0"/>
        <v>12732.539999999999</v>
      </c>
      <c r="L14" s="333">
        <f t="shared" si="0"/>
        <v>12732.64</v>
      </c>
      <c r="M14" s="333">
        <f t="shared" si="0"/>
        <v>172280</v>
      </c>
      <c r="N14" s="333">
        <f t="shared" si="0"/>
        <v>140353.53200000001</v>
      </c>
      <c r="O14" s="146"/>
    </row>
    <row r="15" spans="1:15" ht="54" hidden="1" customHeight="1">
      <c r="A15" s="203" t="s">
        <v>85</v>
      </c>
      <c r="B15" s="206" t="s">
        <v>325</v>
      </c>
      <c r="C15" s="206"/>
      <c r="D15" s="268"/>
      <c r="E15" s="268"/>
      <c r="F15" s="268"/>
      <c r="G15" s="268"/>
      <c r="H15" s="268"/>
      <c r="I15" s="268"/>
      <c r="J15" s="268"/>
      <c r="K15" s="268"/>
      <c r="L15" s="268"/>
      <c r="M15" s="268"/>
      <c r="N15" s="268"/>
      <c r="O15" s="268"/>
    </row>
    <row r="16" spans="1:15" ht="24.75" customHeight="1">
      <c r="A16" s="203" t="s">
        <v>326</v>
      </c>
      <c r="B16" s="206" t="s">
        <v>324</v>
      </c>
      <c r="C16" s="206"/>
      <c r="D16" s="268"/>
      <c r="E16" s="333"/>
      <c r="F16" s="333"/>
      <c r="G16" s="333"/>
      <c r="H16" s="333"/>
      <c r="I16" s="333">
        <f>I17+I24+I52+I58+I70</f>
        <v>161876</v>
      </c>
      <c r="J16" s="333">
        <f t="shared" ref="J16:N16" si="1">J17+J24+J52+J58+J70</f>
        <v>140353.63200000001</v>
      </c>
      <c r="K16" s="333">
        <f t="shared" si="1"/>
        <v>12732.539999999999</v>
      </c>
      <c r="L16" s="333">
        <f t="shared" si="1"/>
        <v>12732.64</v>
      </c>
      <c r="M16" s="333">
        <f t="shared" si="1"/>
        <v>172280</v>
      </c>
      <c r="N16" s="333">
        <f t="shared" si="1"/>
        <v>140353.53200000001</v>
      </c>
      <c r="O16" s="268"/>
    </row>
    <row r="17" spans="1:15" ht="24.75" customHeight="1">
      <c r="A17" s="203" t="s">
        <v>289</v>
      </c>
      <c r="B17" s="206" t="s">
        <v>327</v>
      </c>
      <c r="C17" s="206"/>
      <c r="D17" s="268"/>
      <c r="E17" s="268"/>
      <c r="F17" s="268"/>
      <c r="G17" s="268"/>
      <c r="H17" s="268"/>
      <c r="I17" s="333">
        <f>I18+I21</f>
        <v>3280</v>
      </c>
      <c r="J17" s="333">
        <f t="shared" ref="J17:N17" si="2">J18+J21</f>
        <v>3240</v>
      </c>
      <c r="K17" s="333">
        <f t="shared" si="2"/>
        <v>3240</v>
      </c>
      <c r="L17" s="333">
        <f t="shared" si="2"/>
        <v>3240</v>
      </c>
      <c r="M17" s="333">
        <f t="shared" si="2"/>
        <v>3280</v>
      </c>
      <c r="N17" s="333">
        <f t="shared" si="2"/>
        <v>3240</v>
      </c>
      <c r="O17" s="268"/>
    </row>
    <row r="18" spans="1:15" ht="24" customHeight="1">
      <c r="A18" s="210" t="s">
        <v>37</v>
      </c>
      <c r="B18" s="235" t="s">
        <v>329</v>
      </c>
      <c r="C18" s="211"/>
      <c r="D18" s="334"/>
      <c r="E18" s="237">
        <f>E19+E20</f>
        <v>3280</v>
      </c>
      <c r="F18" s="237">
        <f>F19+F20</f>
        <v>3240</v>
      </c>
      <c r="G18" s="334"/>
      <c r="H18" s="334"/>
      <c r="I18" s="237">
        <f>I19+I20</f>
        <v>3280</v>
      </c>
      <c r="J18" s="237">
        <f>J19+J20</f>
        <v>3240</v>
      </c>
      <c r="K18" s="237"/>
      <c r="L18" s="237">
        <f>L19+L20</f>
        <v>3240</v>
      </c>
      <c r="M18" s="237">
        <f>M19+M20</f>
        <v>0</v>
      </c>
      <c r="N18" s="237">
        <f>N19+N20</f>
        <v>0</v>
      </c>
      <c r="O18" s="334"/>
    </row>
    <row r="19" spans="1:15" ht="101.25" customHeight="1">
      <c r="A19" s="249" t="s">
        <v>255</v>
      </c>
      <c r="B19" s="234" t="s">
        <v>330</v>
      </c>
      <c r="C19" s="211"/>
      <c r="D19" s="334"/>
      <c r="E19" s="236">
        <v>1300</v>
      </c>
      <c r="F19" s="236">
        <v>1290</v>
      </c>
      <c r="G19" s="334"/>
      <c r="H19" s="334"/>
      <c r="I19" s="236">
        <v>1300</v>
      </c>
      <c r="J19" s="236">
        <v>1290</v>
      </c>
      <c r="K19" s="236"/>
      <c r="L19" s="236">
        <v>1290</v>
      </c>
      <c r="M19" s="236">
        <v>0</v>
      </c>
      <c r="N19" s="236">
        <v>0</v>
      </c>
      <c r="O19" s="238" t="s">
        <v>335</v>
      </c>
    </row>
    <row r="20" spans="1:15" ht="41.25" customHeight="1">
      <c r="A20" s="249" t="s">
        <v>255</v>
      </c>
      <c r="B20" s="230" t="s">
        <v>328</v>
      </c>
      <c r="C20" s="211"/>
      <c r="D20" s="334"/>
      <c r="E20" s="236">
        <v>1980</v>
      </c>
      <c r="F20" s="236">
        <v>1950</v>
      </c>
      <c r="G20" s="334"/>
      <c r="H20" s="334"/>
      <c r="I20" s="236">
        <v>1980</v>
      </c>
      <c r="J20" s="236">
        <v>1950</v>
      </c>
      <c r="K20" s="236"/>
      <c r="L20" s="236">
        <v>1950</v>
      </c>
      <c r="M20" s="236">
        <v>0</v>
      </c>
      <c r="N20" s="236">
        <v>0</v>
      </c>
      <c r="O20" s="238" t="s">
        <v>484</v>
      </c>
    </row>
    <row r="21" spans="1:15" ht="26.25" customHeight="1">
      <c r="A21" s="210" t="s">
        <v>39</v>
      </c>
      <c r="B21" s="235" t="s">
        <v>331</v>
      </c>
      <c r="C21" s="211"/>
      <c r="D21" s="334"/>
      <c r="E21" s="237"/>
      <c r="F21" s="237"/>
      <c r="G21" s="334"/>
      <c r="H21" s="334"/>
      <c r="I21" s="237">
        <v>0</v>
      </c>
      <c r="J21" s="237">
        <v>0</v>
      </c>
      <c r="K21" s="237">
        <f>K22+K23</f>
        <v>3240</v>
      </c>
      <c r="L21" s="237"/>
      <c r="M21" s="237">
        <f>M22+M23</f>
        <v>3280</v>
      </c>
      <c r="N21" s="237">
        <f>N22+N23</f>
        <v>3240</v>
      </c>
      <c r="O21" s="334"/>
    </row>
    <row r="22" spans="1:15" ht="35.25" customHeight="1">
      <c r="A22" s="249" t="s">
        <v>255</v>
      </c>
      <c r="B22" s="234" t="s">
        <v>332</v>
      </c>
      <c r="C22" s="211"/>
      <c r="D22" s="334"/>
      <c r="E22" s="335"/>
      <c r="F22" s="335"/>
      <c r="G22" s="334"/>
      <c r="H22" s="334"/>
      <c r="I22" s="335"/>
      <c r="J22" s="335"/>
      <c r="K22" s="335">
        <v>1290</v>
      </c>
      <c r="L22" s="335"/>
      <c r="M22" s="335">
        <v>1300</v>
      </c>
      <c r="N22" s="335">
        <v>1290</v>
      </c>
      <c r="O22" s="334"/>
    </row>
    <row r="23" spans="1:15" ht="35.25" customHeight="1">
      <c r="A23" s="249" t="s">
        <v>255</v>
      </c>
      <c r="B23" s="234" t="s">
        <v>485</v>
      </c>
      <c r="C23" s="211"/>
      <c r="D23" s="334"/>
      <c r="E23" s="335"/>
      <c r="F23" s="335"/>
      <c r="G23" s="334"/>
      <c r="H23" s="334"/>
      <c r="I23" s="335"/>
      <c r="J23" s="335"/>
      <c r="K23" s="335">
        <v>1950</v>
      </c>
      <c r="L23" s="335"/>
      <c r="M23" s="335">
        <v>1980</v>
      </c>
      <c r="N23" s="335">
        <v>1950</v>
      </c>
      <c r="O23" s="334"/>
    </row>
    <row r="24" spans="1:15" s="340" customFormat="1" ht="33" customHeight="1">
      <c r="A24" s="336" t="s">
        <v>293</v>
      </c>
      <c r="B24" s="337" t="s">
        <v>336</v>
      </c>
      <c r="C24" s="337"/>
      <c r="D24" s="338"/>
      <c r="E24" s="339"/>
      <c r="F24" s="339"/>
      <c r="G24" s="339"/>
      <c r="H24" s="339"/>
      <c r="I24" s="333">
        <f>I25+I26+I50</f>
        <v>59927</v>
      </c>
      <c r="J24" s="333">
        <f t="shared" ref="J24:N24" si="3">J25+J26+J50</f>
        <v>59573</v>
      </c>
      <c r="K24" s="333">
        <f t="shared" si="3"/>
        <v>2026</v>
      </c>
      <c r="L24" s="333">
        <f t="shared" si="3"/>
        <v>2026.1</v>
      </c>
      <c r="M24" s="333">
        <f t="shared" si="3"/>
        <v>63227</v>
      </c>
      <c r="N24" s="333">
        <f t="shared" si="3"/>
        <v>59572.900000000009</v>
      </c>
      <c r="O24" s="338"/>
    </row>
    <row r="25" spans="1:15" ht="36" customHeight="1">
      <c r="A25" s="341" t="s">
        <v>255</v>
      </c>
      <c r="B25" s="342" t="s">
        <v>337</v>
      </c>
      <c r="C25" s="211"/>
      <c r="D25" s="334"/>
      <c r="E25" s="343">
        <v>9560</v>
      </c>
      <c r="F25" s="344"/>
      <c r="G25" s="344"/>
      <c r="H25" s="344"/>
      <c r="I25" s="343">
        <v>9560</v>
      </c>
      <c r="J25" s="343">
        <v>9560</v>
      </c>
      <c r="K25" s="344"/>
      <c r="L25" s="344"/>
      <c r="M25" s="343">
        <v>9560</v>
      </c>
      <c r="N25" s="343">
        <v>9560</v>
      </c>
      <c r="O25" s="334"/>
    </row>
    <row r="26" spans="1:15" ht="33" customHeight="1">
      <c r="A26" s="341" t="s">
        <v>255</v>
      </c>
      <c r="B26" s="345" t="s">
        <v>338</v>
      </c>
      <c r="C26" s="211"/>
      <c r="D26" s="334"/>
      <c r="E26" s="346">
        <f t="shared" ref="E26" si="4">+SUM(E27:E50)</f>
        <v>50367</v>
      </c>
      <c r="F26" s="344"/>
      <c r="G26" s="344"/>
      <c r="H26" s="344"/>
      <c r="I26" s="346">
        <f>+SUM(I27:I49)</f>
        <v>50367</v>
      </c>
      <c r="J26" s="346">
        <f t="shared" ref="J26:N26" si="5">+SUM(J27:J49)</f>
        <v>50013</v>
      </c>
      <c r="K26" s="346">
        <f t="shared" si="5"/>
        <v>109</v>
      </c>
      <c r="L26" s="346">
        <f t="shared" si="5"/>
        <v>2026.1</v>
      </c>
      <c r="M26" s="346">
        <f t="shared" si="5"/>
        <v>50367</v>
      </c>
      <c r="N26" s="346">
        <f t="shared" si="5"/>
        <v>48095.900000000009</v>
      </c>
      <c r="O26" s="334"/>
    </row>
    <row r="27" spans="1:15" s="347" customFormat="1" ht="33">
      <c r="A27" s="229">
        <v>1</v>
      </c>
      <c r="B27" s="216" t="s">
        <v>339</v>
      </c>
      <c r="C27" s="230"/>
      <c r="D27" s="344"/>
      <c r="E27" s="218">
        <v>3500</v>
      </c>
      <c r="F27" s="344"/>
      <c r="G27" s="344"/>
      <c r="H27" s="344"/>
      <c r="I27" s="218">
        <v>3500</v>
      </c>
      <c r="J27" s="218">
        <v>3500</v>
      </c>
      <c r="K27" s="219"/>
      <c r="L27" s="219">
        <v>75</v>
      </c>
      <c r="M27" s="220">
        <v>3500</v>
      </c>
      <c r="N27" s="220">
        <f>J27-L27</f>
        <v>3425</v>
      </c>
      <c r="O27" s="231" t="s">
        <v>364</v>
      </c>
    </row>
    <row r="28" spans="1:15" s="347" customFormat="1" ht="33">
      <c r="A28" s="232">
        <v>2</v>
      </c>
      <c r="B28" s="216" t="s">
        <v>340</v>
      </c>
      <c r="C28" s="230"/>
      <c r="D28" s="344"/>
      <c r="E28" s="218">
        <v>4500</v>
      </c>
      <c r="F28" s="344"/>
      <c r="G28" s="344"/>
      <c r="H28" s="344"/>
      <c r="I28" s="218">
        <v>4500</v>
      </c>
      <c r="J28" s="218">
        <v>4500</v>
      </c>
      <c r="K28" s="219"/>
      <c r="L28" s="219">
        <v>626</v>
      </c>
      <c r="M28" s="221">
        <v>4500</v>
      </c>
      <c r="N28" s="220">
        <f t="shared" ref="N28:N48" si="6">J28-L28</f>
        <v>3874</v>
      </c>
      <c r="O28" s="231" t="s">
        <v>364</v>
      </c>
    </row>
    <row r="29" spans="1:15" s="347" customFormat="1" ht="33">
      <c r="A29" s="229">
        <v>3</v>
      </c>
      <c r="B29" s="216" t="s">
        <v>341</v>
      </c>
      <c r="C29" s="230"/>
      <c r="D29" s="344"/>
      <c r="E29" s="218">
        <v>1000</v>
      </c>
      <c r="F29" s="344"/>
      <c r="G29" s="344"/>
      <c r="H29" s="344"/>
      <c r="I29" s="218">
        <v>1000</v>
      </c>
      <c r="J29" s="218">
        <v>1000</v>
      </c>
      <c r="K29" s="219"/>
      <c r="L29" s="219">
        <v>7</v>
      </c>
      <c r="M29" s="221">
        <v>1000</v>
      </c>
      <c r="N29" s="220">
        <f t="shared" si="6"/>
        <v>993</v>
      </c>
      <c r="O29" s="231" t="s">
        <v>364</v>
      </c>
    </row>
    <row r="30" spans="1:15" s="347" customFormat="1" ht="33">
      <c r="A30" s="229">
        <v>4</v>
      </c>
      <c r="B30" s="216" t="s">
        <v>342</v>
      </c>
      <c r="C30" s="230"/>
      <c r="D30" s="344"/>
      <c r="E30" s="218">
        <v>3500</v>
      </c>
      <c r="F30" s="344"/>
      <c r="G30" s="344"/>
      <c r="H30" s="344"/>
      <c r="I30" s="218">
        <v>3500</v>
      </c>
      <c r="J30" s="218">
        <v>3500</v>
      </c>
      <c r="K30" s="219"/>
      <c r="L30" s="219">
        <v>356</v>
      </c>
      <c r="M30" s="221">
        <v>3500</v>
      </c>
      <c r="N30" s="220">
        <f t="shared" si="6"/>
        <v>3144</v>
      </c>
      <c r="O30" s="231" t="s">
        <v>364</v>
      </c>
    </row>
    <row r="31" spans="1:15" s="347" customFormat="1" ht="33">
      <c r="A31" s="229">
        <v>5</v>
      </c>
      <c r="B31" s="216" t="s">
        <v>343</v>
      </c>
      <c r="C31" s="230"/>
      <c r="D31" s="344"/>
      <c r="E31" s="218">
        <v>3000</v>
      </c>
      <c r="F31" s="344"/>
      <c r="G31" s="344"/>
      <c r="H31" s="344"/>
      <c r="I31" s="218">
        <v>3000</v>
      </c>
      <c r="J31" s="218">
        <v>3000</v>
      </c>
      <c r="K31" s="219"/>
      <c r="L31" s="219">
        <v>108</v>
      </c>
      <c r="M31" s="221">
        <v>3000</v>
      </c>
      <c r="N31" s="220">
        <f t="shared" si="6"/>
        <v>2892</v>
      </c>
      <c r="O31" s="231" t="s">
        <v>364</v>
      </c>
    </row>
    <row r="32" spans="1:15" s="347" customFormat="1" ht="33">
      <c r="A32" s="232">
        <v>6</v>
      </c>
      <c r="B32" s="216" t="s">
        <v>344</v>
      </c>
      <c r="C32" s="230"/>
      <c r="D32" s="344"/>
      <c r="E32" s="222">
        <v>4500</v>
      </c>
      <c r="F32" s="344"/>
      <c r="G32" s="344"/>
      <c r="H32" s="344"/>
      <c r="I32" s="222">
        <v>4500</v>
      </c>
      <c r="J32" s="222">
        <v>4475</v>
      </c>
      <c r="K32" s="219"/>
      <c r="L32" s="219">
        <v>135</v>
      </c>
      <c r="M32" s="222">
        <v>4500</v>
      </c>
      <c r="N32" s="220">
        <f t="shared" si="6"/>
        <v>4340</v>
      </c>
      <c r="O32" s="231" t="s">
        <v>364</v>
      </c>
    </row>
    <row r="33" spans="1:15" s="347" customFormat="1" ht="33">
      <c r="A33" s="229">
        <v>7</v>
      </c>
      <c r="B33" s="216" t="s">
        <v>345</v>
      </c>
      <c r="C33" s="230"/>
      <c r="D33" s="344"/>
      <c r="E33" s="223">
        <v>4500</v>
      </c>
      <c r="F33" s="344"/>
      <c r="G33" s="344"/>
      <c r="H33" s="344"/>
      <c r="I33" s="223">
        <v>4500</v>
      </c>
      <c r="J33" s="223">
        <v>4475</v>
      </c>
      <c r="K33" s="219"/>
      <c r="L33" s="219">
        <v>35</v>
      </c>
      <c r="M33" s="224">
        <v>4500</v>
      </c>
      <c r="N33" s="220">
        <f t="shared" si="6"/>
        <v>4440</v>
      </c>
      <c r="O33" s="231" t="s">
        <v>364</v>
      </c>
    </row>
    <row r="34" spans="1:15" s="347" customFormat="1" ht="31.5" customHeight="1">
      <c r="A34" s="229">
        <v>8</v>
      </c>
      <c r="B34" s="216" t="s">
        <v>346</v>
      </c>
      <c r="C34" s="230"/>
      <c r="D34" s="344"/>
      <c r="E34" s="225">
        <v>3500</v>
      </c>
      <c r="F34" s="344"/>
      <c r="G34" s="344"/>
      <c r="H34" s="344"/>
      <c r="I34" s="225">
        <v>3500</v>
      </c>
      <c r="J34" s="225">
        <v>3480</v>
      </c>
      <c r="K34" s="219"/>
      <c r="L34" s="219"/>
      <c r="M34" s="225">
        <v>3500</v>
      </c>
      <c r="N34" s="220">
        <f t="shared" si="6"/>
        <v>3480</v>
      </c>
      <c r="O34" s="231" t="s">
        <v>365</v>
      </c>
    </row>
    <row r="35" spans="1:15" s="347" customFormat="1" ht="31.5" customHeight="1">
      <c r="A35" s="229">
        <v>9</v>
      </c>
      <c r="B35" s="216" t="s">
        <v>347</v>
      </c>
      <c r="C35" s="230"/>
      <c r="D35" s="344"/>
      <c r="E35" s="218">
        <v>4000</v>
      </c>
      <c r="F35" s="344"/>
      <c r="G35" s="344"/>
      <c r="H35" s="344"/>
      <c r="I35" s="218">
        <v>4000</v>
      </c>
      <c r="J35" s="218">
        <v>3980</v>
      </c>
      <c r="K35" s="219"/>
      <c r="L35" s="219">
        <v>35</v>
      </c>
      <c r="M35" s="220">
        <v>4000</v>
      </c>
      <c r="N35" s="220">
        <f t="shared" si="6"/>
        <v>3945</v>
      </c>
      <c r="O35" s="231" t="s">
        <v>366</v>
      </c>
    </row>
    <row r="36" spans="1:15" s="347" customFormat="1" ht="33">
      <c r="A36" s="232">
        <v>10</v>
      </c>
      <c r="B36" s="216" t="s">
        <v>348</v>
      </c>
      <c r="C36" s="230"/>
      <c r="D36" s="344"/>
      <c r="E36" s="218">
        <v>3000</v>
      </c>
      <c r="F36" s="344"/>
      <c r="G36" s="344"/>
      <c r="H36" s="344"/>
      <c r="I36" s="218">
        <v>3000</v>
      </c>
      <c r="J36" s="218">
        <v>2985</v>
      </c>
      <c r="K36" s="219"/>
      <c r="L36" s="219">
        <v>135</v>
      </c>
      <c r="M36" s="220">
        <v>3000</v>
      </c>
      <c r="N36" s="220">
        <f t="shared" si="6"/>
        <v>2850</v>
      </c>
      <c r="O36" s="231" t="s">
        <v>366</v>
      </c>
    </row>
    <row r="37" spans="1:15" s="347" customFormat="1" ht="33">
      <c r="A37" s="229">
        <v>11</v>
      </c>
      <c r="B37" s="216" t="s">
        <v>349</v>
      </c>
      <c r="C37" s="230"/>
      <c r="D37" s="344"/>
      <c r="E37" s="226">
        <v>1000</v>
      </c>
      <c r="F37" s="344"/>
      <c r="G37" s="344"/>
      <c r="H37" s="344"/>
      <c r="I37" s="226">
        <v>1000</v>
      </c>
      <c r="J37" s="226">
        <v>990</v>
      </c>
      <c r="K37" s="219"/>
      <c r="L37" s="219">
        <v>50</v>
      </c>
      <c r="M37" s="220">
        <v>1000</v>
      </c>
      <c r="N37" s="220">
        <f t="shared" si="6"/>
        <v>940</v>
      </c>
      <c r="O37" s="231" t="s">
        <v>366</v>
      </c>
    </row>
    <row r="38" spans="1:15" s="347" customFormat="1" ht="33">
      <c r="A38" s="229">
        <v>12</v>
      </c>
      <c r="B38" s="216" t="s">
        <v>350</v>
      </c>
      <c r="C38" s="230"/>
      <c r="D38" s="344"/>
      <c r="E38" s="226">
        <v>1000</v>
      </c>
      <c r="F38" s="344"/>
      <c r="G38" s="344"/>
      <c r="H38" s="344"/>
      <c r="I38" s="226">
        <v>1000</v>
      </c>
      <c r="J38" s="226">
        <v>990</v>
      </c>
      <c r="K38" s="219"/>
      <c r="L38" s="219">
        <v>35.700000000000003</v>
      </c>
      <c r="M38" s="220">
        <v>1000</v>
      </c>
      <c r="N38" s="220">
        <f t="shared" si="6"/>
        <v>954.3</v>
      </c>
      <c r="O38" s="231" t="s">
        <v>366</v>
      </c>
    </row>
    <row r="39" spans="1:15" s="347" customFormat="1" ht="33">
      <c r="A39" s="229">
        <v>13</v>
      </c>
      <c r="B39" s="216" t="s">
        <v>351</v>
      </c>
      <c r="C39" s="230"/>
      <c r="D39" s="344"/>
      <c r="E39" s="226">
        <v>1000</v>
      </c>
      <c r="F39" s="344"/>
      <c r="G39" s="344"/>
      <c r="H39" s="344"/>
      <c r="I39" s="226">
        <v>1000</v>
      </c>
      <c r="J39" s="226">
        <v>990</v>
      </c>
      <c r="K39" s="219"/>
      <c r="L39" s="219">
        <v>91</v>
      </c>
      <c r="M39" s="220">
        <v>1000</v>
      </c>
      <c r="N39" s="220">
        <f t="shared" si="6"/>
        <v>899</v>
      </c>
      <c r="O39" s="231" t="s">
        <v>366</v>
      </c>
    </row>
    <row r="40" spans="1:15" s="347" customFormat="1" ht="33">
      <c r="A40" s="232">
        <v>14</v>
      </c>
      <c r="B40" s="216" t="s">
        <v>352</v>
      </c>
      <c r="C40" s="230"/>
      <c r="D40" s="344"/>
      <c r="E40" s="226">
        <v>3000</v>
      </c>
      <c r="F40" s="344"/>
      <c r="G40" s="344"/>
      <c r="H40" s="344"/>
      <c r="I40" s="226">
        <v>3000</v>
      </c>
      <c r="J40" s="226">
        <v>2980</v>
      </c>
      <c r="K40" s="219"/>
      <c r="L40" s="219">
        <v>30</v>
      </c>
      <c r="M40" s="220">
        <v>3000</v>
      </c>
      <c r="N40" s="220">
        <f t="shared" si="6"/>
        <v>2950</v>
      </c>
      <c r="O40" s="231" t="s">
        <v>366</v>
      </c>
    </row>
    <row r="41" spans="1:15" s="347" customFormat="1" ht="33">
      <c r="A41" s="229">
        <v>15</v>
      </c>
      <c r="B41" s="216" t="s">
        <v>353</v>
      </c>
      <c r="C41" s="230"/>
      <c r="D41" s="344"/>
      <c r="E41" s="226">
        <v>1000</v>
      </c>
      <c r="F41" s="344"/>
      <c r="G41" s="344"/>
      <c r="H41" s="344"/>
      <c r="I41" s="226">
        <v>1000</v>
      </c>
      <c r="J41" s="226">
        <v>995</v>
      </c>
      <c r="K41" s="219"/>
      <c r="L41" s="219">
        <v>21.2</v>
      </c>
      <c r="M41" s="220">
        <v>1000</v>
      </c>
      <c r="N41" s="220">
        <f t="shared" si="6"/>
        <v>973.8</v>
      </c>
      <c r="O41" s="231" t="s">
        <v>366</v>
      </c>
    </row>
    <row r="42" spans="1:15" s="347" customFormat="1" ht="33">
      <c r="A42" s="229">
        <v>16</v>
      </c>
      <c r="B42" s="216" t="s">
        <v>354</v>
      </c>
      <c r="C42" s="230"/>
      <c r="D42" s="344"/>
      <c r="E42" s="226">
        <v>1000</v>
      </c>
      <c r="F42" s="344"/>
      <c r="G42" s="344"/>
      <c r="H42" s="344"/>
      <c r="I42" s="226">
        <v>1000</v>
      </c>
      <c r="J42" s="226">
        <v>995</v>
      </c>
      <c r="K42" s="219"/>
      <c r="L42" s="219">
        <v>28.6</v>
      </c>
      <c r="M42" s="220">
        <v>1000</v>
      </c>
      <c r="N42" s="220">
        <f t="shared" si="6"/>
        <v>966.4</v>
      </c>
      <c r="O42" s="231" t="s">
        <v>366</v>
      </c>
    </row>
    <row r="43" spans="1:15" s="347" customFormat="1" ht="33">
      <c r="A43" s="229">
        <v>17</v>
      </c>
      <c r="B43" s="216" t="s">
        <v>355</v>
      </c>
      <c r="C43" s="230"/>
      <c r="D43" s="344"/>
      <c r="E43" s="226">
        <v>1367</v>
      </c>
      <c r="F43" s="344"/>
      <c r="G43" s="344"/>
      <c r="H43" s="344"/>
      <c r="I43" s="226">
        <v>1367</v>
      </c>
      <c r="J43" s="226">
        <v>1362</v>
      </c>
      <c r="K43" s="219"/>
      <c r="L43" s="219">
        <v>41</v>
      </c>
      <c r="M43" s="220">
        <v>1367</v>
      </c>
      <c r="N43" s="220">
        <f t="shared" si="6"/>
        <v>1321</v>
      </c>
      <c r="O43" s="231" t="s">
        <v>366</v>
      </c>
    </row>
    <row r="44" spans="1:15" s="347" customFormat="1" ht="33">
      <c r="A44" s="232">
        <v>18</v>
      </c>
      <c r="B44" s="216" t="s">
        <v>356</v>
      </c>
      <c r="C44" s="230"/>
      <c r="D44" s="344"/>
      <c r="E44" s="226">
        <v>1000</v>
      </c>
      <c r="F44" s="344"/>
      <c r="G44" s="344"/>
      <c r="H44" s="344"/>
      <c r="I44" s="226">
        <v>1000</v>
      </c>
      <c r="J44" s="226">
        <v>995</v>
      </c>
      <c r="K44" s="219"/>
      <c r="L44" s="219">
        <v>105</v>
      </c>
      <c r="M44" s="220">
        <v>1000</v>
      </c>
      <c r="N44" s="220">
        <f t="shared" si="6"/>
        <v>890</v>
      </c>
      <c r="O44" s="231" t="s">
        <v>366</v>
      </c>
    </row>
    <row r="45" spans="1:15" s="347" customFormat="1" ht="33">
      <c r="A45" s="229">
        <v>19</v>
      </c>
      <c r="B45" s="216" t="s">
        <v>357</v>
      </c>
      <c r="C45" s="230"/>
      <c r="D45" s="344"/>
      <c r="E45" s="226">
        <v>1000</v>
      </c>
      <c r="F45" s="344"/>
      <c r="G45" s="344"/>
      <c r="H45" s="344"/>
      <c r="I45" s="226">
        <v>1000</v>
      </c>
      <c r="J45" s="226">
        <v>995</v>
      </c>
      <c r="K45" s="219"/>
      <c r="L45" s="219">
        <v>21.6</v>
      </c>
      <c r="M45" s="220">
        <v>1000</v>
      </c>
      <c r="N45" s="220">
        <f t="shared" si="6"/>
        <v>973.4</v>
      </c>
      <c r="O45" s="231" t="s">
        <v>366</v>
      </c>
    </row>
    <row r="46" spans="1:15" s="347" customFormat="1" ht="33">
      <c r="A46" s="229">
        <v>20</v>
      </c>
      <c r="B46" s="216" t="s">
        <v>358</v>
      </c>
      <c r="C46" s="230"/>
      <c r="D46" s="344"/>
      <c r="E46" s="226">
        <v>1000</v>
      </c>
      <c r="F46" s="344"/>
      <c r="G46" s="344"/>
      <c r="H46" s="344"/>
      <c r="I46" s="226">
        <v>1000</v>
      </c>
      <c r="J46" s="226">
        <v>995</v>
      </c>
      <c r="K46" s="219"/>
      <c r="L46" s="219">
        <v>50</v>
      </c>
      <c r="M46" s="220">
        <v>1000</v>
      </c>
      <c r="N46" s="220">
        <f t="shared" si="6"/>
        <v>945</v>
      </c>
      <c r="O46" s="231" t="s">
        <v>366</v>
      </c>
    </row>
    <row r="47" spans="1:15" s="347" customFormat="1" ht="33">
      <c r="A47" s="229">
        <v>21</v>
      </c>
      <c r="B47" s="216" t="s">
        <v>359</v>
      </c>
      <c r="C47" s="230"/>
      <c r="D47" s="344"/>
      <c r="E47" s="226">
        <v>1000</v>
      </c>
      <c r="F47" s="344"/>
      <c r="G47" s="344"/>
      <c r="H47" s="344"/>
      <c r="I47" s="226">
        <v>1000</v>
      </c>
      <c r="J47" s="226">
        <v>995</v>
      </c>
      <c r="K47" s="219"/>
      <c r="L47" s="219">
        <v>20</v>
      </c>
      <c r="M47" s="220">
        <v>1000</v>
      </c>
      <c r="N47" s="220">
        <f t="shared" si="6"/>
        <v>975</v>
      </c>
      <c r="O47" s="231" t="s">
        <v>366</v>
      </c>
    </row>
    <row r="48" spans="1:15" s="347" customFormat="1" ht="33">
      <c r="A48" s="232">
        <v>22</v>
      </c>
      <c r="B48" s="216" t="s">
        <v>360</v>
      </c>
      <c r="C48" s="230"/>
      <c r="D48" s="344"/>
      <c r="E48" s="226">
        <v>1000</v>
      </c>
      <c r="F48" s="344"/>
      <c r="G48" s="344"/>
      <c r="H48" s="344"/>
      <c r="I48" s="226">
        <v>1000</v>
      </c>
      <c r="J48" s="226">
        <v>995</v>
      </c>
      <c r="K48" s="219"/>
      <c r="L48" s="219">
        <v>20</v>
      </c>
      <c r="M48" s="220">
        <v>1000</v>
      </c>
      <c r="N48" s="220">
        <f t="shared" si="6"/>
        <v>975</v>
      </c>
      <c r="O48" s="231" t="s">
        <v>366</v>
      </c>
    </row>
    <row r="49" spans="1:15" s="347" customFormat="1" ht="33">
      <c r="A49" s="229">
        <v>23</v>
      </c>
      <c r="B49" s="216" t="s">
        <v>361</v>
      </c>
      <c r="C49" s="230"/>
      <c r="D49" s="344"/>
      <c r="E49" s="226">
        <v>1000</v>
      </c>
      <c r="F49" s="344"/>
      <c r="G49" s="344"/>
      <c r="H49" s="344"/>
      <c r="I49" s="226">
        <v>1000</v>
      </c>
      <c r="J49" s="226">
        <v>841</v>
      </c>
      <c r="K49" s="220">
        <f>950-J49</f>
        <v>109</v>
      </c>
      <c r="L49" s="220"/>
      <c r="M49" s="220">
        <v>1000</v>
      </c>
      <c r="N49" s="220">
        <f>J49+K49</f>
        <v>950</v>
      </c>
      <c r="O49" s="231" t="s">
        <v>367</v>
      </c>
    </row>
    <row r="50" spans="1:15" s="347" customFormat="1" ht="34.5">
      <c r="A50" s="215" t="s">
        <v>255</v>
      </c>
      <c r="B50" s="233" t="s">
        <v>362</v>
      </c>
      <c r="C50" s="230"/>
      <c r="D50" s="344"/>
      <c r="E50" s="227">
        <f t="shared" ref="E50" si="7">+SUM(E51)</f>
        <v>0</v>
      </c>
      <c r="F50" s="344"/>
      <c r="G50" s="344"/>
      <c r="H50" s="344"/>
      <c r="I50" s="227">
        <f t="shared" ref="I50:J50" si="8">+SUM(I51)</f>
        <v>0</v>
      </c>
      <c r="J50" s="227">
        <f t="shared" si="8"/>
        <v>0</v>
      </c>
      <c r="K50" s="227">
        <f t="shared" ref="K50:O50" si="9">+SUM(K51)</f>
        <v>1917</v>
      </c>
      <c r="L50" s="227">
        <f t="shared" si="9"/>
        <v>0</v>
      </c>
      <c r="M50" s="227">
        <f t="shared" si="9"/>
        <v>3300</v>
      </c>
      <c r="N50" s="227">
        <f t="shared" si="9"/>
        <v>1917</v>
      </c>
      <c r="O50" s="231">
        <f t="shared" si="9"/>
        <v>0</v>
      </c>
    </row>
    <row r="51" spans="1:15" s="347" customFormat="1" ht="33">
      <c r="A51" s="232">
        <v>24</v>
      </c>
      <c r="B51" s="234" t="s">
        <v>363</v>
      </c>
      <c r="C51" s="230"/>
      <c r="D51" s="344"/>
      <c r="E51" s="226"/>
      <c r="F51" s="344"/>
      <c r="G51" s="344"/>
      <c r="H51" s="344"/>
      <c r="I51" s="228"/>
      <c r="J51" s="228"/>
      <c r="K51" s="220">
        <f>+N51</f>
        <v>1917</v>
      </c>
      <c r="L51" s="220"/>
      <c r="M51" s="220">
        <v>3300</v>
      </c>
      <c r="N51" s="220">
        <f>3300-1383</f>
        <v>1917</v>
      </c>
      <c r="O51" s="231" t="s">
        <v>368</v>
      </c>
    </row>
    <row r="52" spans="1:15" ht="22.5" customHeight="1">
      <c r="A52" s="336" t="s">
        <v>369</v>
      </c>
      <c r="B52" s="337" t="s">
        <v>370</v>
      </c>
      <c r="C52" s="211"/>
      <c r="D52" s="334"/>
      <c r="E52" s="348">
        <f>SUM(E53:E54)</f>
        <v>2447</v>
      </c>
      <c r="F52" s="348">
        <v>14539</v>
      </c>
      <c r="G52" s="334"/>
      <c r="H52" s="334"/>
      <c r="I52" s="348">
        <f>SUM(I53:I54)</f>
        <v>2447</v>
      </c>
      <c r="J52" s="348">
        <f>SUM(J53:J54)</f>
        <v>2423</v>
      </c>
      <c r="K52" s="348">
        <f>SUM(K53:K57)</f>
        <v>2423</v>
      </c>
      <c r="L52" s="348">
        <f>SUM(L53:L57)</f>
        <v>2423</v>
      </c>
      <c r="M52" s="348">
        <f>SUM(M53:M57)</f>
        <v>2692</v>
      </c>
      <c r="N52" s="348">
        <f>SUM(N53:N57)</f>
        <v>2423</v>
      </c>
      <c r="O52" s="334"/>
    </row>
    <row r="53" spans="1:15" ht="60">
      <c r="A53" s="349">
        <v>15</v>
      </c>
      <c r="B53" s="234" t="s">
        <v>371</v>
      </c>
      <c r="C53" s="211"/>
      <c r="D53" s="334"/>
      <c r="E53" s="350">
        <v>1125</v>
      </c>
      <c r="F53" s="350">
        <v>1114</v>
      </c>
      <c r="G53" s="334"/>
      <c r="H53" s="334"/>
      <c r="I53" s="350">
        <v>1125</v>
      </c>
      <c r="J53" s="350">
        <v>1114</v>
      </c>
      <c r="K53" s="334"/>
      <c r="L53" s="350">
        <v>1114</v>
      </c>
      <c r="M53" s="350"/>
      <c r="N53" s="334"/>
      <c r="O53" s="351" t="s">
        <v>376</v>
      </c>
    </row>
    <row r="54" spans="1:15" ht="60">
      <c r="A54" s="349">
        <v>16</v>
      </c>
      <c r="B54" s="234" t="s">
        <v>372</v>
      </c>
      <c r="C54" s="211"/>
      <c r="D54" s="334"/>
      <c r="E54" s="350">
        <v>1322</v>
      </c>
      <c r="F54" s="350">
        <v>1309</v>
      </c>
      <c r="G54" s="334"/>
      <c r="H54" s="334"/>
      <c r="I54" s="350">
        <v>1322</v>
      </c>
      <c r="J54" s="350">
        <v>1309</v>
      </c>
      <c r="K54" s="334"/>
      <c r="L54" s="350">
        <v>1309</v>
      </c>
      <c r="M54" s="350"/>
      <c r="N54" s="334"/>
      <c r="O54" s="351" t="s">
        <v>377</v>
      </c>
    </row>
    <row r="55" spans="1:15" ht="22.5" customHeight="1">
      <c r="A55" s="240" t="s">
        <v>255</v>
      </c>
      <c r="B55" s="239" t="s">
        <v>373</v>
      </c>
      <c r="C55" s="211"/>
      <c r="D55" s="334"/>
      <c r="E55" s="334"/>
      <c r="F55" s="334"/>
      <c r="G55" s="334"/>
      <c r="H55" s="334"/>
      <c r="I55" s="334"/>
      <c r="J55" s="334"/>
      <c r="K55" s="334"/>
      <c r="L55" s="334"/>
      <c r="M55" s="350"/>
      <c r="N55" s="334"/>
      <c r="O55" s="334"/>
    </row>
    <row r="56" spans="1:15" ht="36" customHeight="1">
      <c r="A56" s="217" t="s">
        <v>37</v>
      </c>
      <c r="B56" s="234" t="s">
        <v>374</v>
      </c>
      <c r="C56" s="211"/>
      <c r="D56" s="334"/>
      <c r="E56" s="334"/>
      <c r="F56" s="334"/>
      <c r="G56" s="334"/>
      <c r="H56" s="334"/>
      <c r="I56" s="334"/>
      <c r="J56" s="334"/>
      <c r="K56" s="350">
        <v>1114</v>
      </c>
      <c r="L56" s="334"/>
      <c r="M56" s="350">
        <v>1238</v>
      </c>
      <c r="N56" s="350">
        <v>1114</v>
      </c>
      <c r="O56" s="334"/>
    </row>
    <row r="57" spans="1:15" ht="36" customHeight="1">
      <c r="A57" s="217" t="s">
        <v>39</v>
      </c>
      <c r="B57" s="234" t="s">
        <v>375</v>
      </c>
      <c r="C57" s="211"/>
      <c r="D57" s="334"/>
      <c r="E57" s="334"/>
      <c r="F57" s="334"/>
      <c r="G57" s="334"/>
      <c r="H57" s="334"/>
      <c r="I57" s="334"/>
      <c r="J57" s="334"/>
      <c r="K57" s="350">
        <v>1309</v>
      </c>
      <c r="L57" s="334"/>
      <c r="M57" s="350">
        <v>1454</v>
      </c>
      <c r="N57" s="350">
        <v>1309</v>
      </c>
      <c r="O57" s="334"/>
    </row>
    <row r="58" spans="1:15" ht="27.75" customHeight="1">
      <c r="A58" s="207" t="s">
        <v>486</v>
      </c>
      <c r="B58" s="239" t="s">
        <v>487</v>
      </c>
      <c r="C58" s="230"/>
      <c r="D58" s="344"/>
      <c r="E58" s="352">
        <f>SUM(E59:E67)</f>
        <v>27354</v>
      </c>
      <c r="F58" s="352">
        <f>SUM(F59:F67)</f>
        <v>27354</v>
      </c>
      <c r="G58" s="352"/>
      <c r="H58" s="352"/>
      <c r="I58" s="353">
        <f>SUM(I59:I68)</f>
        <v>27009</v>
      </c>
      <c r="J58" s="353">
        <f t="shared" ref="J58:N58" si="10">SUM(J59:J68)</f>
        <v>26680.531999999999</v>
      </c>
      <c r="K58" s="353">
        <f t="shared" si="10"/>
        <v>1769.5399999999993</v>
      </c>
      <c r="L58" s="353">
        <f t="shared" si="10"/>
        <v>1769.5399999999993</v>
      </c>
      <c r="M58" s="353">
        <f t="shared" si="10"/>
        <v>28809</v>
      </c>
      <c r="N58" s="353">
        <f t="shared" si="10"/>
        <v>26680.531999999999</v>
      </c>
      <c r="O58" s="334"/>
    </row>
    <row r="59" spans="1:15" ht="33" customHeight="1">
      <c r="A59" s="217" t="s">
        <v>37</v>
      </c>
      <c r="B59" s="354" t="s">
        <v>488</v>
      </c>
      <c r="C59" s="230"/>
      <c r="D59" s="344"/>
      <c r="E59" s="355">
        <v>3000</v>
      </c>
      <c r="F59" s="355">
        <v>3000</v>
      </c>
      <c r="G59" s="344"/>
      <c r="H59" s="344"/>
      <c r="I59" s="356">
        <v>3000</v>
      </c>
      <c r="J59" s="356">
        <v>2951</v>
      </c>
      <c r="K59" s="344"/>
      <c r="L59" s="356">
        <f>J59-N59</f>
        <v>2.5999999999999091</v>
      </c>
      <c r="M59" s="356">
        <v>3000</v>
      </c>
      <c r="N59" s="356">
        <v>2948.4</v>
      </c>
      <c r="O59" s="334"/>
    </row>
    <row r="60" spans="1:15" ht="33" customHeight="1">
      <c r="A60" s="217" t="s">
        <v>39</v>
      </c>
      <c r="B60" s="354" t="s">
        <v>489</v>
      </c>
      <c r="C60" s="230"/>
      <c r="D60" s="344"/>
      <c r="E60" s="355">
        <v>1600</v>
      </c>
      <c r="F60" s="355">
        <v>1600</v>
      </c>
      <c r="G60" s="344"/>
      <c r="H60" s="344"/>
      <c r="I60" s="356">
        <v>1600</v>
      </c>
      <c r="J60" s="356">
        <v>1567.5319999999999</v>
      </c>
      <c r="K60" s="344"/>
      <c r="L60" s="356">
        <f t="shared" ref="L60:L67" si="11">J60-N60</f>
        <v>3.1999999999925421E-2</v>
      </c>
      <c r="M60" s="356">
        <v>1600</v>
      </c>
      <c r="N60" s="356">
        <v>1567.5</v>
      </c>
      <c r="O60" s="334"/>
    </row>
    <row r="61" spans="1:15" ht="33" customHeight="1">
      <c r="A61" s="217" t="s">
        <v>41</v>
      </c>
      <c r="B61" s="354" t="s">
        <v>490</v>
      </c>
      <c r="C61" s="230"/>
      <c r="D61" s="344"/>
      <c r="E61" s="355">
        <v>2600</v>
      </c>
      <c r="F61" s="355">
        <v>2600</v>
      </c>
      <c r="G61" s="344"/>
      <c r="H61" s="344"/>
      <c r="I61" s="356">
        <v>2600</v>
      </c>
      <c r="J61" s="356">
        <v>2585</v>
      </c>
      <c r="K61" s="344"/>
      <c r="L61" s="356">
        <f t="shared" si="11"/>
        <v>126.2199999999998</v>
      </c>
      <c r="M61" s="356">
        <v>2600</v>
      </c>
      <c r="N61" s="356">
        <v>2458.7800000000002</v>
      </c>
      <c r="O61" s="334"/>
    </row>
    <row r="62" spans="1:15" ht="33" customHeight="1">
      <c r="A62" s="217" t="s">
        <v>43</v>
      </c>
      <c r="B62" s="354" t="s">
        <v>491</v>
      </c>
      <c r="C62" s="230"/>
      <c r="D62" s="344"/>
      <c r="E62" s="355">
        <v>4000</v>
      </c>
      <c r="F62" s="355">
        <v>4000</v>
      </c>
      <c r="G62" s="344"/>
      <c r="H62" s="344"/>
      <c r="I62" s="356">
        <v>4000</v>
      </c>
      <c r="J62" s="356">
        <v>3911</v>
      </c>
      <c r="K62" s="344"/>
      <c r="L62" s="356">
        <f t="shared" si="11"/>
        <v>374.23</v>
      </c>
      <c r="M62" s="356">
        <v>4000</v>
      </c>
      <c r="N62" s="356">
        <v>3536.77</v>
      </c>
      <c r="O62" s="334"/>
    </row>
    <row r="63" spans="1:15" ht="33" customHeight="1">
      <c r="A63" s="217" t="s">
        <v>45</v>
      </c>
      <c r="B63" s="354" t="s">
        <v>492</v>
      </c>
      <c r="C63" s="230"/>
      <c r="D63" s="344"/>
      <c r="E63" s="355">
        <v>3000</v>
      </c>
      <c r="F63" s="355">
        <v>3000</v>
      </c>
      <c r="G63" s="344"/>
      <c r="H63" s="344"/>
      <c r="I63" s="356">
        <v>3000</v>
      </c>
      <c r="J63" s="356">
        <v>2980</v>
      </c>
      <c r="K63" s="344"/>
      <c r="L63" s="356">
        <f t="shared" si="11"/>
        <v>648.79</v>
      </c>
      <c r="M63" s="356">
        <v>3000</v>
      </c>
      <c r="N63" s="356">
        <v>2331.21</v>
      </c>
      <c r="O63" s="334"/>
    </row>
    <row r="64" spans="1:15" ht="33" customHeight="1">
      <c r="A64" s="217" t="s">
        <v>47</v>
      </c>
      <c r="B64" s="354" t="s">
        <v>493</v>
      </c>
      <c r="C64" s="230"/>
      <c r="D64" s="344"/>
      <c r="E64" s="355">
        <v>1900</v>
      </c>
      <c r="F64" s="355">
        <v>1900</v>
      </c>
      <c r="G64" s="344"/>
      <c r="H64" s="344"/>
      <c r="I64" s="356">
        <v>1555</v>
      </c>
      <c r="J64" s="356">
        <v>1545</v>
      </c>
      <c r="K64" s="356">
        <v>2.0499999999999998</v>
      </c>
      <c r="L64" s="356"/>
      <c r="M64" s="356">
        <v>1555</v>
      </c>
      <c r="N64" s="356">
        <v>1547.05</v>
      </c>
      <c r="O64" s="334"/>
    </row>
    <row r="65" spans="1:15" ht="33" customHeight="1">
      <c r="A65" s="217" t="s">
        <v>20</v>
      </c>
      <c r="B65" s="354" t="s">
        <v>494</v>
      </c>
      <c r="C65" s="230"/>
      <c r="D65" s="344"/>
      <c r="E65" s="355">
        <v>3760</v>
      </c>
      <c r="F65" s="355">
        <v>3760</v>
      </c>
      <c r="G65" s="344"/>
      <c r="H65" s="344"/>
      <c r="I65" s="356">
        <v>3760</v>
      </c>
      <c r="J65" s="356">
        <v>3740</v>
      </c>
      <c r="K65" s="344"/>
      <c r="L65" s="356">
        <f t="shared" si="11"/>
        <v>203.05999999999995</v>
      </c>
      <c r="M65" s="356">
        <v>3760</v>
      </c>
      <c r="N65" s="356">
        <v>3536.94</v>
      </c>
      <c r="O65" s="334"/>
    </row>
    <row r="66" spans="1:15" ht="33" customHeight="1">
      <c r="A66" s="217" t="s">
        <v>50</v>
      </c>
      <c r="B66" s="354" t="s">
        <v>495</v>
      </c>
      <c r="C66" s="230"/>
      <c r="D66" s="344"/>
      <c r="E66" s="355">
        <v>2994</v>
      </c>
      <c r="F66" s="355">
        <v>2994</v>
      </c>
      <c r="G66" s="344"/>
      <c r="H66" s="344"/>
      <c r="I66" s="356">
        <v>2994</v>
      </c>
      <c r="J66" s="356">
        <v>2926</v>
      </c>
      <c r="K66" s="344"/>
      <c r="L66" s="356">
        <f t="shared" si="11"/>
        <v>149.33199999999988</v>
      </c>
      <c r="M66" s="356">
        <v>2994</v>
      </c>
      <c r="N66" s="356">
        <v>2776.6680000000001</v>
      </c>
      <c r="O66" s="334"/>
    </row>
    <row r="67" spans="1:15" ht="33" customHeight="1">
      <c r="A67" s="217" t="s">
        <v>52</v>
      </c>
      <c r="B67" s="354" t="s">
        <v>496</v>
      </c>
      <c r="C67" s="230"/>
      <c r="D67" s="344"/>
      <c r="E67" s="355">
        <v>4500</v>
      </c>
      <c r="F67" s="355">
        <v>4500</v>
      </c>
      <c r="G67" s="344"/>
      <c r="H67" s="344"/>
      <c r="I67" s="356">
        <v>4500</v>
      </c>
      <c r="J67" s="356">
        <v>4475</v>
      </c>
      <c r="K67" s="344"/>
      <c r="L67" s="356">
        <f t="shared" si="11"/>
        <v>265.27599999999984</v>
      </c>
      <c r="M67" s="356">
        <v>4500</v>
      </c>
      <c r="N67" s="356">
        <v>4209.7240000000002</v>
      </c>
      <c r="O67" s="334"/>
    </row>
    <row r="68" spans="1:15" ht="22.5" customHeight="1">
      <c r="A68" s="240" t="s">
        <v>255</v>
      </c>
      <c r="B68" s="239" t="s">
        <v>498</v>
      </c>
      <c r="C68" s="230"/>
      <c r="D68" s="344"/>
      <c r="E68" s="344"/>
      <c r="F68" s="344"/>
      <c r="G68" s="344"/>
      <c r="H68" s="344"/>
      <c r="I68" s="344"/>
      <c r="J68" s="344"/>
      <c r="K68" s="357">
        <f>K69</f>
        <v>1767.4899999999993</v>
      </c>
      <c r="L68" s="357">
        <f t="shared" ref="L68:N68" si="12">L69</f>
        <v>0</v>
      </c>
      <c r="M68" s="357">
        <f t="shared" si="12"/>
        <v>1800</v>
      </c>
      <c r="N68" s="357">
        <f t="shared" si="12"/>
        <v>1767.4899999999993</v>
      </c>
      <c r="O68" s="334"/>
    </row>
    <row r="69" spans="1:15" ht="27" customHeight="1">
      <c r="A69" s="217" t="s">
        <v>37</v>
      </c>
      <c r="B69" s="234" t="s">
        <v>497</v>
      </c>
      <c r="C69" s="230"/>
      <c r="D69" s="344"/>
      <c r="E69" s="344"/>
      <c r="F69" s="344"/>
      <c r="G69" s="344"/>
      <c r="H69" s="344"/>
      <c r="I69" s="344"/>
      <c r="J69" s="344"/>
      <c r="K69" s="356">
        <f>L58-K64</f>
        <v>1767.4899999999993</v>
      </c>
      <c r="L69" s="344"/>
      <c r="M69" s="356">
        <v>1800</v>
      </c>
      <c r="N69" s="356">
        <f>K69</f>
        <v>1767.4899999999993</v>
      </c>
      <c r="O69" s="334"/>
    </row>
    <row r="70" spans="1:15" ht="22.5" customHeight="1">
      <c r="A70" s="207" t="s">
        <v>614</v>
      </c>
      <c r="B70" s="239" t="s">
        <v>584</v>
      </c>
      <c r="C70" s="211"/>
      <c r="D70" s="334"/>
      <c r="E70" s="334"/>
      <c r="F70" s="334"/>
      <c r="G70" s="334"/>
      <c r="H70" s="334"/>
      <c r="I70" s="258">
        <f>I71+I88</f>
        <v>69213</v>
      </c>
      <c r="J70" s="258">
        <f t="shared" ref="J70:N70" si="13">J71+J88</f>
        <v>48437.1</v>
      </c>
      <c r="K70" s="258">
        <f t="shared" si="13"/>
        <v>3274</v>
      </c>
      <c r="L70" s="258">
        <f t="shared" si="13"/>
        <v>3274</v>
      </c>
      <c r="M70" s="258">
        <f t="shared" si="13"/>
        <v>74272</v>
      </c>
      <c r="N70" s="258">
        <f t="shared" si="13"/>
        <v>48437.1</v>
      </c>
      <c r="O70" s="334"/>
    </row>
    <row r="71" spans="1:15" ht="22.5" customHeight="1">
      <c r="A71" s="210" t="s">
        <v>326</v>
      </c>
      <c r="B71" s="261" t="s">
        <v>588</v>
      </c>
      <c r="C71" s="211"/>
      <c r="D71" s="334"/>
      <c r="E71" s="334"/>
      <c r="F71" s="334"/>
      <c r="G71" s="334"/>
      <c r="H71" s="334"/>
      <c r="I71" s="257">
        <f t="shared" ref="I71:N71" si="14">SUM(I72:I87)</f>
        <v>69213</v>
      </c>
      <c r="J71" s="257">
        <f t="shared" si="14"/>
        <v>48437.1</v>
      </c>
      <c r="K71" s="356">
        <f t="shared" si="14"/>
        <v>188</v>
      </c>
      <c r="L71" s="356">
        <f t="shared" si="14"/>
        <v>3274</v>
      </c>
      <c r="M71" s="257">
        <f t="shared" si="14"/>
        <v>65272</v>
      </c>
      <c r="N71" s="257">
        <f t="shared" si="14"/>
        <v>45351.1</v>
      </c>
      <c r="O71" s="356"/>
    </row>
    <row r="72" spans="1:15" ht="33">
      <c r="A72" s="210" t="s">
        <v>37</v>
      </c>
      <c r="B72" s="234" t="s">
        <v>615</v>
      </c>
      <c r="C72" s="211"/>
      <c r="D72" s="334"/>
      <c r="E72" s="334"/>
      <c r="F72" s="334"/>
      <c r="G72" s="334"/>
      <c r="H72" s="334"/>
      <c r="I72" s="257">
        <v>3000</v>
      </c>
      <c r="J72" s="257">
        <v>3000</v>
      </c>
      <c r="K72" s="356"/>
      <c r="L72" s="356">
        <v>75</v>
      </c>
      <c r="M72" s="356">
        <f>I72-L72</f>
        <v>2925</v>
      </c>
      <c r="N72" s="356">
        <f>J72-L72</f>
        <v>2925</v>
      </c>
      <c r="O72" s="358" t="s">
        <v>628</v>
      </c>
    </row>
    <row r="73" spans="1:15" ht="33">
      <c r="A73" s="210" t="s">
        <v>39</v>
      </c>
      <c r="B73" s="234" t="s">
        <v>616</v>
      </c>
      <c r="C73" s="211"/>
      <c r="D73" s="334"/>
      <c r="E73" s="334"/>
      <c r="F73" s="334"/>
      <c r="G73" s="334"/>
      <c r="H73" s="334"/>
      <c r="I73" s="257">
        <v>3500</v>
      </c>
      <c r="J73" s="257">
        <v>3485.3</v>
      </c>
      <c r="K73" s="356"/>
      <c r="L73" s="356">
        <v>17</v>
      </c>
      <c r="M73" s="356">
        <f t="shared" ref="M73:M74" si="15">I73-L73</f>
        <v>3483</v>
      </c>
      <c r="N73" s="356">
        <f t="shared" ref="N73:N74" si="16">J73-L73</f>
        <v>3468.3</v>
      </c>
      <c r="O73" s="358" t="s">
        <v>586</v>
      </c>
    </row>
    <row r="74" spans="1:15" ht="33">
      <c r="A74" s="210" t="s">
        <v>41</v>
      </c>
      <c r="B74" s="234" t="s">
        <v>617</v>
      </c>
      <c r="C74" s="211"/>
      <c r="D74" s="334"/>
      <c r="E74" s="334"/>
      <c r="F74" s="334"/>
      <c r="G74" s="334"/>
      <c r="H74" s="334"/>
      <c r="I74" s="257">
        <v>4000</v>
      </c>
      <c r="J74" s="257">
        <v>3985.3</v>
      </c>
      <c r="K74" s="356"/>
      <c r="L74" s="356">
        <v>160</v>
      </c>
      <c r="M74" s="356">
        <f t="shared" si="15"/>
        <v>3840</v>
      </c>
      <c r="N74" s="356">
        <f t="shared" si="16"/>
        <v>3825.3</v>
      </c>
      <c r="O74" s="358" t="s">
        <v>586</v>
      </c>
    </row>
    <row r="75" spans="1:15" ht="33">
      <c r="A75" s="210" t="s">
        <v>43</v>
      </c>
      <c r="B75" s="234" t="s">
        <v>618</v>
      </c>
      <c r="C75" s="211"/>
      <c r="D75" s="334"/>
      <c r="E75" s="334"/>
      <c r="F75" s="334"/>
      <c r="G75" s="334"/>
      <c r="H75" s="334"/>
      <c r="I75" s="257">
        <v>4950</v>
      </c>
      <c r="J75" s="257">
        <v>4479.7</v>
      </c>
      <c r="K75" s="356">
        <v>132</v>
      </c>
      <c r="L75" s="356"/>
      <c r="M75" s="356">
        <f>I75+K75</f>
        <v>5082</v>
      </c>
      <c r="N75" s="356">
        <f>J75+K75</f>
        <v>4611.7</v>
      </c>
      <c r="O75" s="358" t="s">
        <v>586</v>
      </c>
    </row>
    <row r="76" spans="1:15" ht="33">
      <c r="A76" s="210" t="s">
        <v>45</v>
      </c>
      <c r="B76" s="234" t="s">
        <v>619</v>
      </c>
      <c r="C76" s="211"/>
      <c r="D76" s="334"/>
      <c r="E76" s="334"/>
      <c r="F76" s="334"/>
      <c r="G76" s="334"/>
      <c r="H76" s="334"/>
      <c r="I76" s="257">
        <v>4673</v>
      </c>
      <c r="J76" s="257">
        <v>4480</v>
      </c>
      <c r="K76" s="356">
        <v>56</v>
      </c>
      <c r="L76" s="356"/>
      <c r="M76" s="356">
        <f>I76+K76</f>
        <v>4729</v>
      </c>
      <c r="N76" s="356">
        <f>J76+K76</f>
        <v>4536</v>
      </c>
      <c r="O76" s="358" t="s">
        <v>586</v>
      </c>
    </row>
    <row r="77" spans="1:15" ht="22.5" customHeight="1">
      <c r="A77" s="210" t="s">
        <v>47</v>
      </c>
      <c r="B77" s="234" t="s">
        <v>620</v>
      </c>
      <c r="C77" s="211"/>
      <c r="D77" s="334"/>
      <c r="E77" s="334"/>
      <c r="F77" s="334"/>
      <c r="G77" s="334"/>
      <c r="H77" s="334"/>
      <c r="I77" s="257">
        <v>1890</v>
      </c>
      <c r="J77" s="257">
        <v>1890</v>
      </c>
      <c r="K77" s="356"/>
      <c r="L77" s="356">
        <v>228</v>
      </c>
      <c r="M77" s="356">
        <f t="shared" ref="M77" si="17">I77-L77</f>
        <v>1662</v>
      </c>
      <c r="N77" s="356">
        <f t="shared" ref="N77" si="18">J77-L77</f>
        <v>1662</v>
      </c>
      <c r="O77" s="358" t="s">
        <v>586</v>
      </c>
    </row>
    <row r="78" spans="1:15" ht="22.5" customHeight="1">
      <c r="A78" s="210" t="s">
        <v>20</v>
      </c>
      <c r="B78" s="234" t="s">
        <v>593</v>
      </c>
      <c r="C78" s="211"/>
      <c r="D78" s="334"/>
      <c r="E78" s="334"/>
      <c r="F78" s="334"/>
      <c r="G78" s="334"/>
      <c r="H78" s="334"/>
      <c r="I78" s="257">
        <v>10900</v>
      </c>
      <c r="J78" s="257">
        <v>3439.8</v>
      </c>
      <c r="K78" s="356"/>
      <c r="L78" s="356"/>
      <c r="M78" s="257">
        <v>10900</v>
      </c>
      <c r="N78" s="257">
        <v>3439.8</v>
      </c>
      <c r="O78" s="358" t="s">
        <v>585</v>
      </c>
    </row>
    <row r="79" spans="1:15" ht="33">
      <c r="A79" s="210" t="s">
        <v>50</v>
      </c>
      <c r="B79" s="234" t="s">
        <v>596</v>
      </c>
      <c r="C79" s="211"/>
      <c r="D79" s="334"/>
      <c r="E79" s="334"/>
      <c r="F79" s="334"/>
      <c r="G79" s="334"/>
      <c r="H79" s="334"/>
      <c r="I79" s="253">
        <v>7000</v>
      </c>
      <c r="J79" s="253">
        <v>1875</v>
      </c>
      <c r="K79" s="356"/>
      <c r="L79" s="356"/>
      <c r="M79" s="356">
        <v>6590</v>
      </c>
      <c r="N79" s="356">
        <v>1875</v>
      </c>
      <c r="O79" s="358" t="s">
        <v>585</v>
      </c>
    </row>
    <row r="80" spans="1:15" ht="22.5" customHeight="1">
      <c r="A80" s="210" t="s">
        <v>52</v>
      </c>
      <c r="B80" s="234" t="s">
        <v>621</v>
      </c>
      <c r="C80" s="211"/>
      <c r="D80" s="334"/>
      <c r="E80" s="334"/>
      <c r="F80" s="334"/>
      <c r="G80" s="334"/>
      <c r="H80" s="334"/>
      <c r="I80" s="257">
        <v>3500</v>
      </c>
      <c r="J80" s="257">
        <v>3480</v>
      </c>
      <c r="K80" s="356"/>
      <c r="L80" s="356">
        <v>680</v>
      </c>
      <c r="M80" s="356">
        <f t="shared" ref="M80:M81" si="19">I80-L80</f>
        <v>2820</v>
      </c>
      <c r="N80" s="356">
        <f t="shared" ref="N80:N81" si="20">J80-L80</f>
        <v>2800</v>
      </c>
      <c r="O80" s="358" t="s">
        <v>608</v>
      </c>
    </row>
    <row r="81" spans="1:15" ht="22.5" customHeight="1">
      <c r="A81" s="210" t="s">
        <v>54</v>
      </c>
      <c r="B81" s="234" t="s">
        <v>622</v>
      </c>
      <c r="C81" s="211"/>
      <c r="D81" s="334"/>
      <c r="E81" s="334"/>
      <c r="F81" s="334"/>
      <c r="G81" s="334"/>
      <c r="H81" s="334"/>
      <c r="I81" s="257">
        <v>1100</v>
      </c>
      <c r="J81" s="257">
        <v>1050</v>
      </c>
      <c r="K81" s="356"/>
      <c r="L81" s="356">
        <v>32</v>
      </c>
      <c r="M81" s="356">
        <f t="shared" si="19"/>
        <v>1068</v>
      </c>
      <c r="N81" s="356">
        <f t="shared" si="20"/>
        <v>1018</v>
      </c>
      <c r="O81" s="358" t="s">
        <v>587</v>
      </c>
    </row>
    <row r="82" spans="1:15" ht="33">
      <c r="A82" s="210" t="s">
        <v>56</v>
      </c>
      <c r="B82" s="234" t="s">
        <v>599</v>
      </c>
      <c r="C82" s="211"/>
      <c r="D82" s="334"/>
      <c r="E82" s="334"/>
      <c r="F82" s="334"/>
      <c r="G82" s="334"/>
      <c r="H82" s="334"/>
      <c r="I82" s="257"/>
      <c r="J82" s="257"/>
      <c r="K82" s="356"/>
      <c r="L82" s="356"/>
      <c r="M82" s="356"/>
      <c r="N82" s="356"/>
      <c r="O82" s="358"/>
    </row>
    <row r="83" spans="1:15" ht="33">
      <c r="A83" s="210" t="s">
        <v>58</v>
      </c>
      <c r="B83" s="234" t="s">
        <v>623</v>
      </c>
      <c r="C83" s="211"/>
      <c r="D83" s="334"/>
      <c r="E83" s="334"/>
      <c r="F83" s="334"/>
      <c r="G83" s="334"/>
      <c r="H83" s="334"/>
      <c r="I83" s="257">
        <v>4200</v>
      </c>
      <c r="J83" s="257">
        <v>4175</v>
      </c>
      <c r="K83" s="356"/>
      <c r="L83" s="356">
        <v>164</v>
      </c>
      <c r="M83" s="356">
        <f t="shared" ref="M83" si="21">I83-L83</f>
        <v>4036</v>
      </c>
      <c r="N83" s="356">
        <f t="shared" ref="N83" si="22">J83-L83</f>
        <v>4011</v>
      </c>
      <c r="O83" s="358" t="s">
        <v>587</v>
      </c>
    </row>
    <row r="84" spans="1:15" ht="22.5" customHeight="1">
      <c r="A84" s="210" t="s">
        <v>60</v>
      </c>
      <c r="B84" s="234" t="s">
        <v>624</v>
      </c>
      <c r="C84" s="211"/>
      <c r="D84" s="334"/>
      <c r="E84" s="334"/>
      <c r="F84" s="334"/>
      <c r="G84" s="334"/>
      <c r="H84" s="334"/>
      <c r="I84" s="257">
        <v>12000</v>
      </c>
      <c r="J84" s="257">
        <v>4659</v>
      </c>
      <c r="K84" s="356"/>
      <c r="L84" s="356"/>
      <c r="M84" s="356">
        <v>11555</v>
      </c>
      <c r="N84" s="356">
        <v>4659</v>
      </c>
      <c r="O84" s="358" t="s">
        <v>629</v>
      </c>
    </row>
    <row r="85" spans="1:15" ht="33">
      <c r="A85" s="210" t="s">
        <v>62</v>
      </c>
      <c r="B85" s="234" t="s">
        <v>625</v>
      </c>
      <c r="C85" s="211"/>
      <c r="D85" s="334"/>
      <c r="E85" s="334"/>
      <c r="F85" s="334"/>
      <c r="G85" s="334"/>
      <c r="H85" s="334"/>
      <c r="I85" s="257">
        <v>4500</v>
      </c>
      <c r="J85" s="257">
        <v>4478</v>
      </c>
      <c r="K85" s="356"/>
      <c r="L85" s="356">
        <v>622</v>
      </c>
      <c r="M85" s="356">
        <f t="shared" ref="M85:M87" si="23">I85-L85</f>
        <v>3878</v>
      </c>
      <c r="N85" s="356">
        <f t="shared" ref="N85:N87" si="24">J85-L85</f>
        <v>3856</v>
      </c>
      <c r="O85" s="358" t="s">
        <v>587</v>
      </c>
    </row>
    <row r="86" spans="1:15" ht="33">
      <c r="A86" s="210" t="s">
        <v>64</v>
      </c>
      <c r="B86" s="234" t="s">
        <v>626</v>
      </c>
      <c r="C86" s="211"/>
      <c r="D86" s="334"/>
      <c r="E86" s="334"/>
      <c r="F86" s="334"/>
      <c r="G86" s="334"/>
      <c r="H86" s="334"/>
      <c r="I86" s="253">
        <v>2000</v>
      </c>
      <c r="J86" s="255">
        <v>1985</v>
      </c>
      <c r="K86" s="356"/>
      <c r="L86" s="356">
        <v>311</v>
      </c>
      <c r="M86" s="356">
        <f t="shared" si="23"/>
        <v>1689</v>
      </c>
      <c r="N86" s="356">
        <f t="shared" si="24"/>
        <v>1674</v>
      </c>
      <c r="O86" s="358" t="s">
        <v>587</v>
      </c>
    </row>
    <row r="87" spans="1:15" ht="31.5" customHeight="1">
      <c r="A87" s="210" t="s">
        <v>66</v>
      </c>
      <c r="B87" s="259" t="s">
        <v>627</v>
      </c>
      <c r="C87" s="211"/>
      <c r="D87" s="334"/>
      <c r="E87" s="334"/>
      <c r="F87" s="334"/>
      <c r="G87" s="334"/>
      <c r="H87" s="334"/>
      <c r="I87" s="256">
        <v>2000</v>
      </c>
      <c r="J87" s="256">
        <v>1975</v>
      </c>
      <c r="K87" s="356"/>
      <c r="L87" s="356">
        <v>985</v>
      </c>
      <c r="M87" s="356">
        <f t="shared" si="23"/>
        <v>1015</v>
      </c>
      <c r="N87" s="356">
        <f t="shared" si="24"/>
        <v>990</v>
      </c>
      <c r="O87" s="358"/>
    </row>
    <row r="88" spans="1:15" ht="22.5" customHeight="1">
      <c r="A88" s="210" t="s">
        <v>326</v>
      </c>
      <c r="B88" s="254" t="s">
        <v>630</v>
      </c>
      <c r="C88" s="211"/>
      <c r="D88" s="334"/>
      <c r="E88" s="356">
        <f t="shared" ref="E88:J88" si="25">E89</f>
        <v>9000</v>
      </c>
      <c r="F88" s="356">
        <f t="shared" si="25"/>
        <v>3086</v>
      </c>
      <c r="G88" s="356">
        <f t="shared" si="25"/>
        <v>0</v>
      </c>
      <c r="H88" s="356">
        <f t="shared" si="25"/>
        <v>0</v>
      </c>
      <c r="I88" s="356">
        <f t="shared" si="25"/>
        <v>0</v>
      </c>
      <c r="J88" s="356">
        <f t="shared" si="25"/>
        <v>0</v>
      </c>
      <c r="K88" s="356">
        <f>K89</f>
        <v>3086</v>
      </c>
      <c r="L88" s="356">
        <f>L89</f>
        <v>0</v>
      </c>
      <c r="M88" s="356">
        <f t="shared" ref="M88:N88" si="26">M89</f>
        <v>9000</v>
      </c>
      <c r="N88" s="356">
        <f t="shared" si="26"/>
        <v>3086</v>
      </c>
      <c r="O88" s="358"/>
    </row>
    <row r="89" spans="1:15" ht="22.5" customHeight="1">
      <c r="A89" s="210" t="s">
        <v>37</v>
      </c>
      <c r="B89" s="259" t="s">
        <v>631</v>
      </c>
      <c r="C89" s="211"/>
      <c r="D89" s="334"/>
      <c r="E89" s="356">
        <v>9000</v>
      </c>
      <c r="F89" s="356">
        <v>3086</v>
      </c>
      <c r="G89" s="334"/>
      <c r="H89" s="334"/>
      <c r="I89" s="256"/>
      <c r="J89" s="256"/>
      <c r="K89" s="356">
        <v>3086</v>
      </c>
      <c r="L89" s="356"/>
      <c r="M89" s="356">
        <v>9000</v>
      </c>
      <c r="N89" s="356">
        <v>3086</v>
      </c>
      <c r="O89" s="358" t="s">
        <v>633</v>
      </c>
    </row>
    <row r="90" spans="1:15" ht="22.5" customHeight="1">
      <c r="A90" s="210"/>
      <c r="B90" s="259"/>
      <c r="C90" s="211"/>
      <c r="D90" s="334"/>
      <c r="E90" s="334"/>
      <c r="F90" s="334"/>
      <c r="G90" s="334"/>
      <c r="H90" s="334"/>
      <c r="I90" s="256"/>
      <c r="J90" s="256"/>
      <c r="K90" s="356"/>
      <c r="L90" s="356"/>
      <c r="M90" s="356"/>
      <c r="N90" s="356"/>
      <c r="O90" s="358"/>
    </row>
  </sheetData>
  <mergeCells count="25">
    <mergeCell ref="H9:H12"/>
    <mergeCell ref="I9:I12"/>
    <mergeCell ref="J9:J12"/>
    <mergeCell ref="K9:K12"/>
    <mergeCell ref="A6:A12"/>
    <mergeCell ref="B6:B12"/>
    <mergeCell ref="C6:C12"/>
    <mergeCell ref="D6:F8"/>
    <mergeCell ref="G6:H8"/>
    <mergeCell ref="A2:O2"/>
    <mergeCell ref="L9:L12"/>
    <mergeCell ref="M9:M12"/>
    <mergeCell ref="N9:N12"/>
    <mergeCell ref="A1:O1"/>
    <mergeCell ref="A3:O3"/>
    <mergeCell ref="A5:O5"/>
    <mergeCell ref="A4:O4"/>
    <mergeCell ref="I6:J8"/>
    <mergeCell ref="K6:L8"/>
    <mergeCell ref="M6:N8"/>
    <mergeCell ref="O6:O12"/>
    <mergeCell ref="D9:D12"/>
    <mergeCell ref="E9:E12"/>
    <mergeCell ref="F9:F12"/>
    <mergeCell ref="G9:G12"/>
  </mergeCells>
  <printOptions horizontalCentered="1"/>
  <pageMargins left="0.23622047244094499" right="0.23622047244094499" top="0.42" bottom="0.34" header="0.31496062992126" footer="0.22"/>
  <pageSetup paperSize="8" scale="83" fitToHeight="0" pageOrder="overThenDown" orientation="landscape" r:id="rId1"/>
  <headerFooter>
    <oddFooter>&amp;R&amp;14&amp;P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47"/>
  <sheetViews>
    <sheetView view="pageBreakPreview" zoomScale="84" zoomScaleNormal="100" zoomScaleSheetLayoutView="84" workbookViewId="0">
      <selection activeCell="C29" sqref="C29"/>
    </sheetView>
  </sheetViews>
  <sheetFormatPr defaultRowHeight="15"/>
  <cols>
    <col min="1" max="1" width="6.28515625" style="332" customWidth="1"/>
    <col min="2" max="2" width="52.5703125" style="332" customWidth="1"/>
    <col min="3" max="3" width="10.85546875" style="332" customWidth="1"/>
    <col min="4" max="4" width="13.85546875" style="332" customWidth="1"/>
    <col min="5" max="5" width="12.7109375" style="332" customWidth="1"/>
    <col min="6" max="6" width="13" style="332" customWidth="1"/>
    <col min="7" max="8" width="9.85546875" style="332" customWidth="1"/>
    <col min="9" max="9" width="13" style="332" customWidth="1"/>
    <col min="10" max="10" width="12.85546875" style="332" customWidth="1"/>
    <col min="11" max="11" width="11.7109375" style="332" customWidth="1"/>
    <col min="12" max="12" width="12.140625" style="332" customWidth="1"/>
    <col min="13" max="14" width="12.85546875" style="332" customWidth="1"/>
    <col min="15" max="15" width="21.42578125" style="332" customWidth="1"/>
    <col min="16" max="252" width="9" style="332"/>
    <col min="253" max="253" width="30.5703125" style="332" customWidth="1"/>
    <col min="254" max="259" width="9" style="332"/>
    <col min="260" max="262" width="0" style="332" hidden="1" customWidth="1"/>
    <col min="263" max="508" width="9" style="332"/>
    <col min="509" max="509" width="30.5703125" style="332" customWidth="1"/>
    <col min="510" max="515" width="9" style="332"/>
    <col min="516" max="518" width="0" style="332" hidden="1" customWidth="1"/>
    <col min="519" max="764" width="9" style="332"/>
    <col min="765" max="765" width="30.5703125" style="332" customWidth="1"/>
    <col min="766" max="771" width="9" style="332"/>
    <col min="772" max="774" width="0" style="332" hidden="1" customWidth="1"/>
    <col min="775" max="1020" width="9" style="332"/>
    <col min="1021" max="1021" width="30.5703125" style="332" customWidth="1"/>
    <col min="1022" max="1027" width="9" style="332"/>
    <col min="1028" max="1030" width="0" style="332" hidden="1" customWidth="1"/>
    <col min="1031" max="1276" width="9" style="332"/>
    <col min="1277" max="1277" width="30.5703125" style="332" customWidth="1"/>
    <col min="1278" max="1283" width="9" style="332"/>
    <col min="1284" max="1286" width="0" style="332" hidden="1" customWidth="1"/>
    <col min="1287" max="1532" width="9" style="332"/>
    <col min="1533" max="1533" width="30.5703125" style="332" customWidth="1"/>
    <col min="1534" max="1539" width="9" style="332"/>
    <col min="1540" max="1542" width="0" style="332" hidden="1" customWidth="1"/>
    <col min="1543" max="1788" width="9" style="332"/>
    <col min="1789" max="1789" width="30.5703125" style="332" customWidth="1"/>
    <col min="1790" max="1795" width="9" style="332"/>
    <col min="1796" max="1798" width="0" style="332" hidden="1" customWidth="1"/>
    <col min="1799" max="2044" width="9" style="332"/>
    <col min="2045" max="2045" width="30.5703125" style="332" customWidth="1"/>
    <col min="2046" max="2051" width="9" style="332"/>
    <col min="2052" max="2054" width="0" style="332" hidden="1" customWidth="1"/>
    <col min="2055" max="2300" width="9" style="332"/>
    <col min="2301" max="2301" width="30.5703125" style="332" customWidth="1"/>
    <col min="2302" max="2307" width="9" style="332"/>
    <col min="2308" max="2310" width="0" style="332" hidden="1" customWidth="1"/>
    <col min="2311" max="2556" width="9" style="332"/>
    <col min="2557" max="2557" width="30.5703125" style="332" customWidth="1"/>
    <col min="2558" max="2563" width="9" style="332"/>
    <col min="2564" max="2566" width="0" style="332" hidden="1" customWidth="1"/>
    <col min="2567" max="2812" width="9" style="332"/>
    <col min="2813" max="2813" width="30.5703125" style="332" customWidth="1"/>
    <col min="2814" max="2819" width="9" style="332"/>
    <col min="2820" max="2822" width="0" style="332" hidden="1" customWidth="1"/>
    <col min="2823" max="3068" width="9" style="332"/>
    <col min="3069" max="3069" width="30.5703125" style="332" customWidth="1"/>
    <col min="3070" max="3075" width="9" style="332"/>
    <col min="3076" max="3078" width="0" style="332" hidden="1" customWidth="1"/>
    <col min="3079" max="3324" width="9" style="332"/>
    <col min="3325" max="3325" width="30.5703125" style="332" customWidth="1"/>
    <col min="3326" max="3331" width="9" style="332"/>
    <col min="3332" max="3334" width="0" style="332" hidden="1" customWidth="1"/>
    <col min="3335" max="3580" width="9" style="332"/>
    <col min="3581" max="3581" width="30.5703125" style="332" customWidth="1"/>
    <col min="3582" max="3587" width="9" style="332"/>
    <col min="3588" max="3590" width="0" style="332" hidden="1" customWidth="1"/>
    <col min="3591" max="3836" width="9" style="332"/>
    <col min="3837" max="3837" width="30.5703125" style="332" customWidth="1"/>
    <col min="3838" max="3843" width="9" style="332"/>
    <col min="3844" max="3846" width="0" style="332" hidden="1" customWidth="1"/>
    <col min="3847" max="4092" width="9" style="332"/>
    <col min="4093" max="4093" width="30.5703125" style="332" customWidth="1"/>
    <col min="4094" max="4099" width="9" style="332"/>
    <col min="4100" max="4102" width="0" style="332" hidden="1" customWidth="1"/>
    <col min="4103" max="4348" width="9" style="332"/>
    <col min="4349" max="4349" width="30.5703125" style="332" customWidth="1"/>
    <col min="4350" max="4355" width="9" style="332"/>
    <col min="4356" max="4358" width="0" style="332" hidden="1" customWidth="1"/>
    <col min="4359" max="4604" width="9" style="332"/>
    <col min="4605" max="4605" width="30.5703125" style="332" customWidth="1"/>
    <col min="4606" max="4611" width="9" style="332"/>
    <col min="4612" max="4614" width="0" style="332" hidden="1" customWidth="1"/>
    <col min="4615" max="4860" width="9" style="332"/>
    <col min="4861" max="4861" width="30.5703125" style="332" customWidth="1"/>
    <col min="4862" max="4867" width="9" style="332"/>
    <col min="4868" max="4870" width="0" style="332" hidden="1" customWidth="1"/>
    <col min="4871" max="5116" width="9" style="332"/>
    <col min="5117" max="5117" width="30.5703125" style="332" customWidth="1"/>
    <col min="5118" max="5123" width="9" style="332"/>
    <col min="5124" max="5126" width="0" style="332" hidden="1" customWidth="1"/>
    <col min="5127" max="5372" width="9" style="332"/>
    <col min="5373" max="5373" width="30.5703125" style="332" customWidth="1"/>
    <col min="5374" max="5379" width="9" style="332"/>
    <col min="5380" max="5382" width="0" style="332" hidden="1" customWidth="1"/>
    <col min="5383" max="5628" width="9" style="332"/>
    <col min="5629" max="5629" width="30.5703125" style="332" customWidth="1"/>
    <col min="5630" max="5635" width="9" style="332"/>
    <col min="5636" max="5638" width="0" style="332" hidden="1" customWidth="1"/>
    <col min="5639" max="5884" width="9" style="332"/>
    <col min="5885" max="5885" width="30.5703125" style="332" customWidth="1"/>
    <col min="5886" max="5891" width="9" style="332"/>
    <col min="5892" max="5894" width="0" style="332" hidden="1" customWidth="1"/>
    <col min="5895" max="6140" width="9" style="332"/>
    <col min="6141" max="6141" width="30.5703125" style="332" customWidth="1"/>
    <col min="6142" max="6147" width="9" style="332"/>
    <col min="6148" max="6150" width="0" style="332" hidden="1" customWidth="1"/>
    <col min="6151" max="6396" width="9" style="332"/>
    <col min="6397" max="6397" width="30.5703125" style="332" customWidth="1"/>
    <col min="6398" max="6403" width="9" style="332"/>
    <col min="6404" max="6406" width="0" style="332" hidden="1" customWidth="1"/>
    <col min="6407" max="6652" width="9" style="332"/>
    <col min="6653" max="6653" width="30.5703125" style="332" customWidth="1"/>
    <col min="6654" max="6659" width="9" style="332"/>
    <col min="6660" max="6662" width="0" style="332" hidden="1" customWidth="1"/>
    <col min="6663" max="6908" width="9" style="332"/>
    <col min="6909" max="6909" width="30.5703125" style="332" customWidth="1"/>
    <col min="6910" max="6915" width="9" style="332"/>
    <col min="6916" max="6918" width="0" style="332" hidden="1" customWidth="1"/>
    <col min="6919" max="7164" width="9" style="332"/>
    <col min="7165" max="7165" width="30.5703125" style="332" customWidth="1"/>
    <col min="7166" max="7171" width="9" style="332"/>
    <col min="7172" max="7174" width="0" style="332" hidden="1" customWidth="1"/>
    <col min="7175" max="7420" width="9" style="332"/>
    <col min="7421" max="7421" width="30.5703125" style="332" customWidth="1"/>
    <col min="7422" max="7427" width="9" style="332"/>
    <col min="7428" max="7430" width="0" style="332" hidden="1" customWidth="1"/>
    <col min="7431" max="7676" width="9" style="332"/>
    <col min="7677" max="7677" width="30.5703125" style="332" customWidth="1"/>
    <col min="7678" max="7683" width="9" style="332"/>
    <col min="7684" max="7686" width="0" style="332" hidden="1" customWidth="1"/>
    <col min="7687" max="7932" width="9" style="332"/>
    <col min="7933" max="7933" width="30.5703125" style="332" customWidth="1"/>
    <col min="7934" max="7939" width="9" style="332"/>
    <col min="7940" max="7942" width="0" style="332" hidden="1" customWidth="1"/>
    <col min="7943" max="8188" width="9" style="332"/>
    <col min="8189" max="8189" width="30.5703125" style="332" customWidth="1"/>
    <col min="8190" max="8195" width="9" style="332"/>
    <col min="8196" max="8198" width="0" style="332" hidden="1" customWidth="1"/>
    <col min="8199" max="8444" width="9" style="332"/>
    <col min="8445" max="8445" width="30.5703125" style="332" customWidth="1"/>
    <col min="8446" max="8451" width="9" style="332"/>
    <col min="8452" max="8454" width="0" style="332" hidden="1" customWidth="1"/>
    <col min="8455" max="8700" width="9" style="332"/>
    <col min="8701" max="8701" width="30.5703125" style="332" customWidth="1"/>
    <col min="8702" max="8707" width="9" style="332"/>
    <col min="8708" max="8710" width="0" style="332" hidden="1" customWidth="1"/>
    <col min="8711" max="8956" width="9" style="332"/>
    <col min="8957" max="8957" width="30.5703125" style="332" customWidth="1"/>
    <col min="8958" max="8963" width="9" style="332"/>
    <col min="8964" max="8966" width="0" style="332" hidden="1" customWidth="1"/>
    <col min="8967" max="9212" width="9" style="332"/>
    <col min="9213" max="9213" width="30.5703125" style="332" customWidth="1"/>
    <col min="9214" max="9219" width="9" style="332"/>
    <col min="9220" max="9222" width="0" style="332" hidden="1" customWidth="1"/>
    <col min="9223" max="9468" width="9" style="332"/>
    <col min="9469" max="9469" width="30.5703125" style="332" customWidth="1"/>
    <col min="9470" max="9475" width="9" style="332"/>
    <col min="9476" max="9478" width="0" style="332" hidden="1" customWidth="1"/>
    <col min="9479" max="9724" width="9" style="332"/>
    <col min="9725" max="9725" width="30.5703125" style="332" customWidth="1"/>
    <col min="9726" max="9731" width="9" style="332"/>
    <col min="9732" max="9734" width="0" style="332" hidden="1" customWidth="1"/>
    <col min="9735" max="9980" width="9" style="332"/>
    <col min="9981" max="9981" width="30.5703125" style="332" customWidth="1"/>
    <col min="9982" max="9987" width="9" style="332"/>
    <col min="9988" max="9990" width="0" style="332" hidden="1" customWidth="1"/>
    <col min="9991" max="10236" width="9" style="332"/>
    <col min="10237" max="10237" width="30.5703125" style="332" customWidth="1"/>
    <col min="10238" max="10243" width="9" style="332"/>
    <col min="10244" max="10246" width="0" style="332" hidden="1" customWidth="1"/>
    <col min="10247" max="10492" width="9" style="332"/>
    <col min="10493" max="10493" width="30.5703125" style="332" customWidth="1"/>
    <col min="10494" max="10499" width="9" style="332"/>
    <col min="10500" max="10502" width="0" style="332" hidden="1" customWidth="1"/>
    <col min="10503" max="10748" width="9" style="332"/>
    <col min="10749" max="10749" width="30.5703125" style="332" customWidth="1"/>
    <col min="10750" max="10755" width="9" style="332"/>
    <col min="10756" max="10758" width="0" style="332" hidden="1" customWidth="1"/>
    <col min="10759" max="11004" width="9" style="332"/>
    <col min="11005" max="11005" width="30.5703125" style="332" customWidth="1"/>
    <col min="11006" max="11011" width="9" style="332"/>
    <col min="11012" max="11014" width="0" style="332" hidden="1" customWidth="1"/>
    <col min="11015" max="11260" width="9" style="332"/>
    <col min="11261" max="11261" width="30.5703125" style="332" customWidth="1"/>
    <col min="11262" max="11267" width="9" style="332"/>
    <col min="11268" max="11270" width="0" style="332" hidden="1" customWidth="1"/>
    <col min="11271" max="11516" width="9" style="332"/>
    <col min="11517" max="11517" width="30.5703125" style="332" customWidth="1"/>
    <col min="11518" max="11523" width="9" style="332"/>
    <col min="11524" max="11526" width="0" style="332" hidden="1" customWidth="1"/>
    <col min="11527" max="11772" width="9" style="332"/>
    <col min="11773" max="11773" width="30.5703125" style="332" customWidth="1"/>
    <col min="11774" max="11779" width="9" style="332"/>
    <col min="11780" max="11782" width="0" style="332" hidden="1" customWidth="1"/>
    <col min="11783" max="12028" width="9" style="332"/>
    <col min="12029" max="12029" width="30.5703125" style="332" customWidth="1"/>
    <col min="12030" max="12035" width="9" style="332"/>
    <col min="12036" max="12038" width="0" style="332" hidden="1" customWidth="1"/>
    <col min="12039" max="12284" width="9" style="332"/>
    <col min="12285" max="12285" width="30.5703125" style="332" customWidth="1"/>
    <col min="12286" max="12291" width="9" style="332"/>
    <col min="12292" max="12294" width="0" style="332" hidden="1" customWidth="1"/>
    <col min="12295" max="12540" width="9" style="332"/>
    <col min="12541" max="12541" width="30.5703125" style="332" customWidth="1"/>
    <col min="12542" max="12547" width="9" style="332"/>
    <col min="12548" max="12550" width="0" style="332" hidden="1" customWidth="1"/>
    <col min="12551" max="12796" width="9" style="332"/>
    <col min="12797" max="12797" width="30.5703125" style="332" customWidth="1"/>
    <col min="12798" max="12803" width="9" style="332"/>
    <col min="12804" max="12806" width="0" style="332" hidden="1" customWidth="1"/>
    <col min="12807" max="13052" width="9" style="332"/>
    <col min="13053" max="13053" width="30.5703125" style="332" customWidth="1"/>
    <col min="13054" max="13059" width="9" style="332"/>
    <col min="13060" max="13062" width="0" style="332" hidden="1" customWidth="1"/>
    <col min="13063" max="13308" width="9" style="332"/>
    <col min="13309" max="13309" width="30.5703125" style="332" customWidth="1"/>
    <col min="13310" max="13315" width="9" style="332"/>
    <col min="13316" max="13318" width="0" style="332" hidden="1" customWidth="1"/>
    <col min="13319" max="13564" width="9" style="332"/>
    <col min="13565" max="13565" width="30.5703125" style="332" customWidth="1"/>
    <col min="13566" max="13571" width="9" style="332"/>
    <col min="13572" max="13574" width="0" style="332" hidden="1" customWidth="1"/>
    <col min="13575" max="13820" width="9" style="332"/>
    <col min="13821" max="13821" width="30.5703125" style="332" customWidth="1"/>
    <col min="13822" max="13827" width="9" style="332"/>
    <col min="13828" max="13830" width="0" style="332" hidden="1" customWidth="1"/>
    <col min="13831" max="14076" width="9" style="332"/>
    <col min="14077" max="14077" width="30.5703125" style="332" customWidth="1"/>
    <col min="14078" max="14083" width="9" style="332"/>
    <col min="14084" max="14086" width="0" style="332" hidden="1" customWidth="1"/>
    <col min="14087" max="14332" width="9" style="332"/>
    <col min="14333" max="14333" width="30.5703125" style="332" customWidth="1"/>
    <col min="14334" max="14339" width="9" style="332"/>
    <col min="14340" max="14342" width="0" style="332" hidden="1" customWidth="1"/>
    <col min="14343" max="14588" width="9" style="332"/>
    <col min="14589" max="14589" width="30.5703125" style="332" customWidth="1"/>
    <col min="14590" max="14595" width="9" style="332"/>
    <col min="14596" max="14598" width="0" style="332" hidden="1" customWidth="1"/>
    <col min="14599" max="14844" width="9" style="332"/>
    <col min="14845" max="14845" width="30.5703125" style="332" customWidth="1"/>
    <col min="14846" max="14851" width="9" style="332"/>
    <col min="14852" max="14854" width="0" style="332" hidden="1" customWidth="1"/>
    <col min="14855" max="15100" width="9" style="332"/>
    <col min="15101" max="15101" width="30.5703125" style="332" customWidth="1"/>
    <col min="15102" max="15107" width="9" style="332"/>
    <col min="15108" max="15110" width="0" style="332" hidden="1" customWidth="1"/>
    <col min="15111" max="15356" width="9" style="332"/>
    <col min="15357" max="15357" width="30.5703125" style="332" customWidth="1"/>
    <col min="15358" max="15363" width="9" style="332"/>
    <col min="15364" max="15366" width="0" style="332" hidden="1" customWidth="1"/>
    <col min="15367" max="15612" width="9" style="332"/>
    <col min="15613" max="15613" width="30.5703125" style="332" customWidth="1"/>
    <col min="15614" max="15619" width="9" style="332"/>
    <col min="15620" max="15622" width="0" style="332" hidden="1" customWidth="1"/>
    <col min="15623" max="15868" width="9" style="332"/>
    <col min="15869" max="15869" width="30.5703125" style="332" customWidth="1"/>
    <col min="15870" max="15875" width="9" style="332"/>
    <col min="15876" max="15878" width="0" style="332" hidden="1" customWidth="1"/>
    <col min="15879" max="16124" width="9" style="332"/>
    <col min="16125" max="16125" width="30.5703125" style="332" customWidth="1"/>
    <col min="16126" max="16131" width="9" style="332"/>
    <col min="16132" max="16134" width="0" style="332" hidden="1" customWidth="1"/>
    <col min="16135" max="16384" width="9" style="332"/>
  </cols>
  <sheetData>
    <row r="1" spans="1:15" ht="19.5">
      <c r="A1" s="707" t="s">
        <v>635</v>
      </c>
      <c r="B1" s="707"/>
      <c r="C1" s="707"/>
      <c r="D1" s="707"/>
      <c r="E1" s="707"/>
      <c r="F1" s="707"/>
      <c r="G1" s="707"/>
      <c r="H1" s="707"/>
      <c r="I1" s="707"/>
      <c r="J1" s="707"/>
      <c r="K1" s="707"/>
      <c r="L1" s="707"/>
      <c r="M1" s="707"/>
      <c r="N1" s="707"/>
      <c r="O1" s="707"/>
    </row>
    <row r="2" spans="1:15" ht="21.75" customHeight="1">
      <c r="A2" s="756" t="s">
        <v>640</v>
      </c>
      <c r="B2" s="756"/>
      <c r="C2" s="756"/>
      <c r="D2" s="756"/>
      <c r="E2" s="756"/>
      <c r="F2" s="756"/>
      <c r="G2" s="756"/>
      <c r="H2" s="756"/>
      <c r="I2" s="756"/>
      <c r="J2" s="756"/>
      <c r="K2" s="756"/>
      <c r="L2" s="756"/>
      <c r="M2" s="756"/>
      <c r="N2" s="756"/>
      <c r="O2" s="756"/>
    </row>
    <row r="3" spans="1:15" ht="27.75" customHeight="1">
      <c r="A3" s="706" t="s">
        <v>799</v>
      </c>
      <c r="B3" s="706"/>
      <c r="C3" s="706"/>
      <c r="D3" s="706"/>
      <c r="E3" s="706"/>
      <c r="F3" s="706"/>
      <c r="G3" s="706"/>
      <c r="H3" s="706"/>
      <c r="I3" s="706"/>
      <c r="J3" s="706"/>
      <c r="K3" s="706"/>
      <c r="L3" s="706"/>
      <c r="M3" s="706"/>
      <c r="N3" s="706"/>
      <c r="O3" s="706"/>
    </row>
    <row r="4" spans="1:15" ht="27.75" customHeight="1">
      <c r="A4" s="742" t="s">
        <v>798</v>
      </c>
      <c r="B4" s="742"/>
      <c r="C4" s="742"/>
      <c r="D4" s="742"/>
      <c r="E4" s="742"/>
      <c r="F4" s="742"/>
      <c r="G4" s="742"/>
      <c r="H4" s="742"/>
      <c r="I4" s="742"/>
      <c r="J4" s="742"/>
      <c r="K4" s="742"/>
      <c r="L4" s="742"/>
      <c r="M4" s="742"/>
      <c r="N4" s="742"/>
      <c r="O4" s="742"/>
    </row>
    <row r="5" spans="1:15" ht="18.75">
      <c r="A5" s="705" t="s">
        <v>4</v>
      </c>
      <c r="B5" s="705"/>
      <c r="C5" s="705"/>
      <c r="D5" s="705"/>
      <c r="E5" s="705"/>
      <c r="F5" s="705"/>
      <c r="G5" s="705"/>
      <c r="H5" s="705"/>
      <c r="I5" s="705"/>
      <c r="J5" s="705"/>
      <c r="K5" s="705"/>
      <c r="L5" s="705"/>
      <c r="M5" s="705"/>
      <c r="N5" s="705"/>
      <c r="O5" s="705"/>
    </row>
    <row r="6" spans="1:15" ht="15.6" customHeight="1">
      <c r="A6" s="699" t="s">
        <v>106</v>
      </c>
      <c r="B6" s="699" t="s">
        <v>77</v>
      </c>
      <c r="C6" s="699" t="s">
        <v>315</v>
      </c>
      <c r="D6" s="699" t="s">
        <v>313</v>
      </c>
      <c r="E6" s="699"/>
      <c r="F6" s="699"/>
      <c r="G6" s="699" t="s">
        <v>378</v>
      </c>
      <c r="H6" s="699"/>
      <c r="I6" s="699" t="s">
        <v>685</v>
      </c>
      <c r="J6" s="699"/>
      <c r="K6" s="699" t="s">
        <v>636</v>
      </c>
      <c r="L6" s="699"/>
      <c r="M6" s="699" t="s">
        <v>381</v>
      </c>
      <c r="N6" s="699"/>
      <c r="O6" s="699" t="s">
        <v>8</v>
      </c>
    </row>
    <row r="7" spans="1:15" ht="22.5" customHeight="1">
      <c r="A7" s="699"/>
      <c r="B7" s="699"/>
      <c r="C7" s="699"/>
      <c r="D7" s="699"/>
      <c r="E7" s="699"/>
      <c r="F7" s="699"/>
      <c r="G7" s="699"/>
      <c r="H7" s="699"/>
      <c r="I7" s="699"/>
      <c r="J7" s="699"/>
      <c r="K7" s="699"/>
      <c r="L7" s="699"/>
      <c r="M7" s="699"/>
      <c r="N7" s="699"/>
      <c r="O7" s="699"/>
    </row>
    <row r="8" spans="1:15" ht="22.5" customHeight="1">
      <c r="A8" s="699"/>
      <c r="B8" s="699"/>
      <c r="C8" s="699"/>
      <c r="D8" s="699"/>
      <c r="E8" s="699"/>
      <c r="F8" s="699"/>
      <c r="G8" s="699"/>
      <c r="H8" s="699"/>
      <c r="I8" s="699"/>
      <c r="J8" s="699"/>
      <c r="K8" s="699"/>
      <c r="L8" s="699"/>
      <c r="M8" s="699"/>
      <c r="N8" s="699"/>
      <c r="O8" s="699"/>
    </row>
    <row r="9" spans="1:15" ht="15" customHeight="1">
      <c r="A9" s="699"/>
      <c r="B9" s="699"/>
      <c r="C9" s="699"/>
      <c r="D9" s="699" t="s">
        <v>229</v>
      </c>
      <c r="E9" s="699" t="s">
        <v>82</v>
      </c>
      <c r="F9" s="699" t="s">
        <v>333</v>
      </c>
      <c r="G9" s="699" t="s">
        <v>11</v>
      </c>
      <c r="H9" s="699" t="s">
        <v>637</v>
      </c>
      <c r="I9" s="699" t="s">
        <v>11</v>
      </c>
      <c r="J9" s="699" t="s">
        <v>637</v>
      </c>
      <c r="K9" s="699" t="s">
        <v>297</v>
      </c>
      <c r="L9" s="699" t="s">
        <v>298</v>
      </c>
      <c r="M9" s="699" t="s">
        <v>11</v>
      </c>
      <c r="N9" s="699" t="s">
        <v>637</v>
      </c>
      <c r="O9" s="699"/>
    </row>
    <row r="10" spans="1:15" ht="14.45" customHeight="1">
      <c r="A10" s="699"/>
      <c r="B10" s="699"/>
      <c r="C10" s="699"/>
      <c r="D10" s="699"/>
      <c r="E10" s="699"/>
      <c r="F10" s="699"/>
      <c r="G10" s="699"/>
      <c r="H10" s="699"/>
      <c r="I10" s="699"/>
      <c r="J10" s="699"/>
      <c r="K10" s="699"/>
      <c r="L10" s="699"/>
      <c r="M10" s="699"/>
      <c r="N10" s="699"/>
      <c r="O10" s="699"/>
    </row>
    <row r="11" spans="1:15" ht="22.5" customHeight="1">
      <c r="A11" s="699"/>
      <c r="B11" s="699"/>
      <c r="C11" s="699"/>
      <c r="D11" s="699"/>
      <c r="E11" s="699"/>
      <c r="F11" s="699"/>
      <c r="G11" s="699"/>
      <c r="H11" s="699"/>
      <c r="I11" s="699"/>
      <c r="J11" s="699"/>
      <c r="K11" s="699"/>
      <c r="L11" s="699"/>
      <c r="M11" s="699"/>
      <c r="N11" s="699"/>
      <c r="O11" s="699"/>
    </row>
    <row r="12" spans="1:15" ht="27.75" customHeight="1">
      <c r="A12" s="699"/>
      <c r="B12" s="699"/>
      <c r="C12" s="699"/>
      <c r="D12" s="699"/>
      <c r="E12" s="699"/>
      <c r="F12" s="699"/>
      <c r="G12" s="699"/>
      <c r="H12" s="699"/>
      <c r="I12" s="699"/>
      <c r="J12" s="699"/>
      <c r="K12" s="699"/>
      <c r="L12" s="699"/>
      <c r="M12" s="699"/>
      <c r="N12" s="699"/>
      <c r="O12" s="699"/>
    </row>
    <row r="13" spans="1:15" ht="25.5" customHeight="1">
      <c r="A13" s="141">
        <v>1</v>
      </c>
      <c r="B13" s="141">
        <v>2</v>
      </c>
      <c r="C13" s="141">
        <v>3</v>
      </c>
      <c r="D13" s="141">
        <v>4</v>
      </c>
      <c r="E13" s="141">
        <v>5</v>
      </c>
      <c r="F13" s="141">
        <v>6</v>
      </c>
      <c r="G13" s="141">
        <v>7</v>
      </c>
      <c r="H13" s="141">
        <v>8</v>
      </c>
      <c r="I13" s="141">
        <v>9</v>
      </c>
      <c r="J13" s="141">
        <v>10</v>
      </c>
      <c r="K13" s="141">
        <v>11</v>
      </c>
      <c r="L13" s="141">
        <v>12</v>
      </c>
      <c r="M13" s="141">
        <v>13</v>
      </c>
      <c r="N13" s="141">
        <v>14</v>
      </c>
      <c r="O13" s="141">
        <v>15</v>
      </c>
    </row>
    <row r="14" spans="1:15" ht="26.25" customHeight="1">
      <c r="A14" s="384"/>
      <c r="B14" s="144" t="s">
        <v>14</v>
      </c>
      <c r="C14" s="144"/>
      <c r="D14" s="146"/>
      <c r="E14" s="146"/>
      <c r="F14" s="146"/>
      <c r="G14" s="146"/>
      <c r="H14" s="146"/>
      <c r="I14" s="397">
        <f>+I16</f>
        <v>104246</v>
      </c>
      <c r="J14" s="397">
        <f t="shared" ref="J14:N14" si="0">+J16</f>
        <v>104151</v>
      </c>
      <c r="K14" s="397">
        <f t="shared" si="0"/>
        <v>13269.5</v>
      </c>
      <c r="L14" s="397">
        <f t="shared" si="0"/>
        <v>13269.637999999999</v>
      </c>
      <c r="M14" s="397">
        <f t="shared" si="0"/>
        <v>110965</v>
      </c>
      <c r="N14" s="397">
        <f t="shared" si="0"/>
        <v>104150.86200000001</v>
      </c>
      <c r="O14" s="146"/>
    </row>
    <row r="15" spans="1:15" ht="54" hidden="1" customHeight="1">
      <c r="A15" s="203" t="s">
        <v>85</v>
      </c>
      <c r="B15" s="206" t="s">
        <v>325</v>
      </c>
      <c r="C15" s="206"/>
      <c r="D15" s="268"/>
      <c r="E15" s="268"/>
      <c r="F15" s="268"/>
      <c r="G15" s="268"/>
      <c r="H15" s="268"/>
      <c r="I15" s="268"/>
      <c r="J15" s="268"/>
      <c r="K15" s="268"/>
      <c r="L15" s="268"/>
      <c r="M15" s="268"/>
      <c r="N15" s="268"/>
      <c r="O15" s="268"/>
    </row>
    <row r="16" spans="1:15" ht="24.75" customHeight="1">
      <c r="A16" s="360"/>
      <c r="B16" s="361" t="s">
        <v>641</v>
      </c>
      <c r="C16" s="206"/>
      <c r="D16" s="268"/>
      <c r="E16" s="333"/>
      <c r="F16" s="333"/>
      <c r="G16" s="333"/>
      <c r="H16" s="333"/>
      <c r="I16" s="397">
        <f t="shared" ref="I16:N16" si="1">I17+I32</f>
        <v>104246</v>
      </c>
      <c r="J16" s="397">
        <f t="shared" si="1"/>
        <v>104151</v>
      </c>
      <c r="K16" s="397">
        <f t="shared" si="1"/>
        <v>13269.5</v>
      </c>
      <c r="L16" s="397">
        <f t="shared" si="1"/>
        <v>13269.637999999999</v>
      </c>
      <c r="M16" s="397">
        <f t="shared" si="1"/>
        <v>110965</v>
      </c>
      <c r="N16" s="397">
        <f t="shared" si="1"/>
        <v>104150.86200000001</v>
      </c>
      <c r="O16" s="268"/>
    </row>
    <row r="17" spans="1:15" ht="24.75" customHeight="1">
      <c r="A17" s="360" t="s">
        <v>85</v>
      </c>
      <c r="B17" s="361" t="s">
        <v>642</v>
      </c>
      <c r="C17" s="206"/>
      <c r="D17" s="268"/>
      <c r="E17" s="268"/>
      <c r="F17" s="268"/>
      <c r="G17" s="268"/>
      <c r="H17" s="268"/>
      <c r="I17" s="397">
        <f>+I23+I29+I18</f>
        <v>54994</v>
      </c>
      <c r="J17" s="397">
        <f t="shared" ref="J17:N17" si="2">+J23+J29+J18</f>
        <v>54899</v>
      </c>
      <c r="K17" s="397">
        <f t="shared" si="2"/>
        <v>0</v>
      </c>
      <c r="L17" s="397">
        <f t="shared" si="2"/>
        <v>5808.6379999999999</v>
      </c>
      <c r="M17" s="397">
        <f t="shared" si="2"/>
        <v>54874</v>
      </c>
      <c r="N17" s="397">
        <f t="shared" si="2"/>
        <v>49090.362000000008</v>
      </c>
      <c r="O17" s="268"/>
    </row>
    <row r="18" spans="1:15" ht="33.75" customHeight="1">
      <c r="A18" s="360"/>
      <c r="B18" s="361" t="s">
        <v>643</v>
      </c>
      <c r="C18" s="206"/>
      <c r="D18" s="268"/>
      <c r="E18" s="268"/>
      <c r="F18" s="268"/>
      <c r="G18" s="268"/>
      <c r="H18" s="268"/>
      <c r="I18" s="397">
        <f t="shared" ref="I18:N18" si="3">SUM(I19:I22)</f>
        <v>24900</v>
      </c>
      <c r="J18" s="397">
        <f t="shared" si="3"/>
        <v>24900</v>
      </c>
      <c r="K18" s="398">
        <f t="shared" si="3"/>
        <v>0</v>
      </c>
      <c r="L18" s="398">
        <f t="shared" si="3"/>
        <v>1702.558</v>
      </c>
      <c r="M18" s="397">
        <f t="shared" si="3"/>
        <v>24900</v>
      </c>
      <c r="N18" s="397">
        <f t="shared" si="3"/>
        <v>23197.442000000003</v>
      </c>
      <c r="O18" s="268"/>
    </row>
    <row r="19" spans="1:15" ht="33.75" customHeight="1">
      <c r="A19" s="363">
        <v>1</v>
      </c>
      <c r="B19" s="364" t="s">
        <v>644</v>
      </c>
      <c r="C19" s="206"/>
      <c r="D19" s="365" t="s">
        <v>645</v>
      </c>
      <c r="E19" s="366">
        <v>8000</v>
      </c>
      <c r="F19" s="366">
        <v>8000</v>
      </c>
      <c r="G19" s="268"/>
      <c r="H19" s="268"/>
      <c r="I19" s="366">
        <v>4800</v>
      </c>
      <c r="J19" s="366">
        <v>4800</v>
      </c>
      <c r="K19" s="397"/>
      <c r="L19" s="399">
        <f>+M19-N19</f>
        <v>310.14000000000033</v>
      </c>
      <c r="M19" s="366">
        <v>4800</v>
      </c>
      <c r="N19" s="400">
        <v>4489.8599999999997</v>
      </c>
      <c r="O19" s="268"/>
    </row>
    <row r="20" spans="1:15" ht="33.75" customHeight="1">
      <c r="A20" s="363">
        <v>2</v>
      </c>
      <c r="B20" s="364" t="s">
        <v>646</v>
      </c>
      <c r="C20" s="206"/>
      <c r="D20" s="365" t="s">
        <v>647</v>
      </c>
      <c r="E20" s="366">
        <v>6500</v>
      </c>
      <c r="F20" s="366">
        <v>6500</v>
      </c>
      <c r="G20" s="268"/>
      <c r="H20" s="268"/>
      <c r="I20" s="366">
        <v>3900</v>
      </c>
      <c r="J20" s="366">
        <v>3900</v>
      </c>
      <c r="K20" s="397"/>
      <c r="L20" s="399">
        <f>+M20-N20</f>
        <v>508.25</v>
      </c>
      <c r="M20" s="366">
        <v>3900</v>
      </c>
      <c r="N20" s="400">
        <f>3330+61.75</f>
        <v>3391.75</v>
      </c>
      <c r="O20" s="268"/>
    </row>
    <row r="21" spans="1:15" ht="31.5" customHeight="1">
      <c r="A21" s="363">
        <v>3</v>
      </c>
      <c r="B21" s="364" t="s">
        <v>648</v>
      </c>
      <c r="C21" s="206"/>
      <c r="D21" s="365" t="s">
        <v>649</v>
      </c>
      <c r="E21" s="366">
        <v>5000</v>
      </c>
      <c r="F21" s="366">
        <v>5000</v>
      </c>
      <c r="G21" s="268"/>
      <c r="H21" s="268"/>
      <c r="I21" s="366">
        <v>3000</v>
      </c>
      <c r="J21" s="366">
        <v>3000</v>
      </c>
      <c r="K21" s="397"/>
      <c r="L21" s="399">
        <f>+M21-N21</f>
        <v>352.5</v>
      </c>
      <c r="M21" s="366">
        <v>3000</v>
      </c>
      <c r="N21" s="400">
        <f>2600+47.5</f>
        <v>2647.5</v>
      </c>
      <c r="O21" s="268"/>
    </row>
    <row r="22" spans="1:15" ht="32.25" customHeight="1">
      <c r="A22" s="363">
        <v>4</v>
      </c>
      <c r="B22" s="364" t="s">
        <v>650</v>
      </c>
      <c r="C22" s="206"/>
      <c r="D22" s="365" t="s">
        <v>651</v>
      </c>
      <c r="E22" s="366">
        <v>26000</v>
      </c>
      <c r="F22" s="366">
        <v>26000</v>
      </c>
      <c r="G22" s="268"/>
      <c r="H22" s="268"/>
      <c r="I22" s="366">
        <v>13200</v>
      </c>
      <c r="J22" s="366">
        <v>13200</v>
      </c>
      <c r="K22" s="397"/>
      <c r="L22" s="399">
        <f>+M22-N22</f>
        <v>531.66799999999967</v>
      </c>
      <c r="M22" s="366">
        <v>13200</v>
      </c>
      <c r="N22" s="400">
        <v>12668.332</v>
      </c>
      <c r="O22" s="268"/>
    </row>
    <row r="23" spans="1:15" ht="24.75" customHeight="1">
      <c r="A23" s="360"/>
      <c r="B23" s="394" t="s">
        <v>652</v>
      </c>
      <c r="C23" s="206"/>
      <c r="D23" s="360"/>
      <c r="E23" s="362"/>
      <c r="F23" s="362"/>
      <c r="G23" s="268"/>
      <c r="H23" s="268"/>
      <c r="I23" s="397">
        <f t="shared" ref="I23:N23" si="4">SUM(I24:I28)</f>
        <v>20589</v>
      </c>
      <c r="J23" s="397">
        <f t="shared" si="4"/>
        <v>20494</v>
      </c>
      <c r="K23" s="401">
        <f t="shared" si="4"/>
        <v>0</v>
      </c>
      <c r="L23" s="401">
        <f t="shared" si="4"/>
        <v>956.08000000000038</v>
      </c>
      <c r="M23" s="397">
        <f t="shared" si="4"/>
        <v>20589</v>
      </c>
      <c r="N23" s="397">
        <f t="shared" si="4"/>
        <v>19537.920000000002</v>
      </c>
      <c r="O23" s="268"/>
    </row>
    <row r="24" spans="1:15" ht="29.25" customHeight="1">
      <c r="A24" s="363">
        <v>1</v>
      </c>
      <c r="B24" s="395" t="s">
        <v>653</v>
      </c>
      <c r="C24" s="206"/>
      <c r="D24" s="360"/>
      <c r="E24" s="362"/>
      <c r="F24" s="362"/>
      <c r="G24" s="268"/>
      <c r="H24" s="268"/>
      <c r="I24" s="402">
        <v>4300</v>
      </c>
      <c r="J24" s="402">
        <v>4280</v>
      </c>
      <c r="K24" s="402"/>
      <c r="L24" s="399">
        <f t="shared" ref="L24:L28" si="5">J24-N24</f>
        <v>209</v>
      </c>
      <c r="M24" s="402">
        <v>4300</v>
      </c>
      <c r="N24" s="403">
        <v>4071</v>
      </c>
      <c r="O24" s="268"/>
    </row>
    <row r="25" spans="1:15" ht="24.75" customHeight="1">
      <c r="A25" s="363">
        <v>2</v>
      </c>
      <c r="B25" s="395" t="s">
        <v>654</v>
      </c>
      <c r="C25" s="206"/>
      <c r="D25" s="360"/>
      <c r="E25" s="362"/>
      <c r="F25" s="362"/>
      <c r="G25" s="268"/>
      <c r="H25" s="268"/>
      <c r="I25" s="402">
        <v>8204</v>
      </c>
      <c r="J25" s="402">
        <v>8174</v>
      </c>
      <c r="K25" s="402"/>
      <c r="L25" s="399">
        <f t="shared" si="5"/>
        <v>242.07999999999993</v>
      </c>
      <c r="M25" s="402">
        <v>8204</v>
      </c>
      <c r="N25" s="403">
        <v>7931.92</v>
      </c>
      <c r="O25" s="268"/>
    </row>
    <row r="26" spans="1:15" ht="24.75" customHeight="1">
      <c r="A26" s="363">
        <v>3</v>
      </c>
      <c r="B26" s="395" t="s">
        <v>655</v>
      </c>
      <c r="C26" s="206"/>
      <c r="D26" s="360"/>
      <c r="E26" s="362"/>
      <c r="F26" s="362"/>
      <c r="G26" s="268"/>
      <c r="H26" s="268"/>
      <c r="I26" s="402">
        <v>2135</v>
      </c>
      <c r="J26" s="402">
        <v>2120</v>
      </c>
      <c r="K26" s="402"/>
      <c r="L26" s="399">
        <f t="shared" si="5"/>
        <v>150.91000000000008</v>
      </c>
      <c r="M26" s="402">
        <v>2135</v>
      </c>
      <c r="N26" s="403">
        <v>1969.09</v>
      </c>
      <c r="O26" s="268"/>
    </row>
    <row r="27" spans="1:15" ht="24.75" customHeight="1">
      <c r="A27" s="363">
        <v>4</v>
      </c>
      <c r="B27" s="395" t="s">
        <v>656</v>
      </c>
      <c r="C27" s="206"/>
      <c r="D27" s="360"/>
      <c r="E27" s="362"/>
      <c r="F27" s="362"/>
      <c r="G27" s="268"/>
      <c r="H27" s="268"/>
      <c r="I27" s="402">
        <v>4300</v>
      </c>
      <c r="J27" s="402">
        <v>4280</v>
      </c>
      <c r="K27" s="402"/>
      <c r="L27" s="399">
        <f t="shared" si="5"/>
        <v>131.68000000000029</v>
      </c>
      <c r="M27" s="402">
        <v>4300</v>
      </c>
      <c r="N27" s="403">
        <v>4148.32</v>
      </c>
      <c r="O27" s="268"/>
    </row>
    <row r="28" spans="1:15" ht="36.75" customHeight="1">
      <c r="A28" s="363">
        <v>5</v>
      </c>
      <c r="B28" s="395" t="s">
        <v>657</v>
      </c>
      <c r="C28" s="206"/>
      <c r="D28" s="360"/>
      <c r="E28" s="362"/>
      <c r="F28" s="362"/>
      <c r="G28" s="268"/>
      <c r="H28" s="268"/>
      <c r="I28" s="402">
        <v>1650</v>
      </c>
      <c r="J28" s="402">
        <v>1640</v>
      </c>
      <c r="K28" s="402"/>
      <c r="L28" s="399">
        <f t="shared" si="5"/>
        <v>222.41000000000008</v>
      </c>
      <c r="M28" s="402">
        <v>1650</v>
      </c>
      <c r="N28" s="403">
        <v>1417.59</v>
      </c>
      <c r="O28" s="268"/>
    </row>
    <row r="29" spans="1:15" ht="36" customHeight="1">
      <c r="A29" s="360"/>
      <c r="B29" s="394" t="s">
        <v>658</v>
      </c>
      <c r="C29" s="206"/>
      <c r="D29" s="360"/>
      <c r="E29" s="362"/>
      <c r="F29" s="362"/>
      <c r="G29" s="268"/>
      <c r="H29" s="268"/>
      <c r="I29" s="397">
        <f t="shared" ref="I29:N29" si="6">SUM(I30:I31)</f>
        <v>9505</v>
      </c>
      <c r="J29" s="397">
        <f t="shared" si="6"/>
        <v>9505</v>
      </c>
      <c r="K29" s="397">
        <f t="shared" si="6"/>
        <v>0</v>
      </c>
      <c r="L29" s="397">
        <f t="shared" si="6"/>
        <v>3150</v>
      </c>
      <c r="M29" s="397">
        <f t="shared" si="6"/>
        <v>9385</v>
      </c>
      <c r="N29" s="397">
        <f t="shared" si="6"/>
        <v>6355</v>
      </c>
      <c r="O29" s="268"/>
    </row>
    <row r="30" spans="1:15" ht="34.5" customHeight="1">
      <c r="A30" s="363">
        <v>1</v>
      </c>
      <c r="B30" s="395" t="s">
        <v>659</v>
      </c>
      <c r="C30" s="206"/>
      <c r="D30" s="360"/>
      <c r="E30" s="362"/>
      <c r="F30" s="362"/>
      <c r="G30" s="268"/>
      <c r="H30" s="268"/>
      <c r="I30" s="402">
        <v>6700</v>
      </c>
      <c r="J30" s="402">
        <v>6700</v>
      </c>
      <c r="K30" s="402"/>
      <c r="L30" s="402">
        <f>J30-N30</f>
        <v>1500</v>
      </c>
      <c r="M30" s="402">
        <v>6560</v>
      </c>
      <c r="N30" s="402">
        <v>5200</v>
      </c>
      <c r="O30" s="268"/>
    </row>
    <row r="31" spans="1:15" ht="38.25" customHeight="1">
      <c r="A31" s="363">
        <v>2</v>
      </c>
      <c r="B31" s="395" t="s">
        <v>660</v>
      </c>
      <c r="C31" s="206"/>
      <c r="D31" s="360"/>
      <c r="E31" s="362"/>
      <c r="F31" s="362"/>
      <c r="G31" s="268"/>
      <c r="H31" s="268"/>
      <c r="I31" s="402">
        <v>2805</v>
      </c>
      <c r="J31" s="402">
        <v>2805</v>
      </c>
      <c r="K31" s="402"/>
      <c r="L31" s="402">
        <f>J31-N31</f>
        <v>1650</v>
      </c>
      <c r="M31" s="402">
        <v>2825</v>
      </c>
      <c r="N31" s="402">
        <f>2805-1650</f>
        <v>1155</v>
      </c>
      <c r="O31" s="268"/>
    </row>
    <row r="32" spans="1:15" ht="24.75" customHeight="1">
      <c r="A32" s="390" t="s">
        <v>102</v>
      </c>
      <c r="B32" s="361" t="s">
        <v>661</v>
      </c>
      <c r="C32" s="206"/>
      <c r="D32" s="360"/>
      <c r="E32" s="360">
        <f>+E33+E35+E44</f>
        <v>58804.508000000002</v>
      </c>
      <c r="F32" s="360">
        <f>+F33+F35+F44</f>
        <v>57684.008000000002</v>
      </c>
      <c r="G32" s="268"/>
      <c r="H32" s="268"/>
      <c r="I32" s="404">
        <f t="shared" ref="I32:N32" si="7">+I33+I35+I44</f>
        <v>49252</v>
      </c>
      <c r="J32" s="404">
        <f t="shared" si="7"/>
        <v>49252</v>
      </c>
      <c r="K32" s="404">
        <f t="shared" si="7"/>
        <v>13269.5</v>
      </c>
      <c r="L32" s="404">
        <f t="shared" si="7"/>
        <v>7461</v>
      </c>
      <c r="M32" s="404">
        <f t="shared" si="7"/>
        <v>56091</v>
      </c>
      <c r="N32" s="404">
        <f t="shared" si="7"/>
        <v>55060.5</v>
      </c>
      <c r="O32" s="268"/>
    </row>
    <row r="33" spans="1:15" ht="24.75" customHeight="1">
      <c r="A33" s="391" t="s">
        <v>286</v>
      </c>
      <c r="B33" s="392" t="s">
        <v>662</v>
      </c>
      <c r="C33" s="206"/>
      <c r="D33" s="367"/>
      <c r="E33" s="368">
        <f>SUM(E34:E34)</f>
        <v>6186</v>
      </c>
      <c r="F33" s="368">
        <f>SUM(F34:F34)</f>
        <v>6186</v>
      </c>
      <c r="G33" s="268"/>
      <c r="H33" s="268"/>
      <c r="I33" s="404">
        <f t="shared" ref="I33:N33" si="8">SUM(I34:I34)</f>
        <v>5848</v>
      </c>
      <c r="J33" s="404">
        <f t="shared" si="8"/>
        <v>5848</v>
      </c>
      <c r="K33" s="404">
        <f t="shared" si="8"/>
        <v>0</v>
      </c>
      <c r="L33" s="404">
        <f t="shared" si="8"/>
        <v>13</v>
      </c>
      <c r="M33" s="404">
        <f t="shared" si="8"/>
        <v>5835</v>
      </c>
      <c r="N33" s="404">
        <f t="shared" si="8"/>
        <v>5835</v>
      </c>
      <c r="O33" s="268"/>
    </row>
    <row r="34" spans="1:15" ht="24.75" customHeight="1">
      <c r="A34" s="369">
        <v>2</v>
      </c>
      <c r="B34" s="370" t="s">
        <v>663</v>
      </c>
      <c r="C34" s="206"/>
      <c r="D34" s="371" t="s">
        <v>664</v>
      </c>
      <c r="E34" s="372">
        <v>6186</v>
      </c>
      <c r="F34" s="373">
        <f t="shared" ref="F34" si="9">E34</f>
        <v>6186</v>
      </c>
      <c r="G34" s="268"/>
      <c r="H34" s="268"/>
      <c r="I34" s="373">
        <v>5848</v>
      </c>
      <c r="J34" s="372">
        <f t="shared" ref="J34" si="10">+I34</f>
        <v>5848</v>
      </c>
      <c r="K34" s="372"/>
      <c r="L34" s="372">
        <v>13</v>
      </c>
      <c r="M34" s="373">
        <f>I34-L34</f>
        <v>5835</v>
      </c>
      <c r="N34" s="372">
        <f>J34-L34</f>
        <v>5835</v>
      </c>
      <c r="O34" s="268"/>
    </row>
    <row r="35" spans="1:15" ht="24.75" customHeight="1">
      <c r="A35" s="391" t="s">
        <v>295</v>
      </c>
      <c r="B35" s="409" t="s">
        <v>665</v>
      </c>
      <c r="C35" s="206"/>
      <c r="D35" s="380"/>
      <c r="E35" s="393">
        <f>SUM(E36:E43)</f>
        <v>38318.508000000002</v>
      </c>
      <c r="F35" s="393">
        <f>SUM(F36:F43)</f>
        <v>38228.508000000002</v>
      </c>
      <c r="G35" s="268"/>
      <c r="H35" s="268"/>
      <c r="I35" s="393">
        <f t="shared" ref="I35:N35" si="11">SUM(I36:I43)</f>
        <v>43404</v>
      </c>
      <c r="J35" s="393">
        <f t="shared" si="11"/>
        <v>43404</v>
      </c>
      <c r="K35" s="393">
        <f t="shared" si="11"/>
        <v>0</v>
      </c>
      <c r="L35" s="393">
        <f t="shared" si="11"/>
        <v>7448</v>
      </c>
      <c r="M35" s="393">
        <f t="shared" si="11"/>
        <v>35956</v>
      </c>
      <c r="N35" s="393">
        <f t="shared" si="11"/>
        <v>35956</v>
      </c>
      <c r="O35" s="268"/>
    </row>
    <row r="36" spans="1:15" ht="24.75" customHeight="1">
      <c r="A36" s="374">
        <v>7</v>
      </c>
      <c r="B36" s="375" t="s">
        <v>666</v>
      </c>
      <c r="C36" s="206"/>
      <c r="D36" s="376" t="s">
        <v>667</v>
      </c>
      <c r="E36" s="377">
        <v>2000</v>
      </c>
      <c r="F36" s="377">
        <f t="shared" ref="F36:F42" si="12">+E36</f>
        <v>2000</v>
      </c>
      <c r="G36" s="268"/>
      <c r="H36" s="268"/>
      <c r="I36" s="405">
        <v>1990</v>
      </c>
      <c r="J36" s="405">
        <v>1990</v>
      </c>
      <c r="K36" s="372"/>
      <c r="L36" s="406">
        <v>67</v>
      </c>
      <c r="M36" s="372">
        <f t="shared" ref="M36:M43" si="13">I36-L36</f>
        <v>1923</v>
      </c>
      <c r="N36" s="372">
        <f t="shared" ref="N36:N43" si="14">J36-L36</f>
        <v>1923</v>
      </c>
      <c r="O36" s="268"/>
    </row>
    <row r="37" spans="1:15" ht="30" customHeight="1">
      <c r="A37" s="374">
        <v>8</v>
      </c>
      <c r="B37" s="375" t="s">
        <v>668</v>
      </c>
      <c r="C37" s="206"/>
      <c r="D37" s="376" t="s">
        <v>669</v>
      </c>
      <c r="E37" s="377">
        <v>5128.5079999999998</v>
      </c>
      <c r="F37" s="377">
        <f t="shared" si="12"/>
        <v>5128.5079999999998</v>
      </c>
      <c r="G37" s="268"/>
      <c r="H37" s="268"/>
      <c r="I37" s="405">
        <v>5315</v>
      </c>
      <c r="J37" s="405">
        <v>5315</v>
      </c>
      <c r="K37" s="372"/>
      <c r="L37" s="406">
        <v>565</v>
      </c>
      <c r="M37" s="372">
        <f t="shared" si="13"/>
        <v>4750</v>
      </c>
      <c r="N37" s="372">
        <f t="shared" si="14"/>
        <v>4750</v>
      </c>
      <c r="O37" s="268"/>
    </row>
    <row r="38" spans="1:15" ht="24.75" customHeight="1">
      <c r="A38" s="374">
        <v>9</v>
      </c>
      <c r="B38" s="375" t="s">
        <v>670</v>
      </c>
      <c r="C38" s="206"/>
      <c r="D38" s="376" t="s">
        <v>671</v>
      </c>
      <c r="E38" s="377">
        <v>2000</v>
      </c>
      <c r="F38" s="377">
        <f t="shared" si="12"/>
        <v>2000</v>
      </c>
      <c r="G38" s="268"/>
      <c r="H38" s="268"/>
      <c r="I38" s="405">
        <v>1990</v>
      </c>
      <c r="J38" s="405">
        <v>1990</v>
      </c>
      <c r="K38" s="372"/>
      <c r="L38" s="406">
        <v>96</v>
      </c>
      <c r="M38" s="372">
        <f t="shared" si="13"/>
        <v>1894</v>
      </c>
      <c r="N38" s="372">
        <f t="shared" si="14"/>
        <v>1894</v>
      </c>
      <c r="O38" s="268"/>
    </row>
    <row r="39" spans="1:15" ht="24.75" customHeight="1">
      <c r="A39" s="374">
        <v>11</v>
      </c>
      <c r="B39" s="375" t="s">
        <v>672</v>
      </c>
      <c r="C39" s="206"/>
      <c r="D39" s="376" t="s">
        <v>673</v>
      </c>
      <c r="E39" s="377">
        <v>2500</v>
      </c>
      <c r="F39" s="377">
        <f t="shared" si="12"/>
        <v>2500</v>
      </c>
      <c r="G39" s="268"/>
      <c r="H39" s="268"/>
      <c r="I39" s="405">
        <v>2485</v>
      </c>
      <c r="J39" s="405">
        <v>2485</v>
      </c>
      <c r="K39" s="372"/>
      <c r="L39" s="372">
        <v>417</v>
      </c>
      <c r="M39" s="372">
        <f t="shared" si="13"/>
        <v>2068</v>
      </c>
      <c r="N39" s="372">
        <f t="shared" si="14"/>
        <v>2068</v>
      </c>
      <c r="O39" s="268"/>
    </row>
    <row r="40" spans="1:15" ht="24.75" customHeight="1">
      <c r="A40" s="374">
        <v>12</v>
      </c>
      <c r="B40" s="375" t="s">
        <v>674</v>
      </c>
      <c r="C40" s="206"/>
      <c r="D40" s="376" t="s">
        <v>675</v>
      </c>
      <c r="E40" s="377">
        <v>3500</v>
      </c>
      <c r="F40" s="377">
        <f t="shared" si="12"/>
        <v>3500</v>
      </c>
      <c r="G40" s="268"/>
      <c r="H40" s="268"/>
      <c r="I40" s="405">
        <v>3482</v>
      </c>
      <c r="J40" s="405">
        <f>I40</f>
        <v>3482</v>
      </c>
      <c r="K40" s="372"/>
      <c r="L40" s="372">
        <v>485</v>
      </c>
      <c r="M40" s="372">
        <f t="shared" si="13"/>
        <v>2997</v>
      </c>
      <c r="N40" s="372">
        <f t="shared" si="14"/>
        <v>2997</v>
      </c>
      <c r="O40" s="268"/>
    </row>
    <row r="41" spans="1:15" ht="24.75" customHeight="1">
      <c r="A41" s="374">
        <v>13</v>
      </c>
      <c r="B41" s="375" t="s">
        <v>676</v>
      </c>
      <c r="C41" s="206"/>
      <c r="D41" s="376" t="s">
        <v>677</v>
      </c>
      <c r="E41" s="377">
        <v>5000</v>
      </c>
      <c r="F41" s="377">
        <f t="shared" si="12"/>
        <v>5000</v>
      </c>
      <c r="G41" s="268"/>
      <c r="H41" s="268"/>
      <c r="I41" s="405">
        <v>4975</v>
      </c>
      <c r="J41" s="405">
        <f>I41</f>
        <v>4975</v>
      </c>
      <c r="K41" s="372"/>
      <c r="L41" s="372">
        <v>565</v>
      </c>
      <c r="M41" s="372">
        <f t="shared" si="13"/>
        <v>4410</v>
      </c>
      <c r="N41" s="372">
        <f t="shared" si="14"/>
        <v>4410</v>
      </c>
      <c r="O41" s="268"/>
    </row>
    <row r="42" spans="1:15" ht="24.75" customHeight="1">
      <c r="A42" s="374">
        <v>15</v>
      </c>
      <c r="B42" s="375" t="s">
        <v>678</v>
      </c>
      <c r="C42" s="206"/>
      <c r="D42" s="376" t="s">
        <v>679</v>
      </c>
      <c r="E42" s="377">
        <v>3200</v>
      </c>
      <c r="F42" s="377">
        <f t="shared" si="12"/>
        <v>3200</v>
      </c>
      <c r="G42" s="268"/>
      <c r="H42" s="268"/>
      <c r="I42" s="405">
        <v>3185</v>
      </c>
      <c r="J42" s="405">
        <f>I42</f>
        <v>3185</v>
      </c>
      <c r="K42" s="372"/>
      <c r="L42" s="372">
        <v>171</v>
      </c>
      <c r="M42" s="372">
        <f t="shared" si="13"/>
        <v>3014</v>
      </c>
      <c r="N42" s="372">
        <f t="shared" si="14"/>
        <v>3014</v>
      </c>
      <c r="O42" s="268"/>
    </row>
    <row r="43" spans="1:15" ht="30.75" customHeight="1">
      <c r="A43" s="374">
        <v>16</v>
      </c>
      <c r="B43" s="375" t="s">
        <v>680</v>
      </c>
      <c r="C43" s="206"/>
      <c r="D43" s="376"/>
      <c r="E43" s="377">
        <v>14990</v>
      </c>
      <c r="F43" s="377">
        <v>14900</v>
      </c>
      <c r="G43" s="268"/>
      <c r="H43" s="268"/>
      <c r="I43" s="405">
        <f>J43</f>
        <v>19982</v>
      </c>
      <c r="J43" s="377">
        <v>19982</v>
      </c>
      <c r="K43" s="372"/>
      <c r="L43" s="372">
        <v>5082</v>
      </c>
      <c r="M43" s="372">
        <f t="shared" si="13"/>
        <v>14900</v>
      </c>
      <c r="N43" s="372">
        <f t="shared" si="14"/>
        <v>14900</v>
      </c>
      <c r="O43" s="268"/>
    </row>
    <row r="44" spans="1:15" ht="37.5" customHeight="1">
      <c r="A44" s="378" t="s">
        <v>681</v>
      </c>
      <c r="B44" s="379" t="s">
        <v>682</v>
      </c>
      <c r="C44" s="206"/>
      <c r="D44" s="380"/>
      <c r="E44" s="381">
        <f t="shared" ref="E44:F44" si="15">SUM(E45:E46)</f>
        <v>14300</v>
      </c>
      <c r="F44" s="381">
        <f t="shared" si="15"/>
        <v>13269.5</v>
      </c>
      <c r="G44" s="268"/>
      <c r="H44" s="268"/>
      <c r="I44" s="381">
        <f t="shared" ref="I44:M44" si="16">SUM(I45:I46)</f>
        <v>0</v>
      </c>
      <c r="J44" s="381">
        <f t="shared" si="16"/>
        <v>0</v>
      </c>
      <c r="K44" s="381">
        <f t="shared" si="16"/>
        <v>13269.5</v>
      </c>
      <c r="L44" s="381">
        <f t="shared" si="16"/>
        <v>0</v>
      </c>
      <c r="M44" s="381">
        <f t="shared" si="16"/>
        <v>14300</v>
      </c>
      <c r="N44" s="381">
        <f>SUM(N45:N46)</f>
        <v>13269.5</v>
      </c>
      <c r="O44" s="268"/>
    </row>
    <row r="45" spans="1:15" ht="24.75" customHeight="1">
      <c r="A45" s="374">
        <v>1</v>
      </c>
      <c r="B45" s="375" t="s">
        <v>683</v>
      </c>
      <c r="C45" s="206"/>
      <c r="D45" s="376"/>
      <c r="E45" s="372">
        <v>11500</v>
      </c>
      <c r="F45" s="372">
        <v>10642</v>
      </c>
      <c r="G45" s="268"/>
      <c r="H45" s="268"/>
      <c r="I45" s="405"/>
      <c r="J45" s="372"/>
      <c r="K45" s="372">
        <v>10642</v>
      </c>
      <c r="L45" s="372"/>
      <c r="M45" s="372">
        <v>11500</v>
      </c>
      <c r="N45" s="372">
        <v>10642</v>
      </c>
      <c r="O45" s="268"/>
    </row>
    <row r="46" spans="1:15" ht="24.75" customHeight="1">
      <c r="A46" s="383" t="s">
        <v>39</v>
      </c>
      <c r="B46" s="396" t="s">
        <v>684</v>
      </c>
      <c r="C46" s="206"/>
      <c r="D46" s="382"/>
      <c r="E46" s="372">
        <v>2800</v>
      </c>
      <c r="F46" s="372">
        <v>2627.5</v>
      </c>
      <c r="G46" s="268"/>
      <c r="H46" s="268"/>
      <c r="I46" s="407"/>
      <c r="J46" s="407"/>
      <c r="K46" s="372">
        <v>2627.5</v>
      </c>
      <c r="L46" s="408"/>
      <c r="M46" s="372">
        <v>2800</v>
      </c>
      <c r="N46" s="372">
        <v>2627.5</v>
      </c>
      <c r="O46" s="268"/>
    </row>
    <row r="47" spans="1:15" ht="22.5" customHeight="1">
      <c r="A47" s="210"/>
      <c r="B47" s="259"/>
      <c r="C47" s="211"/>
      <c r="D47" s="334"/>
      <c r="E47" s="334"/>
      <c r="F47" s="334"/>
      <c r="G47" s="334"/>
      <c r="H47" s="334"/>
      <c r="I47" s="256"/>
      <c r="J47" s="256"/>
      <c r="K47" s="356"/>
      <c r="L47" s="356"/>
      <c r="M47" s="356"/>
      <c r="N47" s="356"/>
      <c r="O47" s="358"/>
    </row>
  </sheetData>
  <mergeCells count="25">
    <mergeCell ref="I6:J8"/>
    <mergeCell ref="K6:L8"/>
    <mergeCell ref="M6:N8"/>
    <mergeCell ref="O6:O12"/>
    <mergeCell ref="D9:D12"/>
    <mergeCell ref="E9:E12"/>
    <mergeCell ref="F9:F12"/>
    <mergeCell ref="G9:G12"/>
    <mergeCell ref="H9:H12"/>
    <mergeCell ref="I9:I12"/>
    <mergeCell ref="J9:J12"/>
    <mergeCell ref="K9:K12"/>
    <mergeCell ref="L9:L12"/>
    <mergeCell ref="M9:M12"/>
    <mergeCell ref="N9:N12"/>
    <mergeCell ref="A1:O1"/>
    <mergeCell ref="A2:O2"/>
    <mergeCell ref="A3:O3"/>
    <mergeCell ref="A4:O4"/>
    <mergeCell ref="A5:O5"/>
    <mergeCell ref="A6:A12"/>
    <mergeCell ref="B6:B12"/>
    <mergeCell ref="C6:C12"/>
    <mergeCell ref="D6:F8"/>
    <mergeCell ref="G6:H8"/>
  </mergeCells>
  <printOptions horizontalCentered="1"/>
  <pageMargins left="0.23622047244094499" right="0.23622047244094499" top="0.42" bottom="0.34" header="0.31496062992126" footer="0.22"/>
  <pageSetup paperSize="8" scale="90" fitToHeight="0" pageOrder="overThenDown" orientation="landscape" r:id="rId1"/>
  <headerFooter>
    <oddFooter>&amp;R&amp;14&amp;P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BN79"/>
  <sheetViews>
    <sheetView view="pageBreakPreview" zoomScale="86" zoomScaleNormal="70" zoomScaleSheetLayoutView="86" workbookViewId="0">
      <selection activeCell="AQ6" sqref="AQ6:AR7"/>
    </sheetView>
  </sheetViews>
  <sheetFormatPr defaultColWidth="9.85546875" defaultRowHeight="15.75"/>
  <cols>
    <col min="1" max="1" width="5.42578125" style="139" customWidth="1"/>
    <col min="2" max="2" width="28.42578125" style="153" customWidth="1"/>
    <col min="3" max="3" width="9.42578125" style="154" customWidth="1"/>
    <col min="4" max="4" width="8.28515625" style="154" customWidth="1"/>
    <col min="5" max="5" width="7.5703125" style="154" customWidth="1"/>
    <col min="6" max="6" width="10" style="154" customWidth="1"/>
    <col min="7" max="8" width="12.85546875" style="155" customWidth="1"/>
    <col min="9" max="9" width="11.85546875" style="155" hidden="1" customWidth="1"/>
    <col min="10" max="10" width="11.140625" style="155" hidden="1" customWidth="1"/>
    <col min="11" max="11" width="9.28515625" style="155" hidden="1" customWidth="1"/>
    <col min="12" max="12" width="14.42578125" style="155" customWidth="1"/>
    <col min="13" max="13" width="12.42578125" style="155" customWidth="1"/>
    <col min="14" max="14" width="11.85546875" style="155" customWidth="1"/>
    <col min="15" max="15" width="11.7109375" style="155" customWidth="1"/>
    <col min="16" max="16" width="11.85546875" style="155" hidden="1" customWidth="1"/>
    <col min="17" max="17" width="11.7109375" style="155" hidden="1" customWidth="1"/>
    <col min="18" max="19" width="9" style="155" hidden="1" customWidth="1"/>
    <col min="20" max="20" width="10.5703125" style="155" hidden="1" customWidth="1"/>
    <col min="21" max="21" width="11.85546875" style="155" hidden="1" customWidth="1"/>
    <col min="22" max="22" width="9.42578125" style="155" hidden="1" customWidth="1"/>
    <col min="23" max="23" width="8" style="155" hidden="1" customWidth="1"/>
    <col min="24" max="24" width="13" style="155" hidden="1" customWidth="1"/>
    <col min="25" max="25" width="12.28515625" style="155" hidden="1" customWidth="1"/>
    <col min="26" max="26" width="11.42578125" style="155" hidden="1" customWidth="1"/>
    <col min="27" max="27" width="11" style="155" hidden="1" customWidth="1"/>
    <col min="28" max="28" width="9.5703125" style="155" hidden="1" customWidth="1"/>
    <col min="29" max="29" width="11" style="155" hidden="1" customWidth="1"/>
    <col min="30" max="31" width="10.85546875" style="155" hidden="1" customWidth="1"/>
    <col min="32" max="32" width="8.85546875" style="155" hidden="1" customWidth="1"/>
    <col min="33" max="33" width="7.5703125" style="155" hidden="1" customWidth="1"/>
    <col min="34" max="35" width="10.7109375" style="155" hidden="1" customWidth="1"/>
    <col min="36" max="36" width="12.28515625" style="155" hidden="1" customWidth="1"/>
    <col min="37" max="37" width="12" style="155" hidden="1" customWidth="1"/>
    <col min="38" max="38" width="11.5703125" style="155" hidden="1" customWidth="1"/>
    <col min="39" max="40" width="12.85546875" style="155" customWidth="1"/>
    <col min="41" max="42" width="9.42578125" style="155" customWidth="1"/>
    <col min="43" max="43" width="13" style="155" customWidth="1"/>
    <col min="44" max="44" width="12" style="155" customWidth="1"/>
    <col min="45" max="45" width="13.5703125" style="155" customWidth="1"/>
    <col min="46" max="46" width="12.85546875" style="484" customWidth="1"/>
    <col min="47" max="48" width="9.42578125" style="155" customWidth="1"/>
    <col min="49" max="49" width="18.28515625" style="485" customWidth="1"/>
    <col min="50" max="50" width="13.28515625" style="155" customWidth="1"/>
    <col min="51" max="51" width="22.42578125" style="138" customWidth="1"/>
    <col min="52" max="52" width="9.42578125" style="138" customWidth="1"/>
    <col min="53" max="53" width="12.85546875" style="138" customWidth="1"/>
    <col min="54" max="54" width="10" style="138" customWidth="1"/>
    <col min="55" max="56" width="11.140625" style="138" bestFit="1" customWidth="1"/>
    <col min="57" max="262" width="9.85546875" style="138"/>
    <col min="263" max="263" width="5.42578125" style="138" customWidth="1"/>
    <col min="264" max="264" width="28.42578125" style="138" customWidth="1"/>
    <col min="265" max="265" width="9.42578125" style="138" customWidth="1"/>
    <col min="266" max="266" width="9.85546875" style="138" customWidth="1"/>
    <col min="267" max="267" width="7.5703125" style="138" customWidth="1"/>
    <col min="268" max="268" width="12.140625" style="138" customWidth="1"/>
    <col min="269" max="270" width="13.7109375" style="138" customWidth="1"/>
    <col min="271" max="273" width="0" style="138" hidden="1" customWidth="1"/>
    <col min="274" max="274" width="11.28515625" style="138" customWidth="1"/>
    <col min="275" max="275" width="11.7109375" style="138" customWidth="1"/>
    <col min="276" max="276" width="11.85546875" style="138" customWidth="1"/>
    <col min="277" max="277" width="11.7109375" style="138" customWidth="1"/>
    <col min="278" max="285" width="0" style="138" hidden="1" customWidth="1"/>
    <col min="286" max="286" width="13" style="138" customWidth="1"/>
    <col min="287" max="287" width="12.28515625" style="138" customWidth="1"/>
    <col min="288" max="288" width="11.42578125" style="138" customWidth="1"/>
    <col min="289" max="289" width="11" style="138" customWidth="1"/>
    <col min="290" max="298" width="0" style="138" hidden="1" customWidth="1"/>
    <col min="299" max="299" width="12" style="138" customWidth="1"/>
    <col min="300" max="300" width="11.5703125" style="138" customWidth="1"/>
    <col min="301" max="301" width="12.28515625" style="138" customWidth="1"/>
    <col min="302" max="302" width="12.7109375" style="138" customWidth="1"/>
    <col min="303" max="303" width="12.5703125" style="138" customWidth="1"/>
    <col min="304" max="304" width="12" style="138" customWidth="1"/>
    <col min="305" max="305" width="18.28515625" style="138" customWidth="1"/>
    <col min="306" max="306" width="13.28515625" style="138" customWidth="1"/>
    <col min="307" max="307" width="22.42578125" style="138" customWidth="1"/>
    <col min="308" max="308" width="9.42578125" style="138" customWidth="1"/>
    <col min="309" max="309" width="12.85546875" style="138" customWidth="1"/>
    <col min="310" max="310" width="10" style="138" customWidth="1"/>
    <col min="311" max="312" width="11.140625" style="138" bestFit="1" customWidth="1"/>
    <col min="313" max="518" width="9.85546875" style="138"/>
    <col min="519" max="519" width="5.42578125" style="138" customWidth="1"/>
    <col min="520" max="520" width="28.42578125" style="138" customWidth="1"/>
    <col min="521" max="521" width="9.42578125" style="138" customWidth="1"/>
    <col min="522" max="522" width="9.85546875" style="138" customWidth="1"/>
    <col min="523" max="523" width="7.5703125" style="138" customWidth="1"/>
    <col min="524" max="524" width="12.140625" style="138" customWidth="1"/>
    <col min="525" max="526" width="13.7109375" style="138" customWidth="1"/>
    <col min="527" max="529" width="0" style="138" hidden="1" customWidth="1"/>
    <col min="530" max="530" width="11.28515625" style="138" customWidth="1"/>
    <col min="531" max="531" width="11.7109375" style="138" customWidth="1"/>
    <col min="532" max="532" width="11.85546875" style="138" customWidth="1"/>
    <col min="533" max="533" width="11.7109375" style="138" customWidth="1"/>
    <col min="534" max="541" width="0" style="138" hidden="1" customWidth="1"/>
    <col min="542" max="542" width="13" style="138" customWidth="1"/>
    <col min="543" max="543" width="12.28515625" style="138" customWidth="1"/>
    <col min="544" max="544" width="11.42578125" style="138" customWidth="1"/>
    <col min="545" max="545" width="11" style="138" customWidth="1"/>
    <col min="546" max="554" width="0" style="138" hidden="1" customWidth="1"/>
    <col min="555" max="555" width="12" style="138" customWidth="1"/>
    <col min="556" max="556" width="11.5703125" style="138" customWidth="1"/>
    <col min="557" max="557" width="12.28515625" style="138" customWidth="1"/>
    <col min="558" max="558" width="12.7109375" style="138" customWidth="1"/>
    <col min="559" max="559" width="12.5703125" style="138" customWidth="1"/>
    <col min="560" max="560" width="12" style="138" customWidth="1"/>
    <col min="561" max="561" width="18.28515625" style="138" customWidth="1"/>
    <col min="562" max="562" width="13.28515625" style="138" customWidth="1"/>
    <col min="563" max="563" width="22.42578125" style="138" customWidth="1"/>
    <col min="564" max="564" width="9.42578125" style="138" customWidth="1"/>
    <col min="565" max="565" width="12.85546875" style="138" customWidth="1"/>
    <col min="566" max="566" width="10" style="138" customWidth="1"/>
    <col min="567" max="568" width="11.140625" style="138" bestFit="1" customWidth="1"/>
    <col min="569" max="774" width="9.85546875" style="138"/>
    <col min="775" max="775" width="5.42578125" style="138" customWidth="1"/>
    <col min="776" max="776" width="28.42578125" style="138" customWidth="1"/>
    <col min="777" max="777" width="9.42578125" style="138" customWidth="1"/>
    <col min="778" max="778" width="9.85546875" style="138" customWidth="1"/>
    <col min="779" max="779" width="7.5703125" style="138" customWidth="1"/>
    <col min="780" max="780" width="12.140625" style="138" customWidth="1"/>
    <col min="781" max="782" width="13.7109375" style="138" customWidth="1"/>
    <col min="783" max="785" width="0" style="138" hidden="1" customWidth="1"/>
    <col min="786" max="786" width="11.28515625" style="138" customWidth="1"/>
    <col min="787" max="787" width="11.7109375" style="138" customWidth="1"/>
    <col min="788" max="788" width="11.85546875" style="138" customWidth="1"/>
    <col min="789" max="789" width="11.7109375" style="138" customWidth="1"/>
    <col min="790" max="797" width="0" style="138" hidden="1" customWidth="1"/>
    <col min="798" max="798" width="13" style="138" customWidth="1"/>
    <col min="799" max="799" width="12.28515625" style="138" customWidth="1"/>
    <col min="800" max="800" width="11.42578125" style="138" customWidth="1"/>
    <col min="801" max="801" width="11" style="138" customWidth="1"/>
    <col min="802" max="810" width="0" style="138" hidden="1" customWidth="1"/>
    <col min="811" max="811" width="12" style="138" customWidth="1"/>
    <col min="812" max="812" width="11.5703125" style="138" customWidth="1"/>
    <col min="813" max="813" width="12.28515625" style="138" customWidth="1"/>
    <col min="814" max="814" width="12.7109375" style="138" customWidth="1"/>
    <col min="815" max="815" width="12.5703125" style="138" customWidth="1"/>
    <col min="816" max="816" width="12" style="138" customWidth="1"/>
    <col min="817" max="817" width="18.28515625" style="138" customWidth="1"/>
    <col min="818" max="818" width="13.28515625" style="138" customWidth="1"/>
    <col min="819" max="819" width="22.42578125" style="138" customWidth="1"/>
    <col min="820" max="820" width="9.42578125" style="138" customWidth="1"/>
    <col min="821" max="821" width="12.85546875" style="138" customWidth="1"/>
    <col min="822" max="822" width="10" style="138" customWidth="1"/>
    <col min="823" max="824" width="11.140625" style="138" bestFit="1" customWidth="1"/>
    <col min="825" max="1030" width="9.85546875" style="138"/>
    <col min="1031" max="1031" width="5.42578125" style="138" customWidth="1"/>
    <col min="1032" max="1032" width="28.42578125" style="138" customWidth="1"/>
    <col min="1033" max="1033" width="9.42578125" style="138" customWidth="1"/>
    <col min="1034" max="1034" width="9.85546875" style="138" customWidth="1"/>
    <col min="1035" max="1035" width="7.5703125" style="138" customWidth="1"/>
    <col min="1036" max="1036" width="12.140625" style="138" customWidth="1"/>
    <col min="1037" max="1038" width="13.7109375" style="138" customWidth="1"/>
    <col min="1039" max="1041" width="0" style="138" hidden="1" customWidth="1"/>
    <col min="1042" max="1042" width="11.28515625" style="138" customWidth="1"/>
    <col min="1043" max="1043" width="11.7109375" style="138" customWidth="1"/>
    <col min="1044" max="1044" width="11.85546875" style="138" customWidth="1"/>
    <col min="1045" max="1045" width="11.7109375" style="138" customWidth="1"/>
    <col min="1046" max="1053" width="0" style="138" hidden="1" customWidth="1"/>
    <col min="1054" max="1054" width="13" style="138" customWidth="1"/>
    <col min="1055" max="1055" width="12.28515625" style="138" customWidth="1"/>
    <col min="1056" max="1056" width="11.42578125" style="138" customWidth="1"/>
    <col min="1057" max="1057" width="11" style="138" customWidth="1"/>
    <col min="1058" max="1066" width="0" style="138" hidden="1" customWidth="1"/>
    <col min="1067" max="1067" width="12" style="138" customWidth="1"/>
    <col min="1068" max="1068" width="11.5703125" style="138" customWidth="1"/>
    <col min="1069" max="1069" width="12.28515625" style="138" customWidth="1"/>
    <col min="1070" max="1070" width="12.7109375" style="138" customWidth="1"/>
    <col min="1071" max="1071" width="12.5703125" style="138" customWidth="1"/>
    <col min="1072" max="1072" width="12" style="138" customWidth="1"/>
    <col min="1073" max="1073" width="18.28515625" style="138" customWidth="1"/>
    <col min="1074" max="1074" width="13.28515625" style="138" customWidth="1"/>
    <col min="1075" max="1075" width="22.42578125" style="138" customWidth="1"/>
    <col min="1076" max="1076" width="9.42578125" style="138" customWidth="1"/>
    <col min="1077" max="1077" width="12.85546875" style="138" customWidth="1"/>
    <col min="1078" max="1078" width="10" style="138" customWidth="1"/>
    <col min="1079" max="1080" width="11.140625" style="138" bestFit="1" customWidth="1"/>
    <col min="1081" max="1286" width="9.85546875" style="138"/>
    <col min="1287" max="1287" width="5.42578125" style="138" customWidth="1"/>
    <col min="1288" max="1288" width="28.42578125" style="138" customWidth="1"/>
    <col min="1289" max="1289" width="9.42578125" style="138" customWidth="1"/>
    <col min="1290" max="1290" width="9.85546875" style="138" customWidth="1"/>
    <col min="1291" max="1291" width="7.5703125" style="138" customWidth="1"/>
    <col min="1292" max="1292" width="12.140625" style="138" customWidth="1"/>
    <col min="1293" max="1294" width="13.7109375" style="138" customWidth="1"/>
    <col min="1295" max="1297" width="0" style="138" hidden="1" customWidth="1"/>
    <col min="1298" max="1298" width="11.28515625" style="138" customWidth="1"/>
    <col min="1299" max="1299" width="11.7109375" style="138" customWidth="1"/>
    <col min="1300" max="1300" width="11.85546875" style="138" customWidth="1"/>
    <col min="1301" max="1301" width="11.7109375" style="138" customWidth="1"/>
    <col min="1302" max="1309" width="0" style="138" hidden="1" customWidth="1"/>
    <col min="1310" max="1310" width="13" style="138" customWidth="1"/>
    <col min="1311" max="1311" width="12.28515625" style="138" customWidth="1"/>
    <col min="1312" max="1312" width="11.42578125" style="138" customWidth="1"/>
    <col min="1313" max="1313" width="11" style="138" customWidth="1"/>
    <col min="1314" max="1322" width="0" style="138" hidden="1" customWidth="1"/>
    <col min="1323" max="1323" width="12" style="138" customWidth="1"/>
    <col min="1324" max="1324" width="11.5703125" style="138" customWidth="1"/>
    <col min="1325" max="1325" width="12.28515625" style="138" customWidth="1"/>
    <col min="1326" max="1326" width="12.7109375" style="138" customWidth="1"/>
    <col min="1327" max="1327" width="12.5703125" style="138" customWidth="1"/>
    <col min="1328" max="1328" width="12" style="138" customWidth="1"/>
    <col min="1329" max="1329" width="18.28515625" style="138" customWidth="1"/>
    <col min="1330" max="1330" width="13.28515625" style="138" customWidth="1"/>
    <col min="1331" max="1331" width="22.42578125" style="138" customWidth="1"/>
    <col min="1332" max="1332" width="9.42578125" style="138" customWidth="1"/>
    <col min="1333" max="1333" width="12.85546875" style="138" customWidth="1"/>
    <col min="1334" max="1334" width="10" style="138" customWidth="1"/>
    <col min="1335" max="1336" width="11.140625" style="138" bestFit="1" customWidth="1"/>
    <col min="1337" max="1542" width="9.85546875" style="138"/>
    <col min="1543" max="1543" width="5.42578125" style="138" customWidth="1"/>
    <col min="1544" max="1544" width="28.42578125" style="138" customWidth="1"/>
    <col min="1545" max="1545" width="9.42578125" style="138" customWidth="1"/>
    <col min="1546" max="1546" width="9.85546875" style="138" customWidth="1"/>
    <col min="1547" max="1547" width="7.5703125" style="138" customWidth="1"/>
    <col min="1548" max="1548" width="12.140625" style="138" customWidth="1"/>
    <col min="1549" max="1550" width="13.7109375" style="138" customWidth="1"/>
    <col min="1551" max="1553" width="0" style="138" hidden="1" customWidth="1"/>
    <col min="1554" max="1554" width="11.28515625" style="138" customWidth="1"/>
    <col min="1555" max="1555" width="11.7109375" style="138" customWidth="1"/>
    <col min="1556" max="1556" width="11.85546875" style="138" customWidth="1"/>
    <col min="1557" max="1557" width="11.7109375" style="138" customWidth="1"/>
    <col min="1558" max="1565" width="0" style="138" hidden="1" customWidth="1"/>
    <col min="1566" max="1566" width="13" style="138" customWidth="1"/>
    <col min="1567" max="1567" width="12.28515625" style="138" customWidth="1"/>
    <col min="1568" max="1568" width="11.42578125" style="138" customWidth="1"/>
    <col min="1569" max="1569" width="11" style="138" customWidth="1"/>
    <col min="1570" max="1578" width="0" style="138" hidden="1" customWidth="1"/>
    <col min="1579" max="1579" width="12" style="138" customWidth="1"/>
    <col min="1580" max="1580" width="11.5703125" style="138" customWidth="1"/>
    <col min="1581" max="1581" width="12.28515625" style="138" customWidth="1"/>
    <col min="1582" max="1582" width="12.7109375" style="138" customWidth="1"/>
    <col min="1583" max="1583" width="12.5703125" style="138" customWidth="1"/>
    <col min="1584" max="1584" width="12" style="138" customWidth="1"/>
    <col min="1585" max="1585" width="18.28515625" style="138" customWidth="1"/>
    <col min="1586" max="1586" width="13.28515625" style="138" customWidth="1"/>
    <col min="1587" max="1587" width="22.42578125" style="138" customWidth="1"/>
    <col min="1588" max="1588" width="9.42578125" style="138" customWidth="1"/>
    <col min="1589" max="1589" width="12.85546875" style="138" customWidth="1"/>
    <col min="1590" max="1590" width="10" style="138" customWidth="1"/>
    <col min="1591" max="1592" width="11.140625" style="138" bestFit="1" customWidth="1"/>
    <col min="1593" max="1798" width="9.85546875" style="138"/>
    <col min="1799" max="1799" width="5.42578125" style="138" customWidth="1"/>
    <col min="1800" max="1800" width="28.42578125" style="138" customWidth="1"/>
    <col min="1801" max="1801" width="9.42578125" style="138" customWidth="1"/>
    <col min="1802" max="1802" width="9.85546875" style="138" customWidth="1"/>
    <col min="1803" max="1803" width="7.5703125" style="138" customWidth="1"/>
    <col min="1804" max="1804" width="12.140625" style="138" customWidth="1"/>
    <col min="1805" max="1806" width="13.7109375" style="138" customWidth="1"/>
    <col min="1807" max="1809" width="0" style="138" hidden="1" customWidth="1"/>
    <col min="1810" max="1810" width="11.28515625" style="138" customWidth="1"/>
    <col min="1811" max="1811" width="11.7109375" style="138" customWidth="1"/>
    <col min="1812" max="1812" width="11.85546875" style="138" customWidth="1"/>
    <col min="1813" max="1813" width="11.7109375" style="138" customWidth="1"/>
    <col min="1814" max="1821" width="0" style="138" hidden="1" customWidth="1"/>
    <col min="1822" max="1822" width="13" style="138" customWidth="1"/>
    <col min="1823" max="1823" width="12.28515625" style="138" customWidth="1"/>
    <col min="1824" max="1824" width="11.42578125" style="138" customWidth="1"/>
    <col min="1825" max="1825" width="11" style="138" customWidth="1"/>
    <col min="1826" max="1834" width="0" style="138" hidden="1" customWidth="1"/>
    <col min="1835" max="1835" width="12" style="138" customWidth="1"/>
    <col min="1836" max="1836" width="11.5703125" style="138" customWidth="1"/>
    <col min="1837" max="1837" width="12.28515625" style="138" customWidth="1"/>
    <col min="1838" max="1838" width="12.7109375" style="138" customWidth="1"/>
    <col min="1839" max="1839" width="12.5703125" style="138" customWidth="1"/>
    <col min="1840" max="1840" width="12" style="138" customWidth="1"/>
    <col min="1841" max="1841" width="18.28515625" style="138" customWidth="1"/>
    <col min="1842" max="1842" width="13.28515625" style="138" customWidth="1"/>
    <col min="1843" max="1843" width="22.42578125" style="138" customWidth="1"/>
    <col min="1844" max="1844" width="9.42578125" style="138" customWidth="1"/>
    <col min="1845" max="1845" width="12.85546875" style="138" customWidth="1"/>
    <col min="1846" max="1846" width="10" style="138" customWidth="1"/>
    <col min="1847" max="1848" width="11.140625" style="138" bestFit="1" customWidth="1"/>
    <col min="1849" max="2054" width="9.85546875" style="138"/>
    <col min="2055" max="2055" width="5.42578125" style="138" customWidth="1"/>
    <col min="2056" max="2056" width="28.42578125" style="138" customWidth="1"/>
    <col min="2057" max="2057" width="9.42578125" style="138" customWidth="1"/>
    <col min="2058" max="2058" width="9.85546875" style="138" customWidth="1"/>
    <col min="2059" max="2059" width="7.5703125" style="138" customWidth="1"/>
    <col min="2060" max="2060" width="12.140625" style="138" customWidth="1"/>
    <col min="2061" max="2062" width="13.7109375" style="138" customWidth="1"/>
    <col min="2063" max="2065" width="0" style="138" hidden="1" customWidth="1"/>
    <col min="2066" max="2066" width="11.28515625" style="138" customWidth="1"/>
    <col min="2067" max="2067" width="11.7109375" style="138" customWidth="1"/>
    <col min="2068" max="2068" width="11.85546875" style="138" customWidth="1"/>
    <col min="2069" max="2069" width="11.7109375" style="138" customWidth="1"/>
    <col min="2070" max="2077" width="0" style="138" hidden="1" customWidth="1"/>
    <col min="2078" max="2078" width="13" style="138" customWidth="1"/>
    <col min="2079" max="2079" width="12.28515625" style="138" customWidth="1"/>
    <col min="2080" max="2080" width="11.42578125" style="138" customWidth="1"/>
    <col min="2081" max="2081" width="11" style="138" customWidth="1"/>
    <col min="2082" max="2090" width="0" style="138" hidden="1" customWidth="1"/>
    <col min="2091" max="2091" width="12" style="138" customWidth="1"/>
    <col min="2092" max="2092" width="11.5703125" style="138" customWidth="1"/>
    <col min="2093" max="2093" width="12.28515625" style="138" customWidth="1"/>
    <col min="2094" max="2094" width="12.7109375" style="138" customWidth="1"/>
    <col min="2095" max="2095" width="12.5703125" style="138" customWidth="1"/>
    <col min="2096" max="2096" width="12" style="138" customWidth="1"/>
    <col min="2097" max="2097" width="18.28515625" style="138" customWidth="1"/>
    <col min="2098" max="2098" width="13.28515625" style="138" customWidth="1"/>
    <col min="2099" max="2099" width="22.42578125" style="138" customWidth="1"/>
    <col min="2100" max="2100" width="9.42578125" style="138" customWidth="1"/>
    <col min="2101" max="2101" width="12.85546875" style="138" customWidth="1"/>
    <col min="2102" max="2102" width="10" style="138" customWidth="1"/>
    <col min="2103" max="2104" width="11.140625" style="138" bestFit="1" customWidth="1"/>
    <col min="2105" max="2310" width="9.85546875" style="138"/>
    <col min="2311" max="2311" width="5.42578125" style="138" customWidth="1"/>
    <col min="2312" max="2312" width="28.42578125" style="138" customWidth="1"/>
    <col min="2313" max="2313" width="9.42578125" style="138" customWidth="1"/>
    <col min="2314" max="2314" width="9.85546875" style="138" customWidth="1"/>
    <col min="2315" max="2315" width="7.5703125" style="138" customWidth="1"/>
    <col min="2316" max="2316" width="12.140625" style="138" customWidth="1"/>
    <col min="2317" max="2318" width="13.7109375" style="138" customWidth="1"/>
    <col min="2319" max="2321" width="0" style="138" hidden="1" customWidth="1"/>
    <col min="2322" max="2322" width="11.28515625" style="138" customWidth="1"/>
    <col min="2323" max="2323" width="11.7109375" style="138" customWidth="1"/>
    <col min="2324" max="2324" width="11.85546875" style="138" customWidth="1"/>
    <col min="2325" max="2325" width="11.7109375" style="138" customWidth="1"/>
    <col min="2326" max="2333" width="0" style="138" hidden="1" customWidth="1"/>
    <col min="2334" max="2334" width="13" style="138" customWidth="1"/>
    <col min="2335" max="2335" width="12.28515625" style="138" customWidth="1"/>
    <col min="2336" max="2336" width="11.42578125" style="138" customWidth="1"/>
    <col min="2337" max="2337" width="11" style="138" customWidth="1"/>
    <col min="2338" max="2346" width="0" style="138" hidden="1" customWidth="1"/>
    <col min="2347" max="2347" width="12" style="138" customWidth="1"/>
    <col min="2348" max="2348" width="11.5703125" style="138" customWidth="1"/>
    <col min="2349" max="2349" width="12.28515625" style="138" customWidth="1"/>
    <col min="2350" max="2350" width="12.7109375" style="138" customWidth="1"/>
    <col min="2351" max="2351" width="12.5703125" style="138" customWidth="1"/>
    <col min="2352" max="2352" width="12" style="138" customWidth="1"/>
    <col min="2353" max="2353" width="18.28515625" style="138" customWidth="1"/>
    <col min="2354" max="2354" width="13.28515625" style="138" customWidth="1"/>
    <col min="2355" max="2355" width="22.42578125" style="138" customWidth="1"/>
    <col min="2356" max="2356" width="9.42578125" style="138" customWidth="1"/>
    <col min="2357" max="2357" width="12.85546875" style="138" customWidth="1"/>
    <col min="2358" max="2358" width="10" style="138" customWidth="1"/>
    <col min="2359" max="2360" width="11.140625" style="138" bestFit="1" customWidth="1"/>
    <col min="2361" max="2566" width="9.85546875" style="138"/>
    <col min="2567" max="2567" width="5.42578125" style="138" customWidth="1"/>
    <col min="2568" max="2568" width="28.42578125" style="138" customWidth="1"/>
    <col min="2569" max="2569" width="9.42578125" style="138" customWidth="1"/>
    <col min="2570" max="2570" width="9.85546875" style="138" customWidth="1"/>
    <col min="2571" max="2571" width="7.5703125" style="138" customWidth="1"/>
    <col min="2572" max="2572" width="12.140625" style="138" customWidth="1"/>
    <col min="2573" max="2574" width="13.7109375" style="138" customWidth="1"/>
    <col min="2575" max="2577" width="0" style="138" hidden="1" customWidth="1"/>
    <col min="2578" max="2578" width="11.28515625" style="138" customWidth="1"/>
    <col min="2579" max="2579" width="11.7109375" style="138" customWidth="1"/>
    <col min="2580" max="2580" width="11.85546875" style="138" customWidth="1"/>
    <col min="2581" max="2581" width="11.7109375" style="138" customWidth="1"/>
    <col min="2582" max="2589" width="0" style="138" hidden="1" customWidth="1"/>
    <col min="2590" max="2590" width="13" style="138" customWidth="1"/>
    <col min="2591" max="2591" width="12.28515625" style="138" customWidth="1"/>
    <col min="2592" max="2592" width="11.42578125" style="138" customWidth="1"/>
    <col min="2593" max="2593" width="11" style="138" customWidth="1"/>
    <col min="2594" max="2602" width="0" style="138" hidden="1" customWidth="1"/>
    <col min="2603" max="2603" width="12" style="138" customWidth="1"/>
    <col min="2604" max="2604" width="11.5703125" style="138" customWidth="1"/>
    <col min="2605" max="2605" width="12.28515625" style="138" customWidth="1"/>
    <col min="2606" max="2606" width="12.7109375" style="138" customWidth="1"/>
    <col min="2607" max="2607" width="12.5703125" style="138" customWidth="1"/>
    <col min="2608" max="2608" width="12" style="138" customWidth="1"/>
    <col min="2609" max="2609" width="18.28515625" style="138" customWidth="1"/>
    <col min="2610" max="2610" width="13.28515625" style="138" customWidth="1"/>
    <col min="2611" max="2611" width="22.42578125" style="138" customWidth="1"/>
    <col min="2612" max="2612" width="9.42578125" style="138" customWidth="1"/>
    <col min="2613" max="2613" width="12.85546875" style="138" customWidth="1"/>
    <col min="2614" max="2614" width="10" style="138" customWidth="1"/>
    <col min="2615" max="2616" width="11.140625" style="138" bestFit="1" customWidth="1"/>
    <col min="2617" max="2822" width="9.85546875" style="138"/>
    <col min="2823" max="2823" width="5.42578125" style="138" customWidth="1"/>
    <col min="2824" max="2824" width="28.42578125" style="138" customWidth="1"/>
    <col min="2825" max="2825" width="9.42578125" style="138" customWidth="1"/>
    <col min="2826" max="2826" width="9.85546875" style="138" customWidth="1"/>
    <col min="2827" max="2827" width="7.5703125" style="138" customWidth="1"/>
    <col min="2828" max="2828" width="12.140625" style="138" customWidth="1"/>
    <col min="2829" max="2830" width="13.7109375" style="138" customWidth="1"/>
    <col min="2831" max="2833" width="0" style="138" hidden="1" customWidth="1"/>
    <col min="2834" max="2834" width="11.28515625" style="138" customWidth="1"/>
    <col min="2835" max="2835" width="11.7109375" style="138" customWidth="1"/>
    <col min="2836" max="2836" width="11.85546875" style="138" customWidth="1"/>
    <col min="2837" max="2837" width="11.7109375" style="138" customWidth="1"/>
    <col min="2838" max="2845" width="0" style="138" hidden="1" customWidth="1"/>
    <col min="2846" max="2846" width="13" style="138" customWidth="1"/>
    <col min="2847" max="2847" width="12.28515625" style="138" customWidth="1"/>
    <col min="2848" max="2848" width="11.42578125" style="138" customWidth="1"/>
    <col min="2849" max="2849" width="11" style="138" customWidth="1"/>
    <col min="2850" max="2858" width="0" style="138" hidden="1" customWidth="1"/>
    <col min="2859" max="2859" width="12" style="138" customWidth="1"/>
    <col min="2860" max="2860" width="11.5703125" style="138" customWidth="1"/>
    <col min="2861" max="2861" width="12.28515625" style="138" customWidth="1"/>
    <col min="2862" max="2862" width="12.7109375" style="138" customWidth="1"/>
    <col min="2863" max="2863" width="12.5703125" style="138" customWidth="1"/>
    <col min="2864" max="2864" width="12" style="138" customWidth="1"/>
    <col min="2865" max="2865" width="18.28515625" style="138" customWidth="1"/>
    <col min="2866" max="2866" width="13.28515625" style="138" customWidth="1"/>
    <col min="2867" max="2867" width="22.42578125" style="138" customWidth="1"/>
    <col min="2868" max="2868" width="9.42578125" style="138" customWidth="1"/>
    <col min="2869" max="2869" width="12.85546875" style="138" customWidth="1"/>
    <col min="2870" max="2870" width="10" style="138" customWidth="1"/>
    <col min="2871" max="2872" width="11.140625" style="138" bestFit="1" customWidth="1"/>
    <col min="2873" max="3078" width="9.85546875" style="138"/>
    <col min="3079" max="3079" width="5.42578125" style="138" customWidth="1"/>
    <col min="3080" max="3080" width="28.42578125" style="138" customWidth="1"/>
    <col min="3081" max="3081" width="9.42578125" style="138" customWidth="1"/>
    <col min="3082" max="3082" width="9.85546875" style="138" customWidth="1"/>
    <col min="3083" max="3083" width="7.5703125" style="138" customWidth="1"/>
    <col min="3084" max="3084" width="12.140625" style="138" customWidth="1"/>
    <col min="3085" max="3086" width="13.7109375" style="138" customWidth="1"/>
    <col min="3087" max="3089" width="0" style="138" hidden="1" customWidth="1"/>
    <col min="3090" max="3090" width="11.28515625" style="138" customWidth="1"/>
    <col min="3091" max="3091" width="11.7109375" style="138" customWidth="1"/>
    <col min="3092" max="3092" width="11.85546875" style="138" customWidth="1"/>
    <col min="3093" max="3093" width="11.7109375" style="138" customWidth="1"/>
    <col min="3094" max="3101" width="0" style="138" hidden="1" customWidth="1"/>
    <col min="3102" max="3102" width="13" style="138" customWidth="1"/>
    <col min="3103" max="3103" width="12.28515625" style="138" customWidth="1"/>
    <col min="3104" max="3104" width="11.42578125" style="138" customWidth="1"/>
    <col min="3105" max="3105" width="11" style="138" customWidth="1"/>
    <col min="3106" max="3114" width="0" style="138" hidden="1" customWidth="1"/>
    <col min="3115" max="3115" width="12" style="138" customWidth="1"/>
    <col min="3116" max="3116" width="11.5703125" style="138" customWidth="1"/>
    <col min="3117" max="3117" width="12.28515625" style="138" customWidth="1"/>
    <col min="3118" max="3118" width="12.7109375" style="138" customWidth="1"/>
    <col min="3119" max="3119" width="12.5703125" style="138" customWidth="1"/>
    <col min="3120" max="3120" width="12" style="138" customWidth="1"/>
    <col min="3121" max="3121" width="18.28515625" style="138" customWidth="1"/>
    <col min="3122" max="3122" width="13.28515625" style="138" customWidth="1"/>
    <col min="3123" max="3123" width="22.42578125" style="138" customWidth="1"/>
    <col min="3124" max="3124" width="9.42578125" style="138" customWidth="1"/>
    <col min="3125" max="3125" width="12.85546875" style="138" customWidth="1"/>
    <col min="3126" max="3126" width="10" style="138" customWidth="1"/>
    <col min="3127" max="3128" width="11.140625" style="138" bestFit="1" customWidth="1"/>
    <col min="3129" max="3334" width="9.85546875" style="138"/>
    <col min="3335" max="3335" width="5.42578125" style="138" customWidth="1"/>
    <col min="3336" max="3336" width="28.42578125" style="138" customWidth="1"/>
    <col min="3337" max="3337" width="9.42578125" style="138" customWidth="1"/>
    <col min="3338" max="3338" width="9.85546875" style="138" customWidth="1"/>
    <col min="3339" max="3339" width="7.5703125" style="138" customWidth="1"/>
    <col min="3340" max="3340" width="12.140625" style="138" customWidth="1"/>
    <col min="3341" max="3342" width="13.7109375" style="138" customWidth="1"/>
    <col min="3343" max="3345" width="0" style="138" hidden="1" customWidth="1"/>
    <col min="3346" max="3346" width="11.28515625" style="138" customWidth="1"/>
    <col min="3347" max="3347" width="11.7109375" style="138" customWidth="1"/>
    <col min="3348" max="3348" width="11.85546875" style="138" customWidth="1"/>
    <col min="3349" max="3349" width="11.7109375" style="138" customWidth="1"/>
    <col min="3350" max="3357" width="0" style="138" hidden="1" customWidth="1"/>
    <col min="3358" max="3358" width="13" style="138" customWidth="1"/>
    <col min="3359" max="3359" width="12.28515625" style="138" customWidth="1"/>
    <col min="3360" max="3360" width="11.42578125" style="138" customWidth="1"/>
    <col min="3361" max="3361" width="11" style="138" customWidth="1"/>
    <col min="3362" max="3370" width="0" style="138" hidden="1" customWidth="1"/>
    <col min="3371" max="3371" width="12" style="138" customWidth="1"/>
    <col min="3372" max="3372" width="11.5703125" style="138" customWidth="1"/>
    <col min="3373" max="3373" width="12.28515625" style="138" customWidth="1"/>
    <col min="3374" max="3374" width="12.7109375" style="138" customWidth="1"/>
    <col min="3375" max="3375" width="12.5703125" style="138" customWidth="1"/>
    <col min="3376" max="3376" width="12" style="138" customWidth="1"/>
    <col min="3377" max="3377" width="18.28515625" style="138" customWidth="1"/>
    <col min="3378" max="3378" width="13.28515625" style="138" customWidth="1"/>
    <col min="3379" max="3379" width="22.42578125" style="138" customWidth="1"/>
    <col min="3380" max="3380" width="9.42578125" style="138" customWidth="1"/>
    <col min="3381" max="3381" width="12.85546875" style="138" customWidth="1"/>
    <col min="3382" max="3382" width="10" style="138" customWidth="1"/>
    <col min="3383" max="3384" width="11.140625" style="138" bestFit="1" customWidth="1"/>
    <col min="3385" max="3590" width="9.85546875" style="138"/>
    <col min="3591" max="3591" width="5.42578125" style="138" customWidth="1"/>
    <col min="3592" max="3592" width="28.42578125" style="138" customWidth="1"/>
    <col min="3593" max="3593" width="9.42578125" style="138" customWidth="1"/>
    <col min="3594" max="3594" width="9.85546875" style="138" customWidth="1"/>
    <col min="3595" max="3595" width="7.5703125" style="138" customWidth="1"/>
    <col min="3596" max="3596" width="12.140625" style="138" customWidth="1"/>
    <col min="3597" max="3598" width="13.7109375" style="138" customWidth="1"/>
    <col min="3599" max="3601" width="0" style="138" hidden="1" customWidth="1"/>
    <col min="3602" max="3602" width="11.28515625" style="138" customWidth="1"/>
    <col min="3603" max="3603" width="11.7109375" style="138" customWidth="1"/>
    <col min="3604" max="3604" width="11.85546875" style="138" customWidth="1"/>
    <col min="3605" max="3605" width="11.7109375" style="138" customWidth="1"/>
    <col min="3606" max="3613" width="0" style="138" hidden="1" customWidth="1"/>
    <col min="3614" max="3614" width="13" style="138" customWidth="1"/>
    <col min="3615" max="3615" width="12.28515625" style="138" customWidth="1"/>
    <col min="3616" max="3616" width="11.42578125" style="138" customWidth="1"/>
    <col min="3617" max="3617" width="11" style="138" customWidth="1"/>
    <col min="3618" max="3626" width="0" style="138" hidden="1" customWidth="1"/>
    <col min="3627" max="3627" width="12" style="138" customWidth="1"/>
    <col min="3628" max="3628" width="11.5703125" style="138" customWidth="1"/>
    <col min="3629" max="3629" width="12.28515625" style="138" customWidth="1"/>
    <col min="3630" max="3630" width="12.7109375" style="138" customWidth="1"/>
    <col min="3631" max="3631" width="12.5703125" style="138" customWidth="1"/>
    <col min="3632" max="3632" width="12" style="138" customWidth="1"/>
    <col min="3633" max="3633" width="18.28515625" style="138" customWidth="1"/>
    <col min="3634" max="3634" width="13.28515625" style="138" customWidth="1"/>
    <col min="3635" max="3635" width="22.42578125" style="138" customWidth="1"/>
    <col min="3636" max="3636" width="9.42578125" style="138" customWidth="1"/>
    <col min="3637" max="3637" width="12.85546875" style="138" customWidth="1"/>
    <col min="3638" max="3638" width="10" style="138" customWidth="1"/>
    <col min="3639" max="3640" width="11.140625" style="138" bestFit="1" customWidth="1"/>
    <col min="3641" max="3846" width="9.85546875" style="138"/>
    <col min="3847" max="3847" width="5.42578125" style="138" customWidth="1"/>
    <col min="3848" max="3848" width="28.42578125" style="138" customWidth="1"/>
    <col min="3849" max="3849" width="9.42578125" style="138" customWidth="1"/>
    <col min="3850" max="3850" width="9.85546875" style="138" customWidth="1"/>
    <col min="3851" max="3851" width="7.5703125" style="138" customWidth="1"/>
    <col min="3852" max="3852" width="12.140625" style="138" customWidth="1"/>
    <col min="3853" max="3854" width="13.7109375" style="138" customWidth="1"/>
    <col min="3855" max="3857" width="0" style="138" hidden="1" customWidth="1"/>
    <col min="3858" max="3858" width="11.28515625" style="138" customWidth="1"/>
    <col min="3859" max="3859" width="11.7109375" style="138" customWidth="1"/>
    <col min="3860" max="3860" width="11.85546875" style="138" customWidth="1"/>
    <col min="3861" max="3861" width="11.7109375" style="138" customWidth="1"/>
    <col min="3862" max="3869" width="0" style="138" hidden="1" customWidth="1"/>
    <col min="3870" max="3870" width="13" style="138" customWidth="1"/>
    <col min="3871" max="3871" width="12.28515625" style="138" customWidth="1"/>
    <col min="3872" max="3872" width="11.42578125" style="138" customWidth="1"/>
    <col min="3873" max="3873" width="11" style="138" customWidth="1"/>
    <col min="3874" max="3882" width="0" style="138" hidden="1" customWidth="1"/>
    <col min="3883" max="3883" width="12" style="138" customWidth="1"/>
    <col min="3884" max="3884" width="11.5703125" style="138" customWidth="1"/>
    <col min="3885" max="3885" width="12.28515625" style="138" customWidth="1"/>
    <col min="3886" max="3886" width="12.7109375" style="138" customWidth="1"/>
    <col min="3887" max="3887" width="12.5703125" style="138" customWidth="1"/>
    <col min="3888" max="3888" width="12" style="138" customWidth="1"/>
    <col min="3889" max="3889" width="18.28515625" style="138" customWidth="1"/>
    <col min="3890" max="3890" width="13.28515625" style="138" customWidth="1"/>
    <col min="3891" max="3891" width="22.42578125" style="138" customWidth="1"/>
    <col min="3892" max="3892" width="9.42578125" style="138" customWidth="1"/>
    <col min="3893" max="3893" width="12.85546875" style="138" customWidth="1"/>
    <col min="3894" max="3894" width="10" style="138" customWidth="1"/>
    <col min="3895" max="3896" width="11.140625" style="138" bestFit="1" customWidth="1"/>
    <col min="3897" max="4102" width="9.85546875" style="138"/>
    <col min="4103" max="4103" width="5.42578125" style="138" customWidth="1"/>
    <col min="4104" max="4104" width="28.42578125" style="138" customWidth="1"/>
    <col min="4105" max="4105" width="9.42578125" style="138" customWidth="1"/>
    <col min="4106" max="4106" width="9.85546875" style="138" customWidth="1"/>
    <col min="4107" max="4107" width="7.5703125" style="138" customWidth="1"/>
    <col min="4108" max="4108" width="12.140625" style="138" customWidth="1"/>
    <col min="4109" max="4110" width="13.7109375" style="138" customWidth="1"/>
    <col min="4111" max="4113" width="0" style="138" hidden="1" customWidth="1"/>
    <col min="4114" max="4114" width="11.28515625" style="138" customWidth="1"/>
    <col min="4115" max="4115" width="11.7109375" style="138" customWidth="1"/>
    <col min="4116" max="4116" width="11.85546875" style="138" customWidth="1"/>
    <col min="4117" max="4117" width="11.7109375" style="138" customWidth="1"/>
    <col min="4118" max="4125" width="0" style="138" hidden="1" customWidth="1"/>
    <col min="4126" max="4126" width="13" style="138" customWidth="1"/>
    <col min="4127" max="4127" width="12.28515625" style="138" customWidth="1"/>
    <col min="4128" max="4128" width="11.42578125" style="138" customWidth="1"/>
    <col min="4129" max="4129" width="11" style="138" customWidth="1"/>
    <col min="4130" max="4138" width="0" style="138" hidden="1" customWidth="1"/>
    <col min="4139" max="4139" width="12" style="138" customWidth="1"/>
    <col min="4140" max="4140" width="11.5703125" style="138" customWidth="1"/>
    <col min="4141" max="4141" width="12.28515625" style="138" customWidth="1"/>
    <col min="4142" max="4142" width="12.7109375" style="138" customWidth="1"/>
    <col min="4143" max="4143" width="12.5703125" style="138" customWidth="1"/>
    <col min="4144" max="4144" width="12" style="138" customWidth="1"/>
    <col min="4145" max="4145" width="18.28515625" style="138" customWidth="1"/>
    <col min="4146" max="4146" width="13.28515625" style="138" customWidth="1"/>
    <col min="4147" max="4147" width="22.42578125" style="138" customWidth="1"/>
    <col min="4148" max="4148" width="9.42578125" style="138" customWidth="1"/>
    <col min="4149" max="4149" width="12.85546875" style="138" customWidth="1"/>
    <col min="4150" max="4150" width="10" style="138" customWidth="1"/>
    <col min="4151" max="4152" width="11.140625" style="138" bestFit="1" customWidth="1"/>
    <col min="4153" max="4358" width="9.85546875" style="138"/>
    <col min="4359" max="4359" width="5.42578125" style="138" customWidth="1"/>
    <col min="4360" max="4360" width="28.42578125" style="138" customWidth="1"/>
    <col min="4361" max="4361" width="9.42578125" style="138" customWidth="1"/>
    <col min="4362" max="4362" width="9.85546875" style="138" customWidth="1"/>
    <col min="4363" max="4363" width="7.5703125" style="138" customWidth="1"/>
    <col min="4364" max="4364" width="12.140625" style="138" customWidth="1"/>
    <col min="4365" max="4366" width="13.7109375" style="138" customWidth="1"/>
    <col min="4367" max="4369" width="0" style="138" hidden="1" customWidth="1"/>
    <col min="4370" max="4370" width="11.28515625" style="138" customWidth="1"/>
    <col min="4371" max="4371" width="11.7109375" style="138" customWidth="1"/>
    <col min="4372" max="4372" width="11.85546875" style="138" customWidth="1"/>
    <col min="4373" max="4373" width="11.7109375" style="138" customWidth="1"/>
    <col min="4374" max="4381" width="0" style="138" hidden="1" customWidth="1"/>
    <col min="4382" max="4382" width="13" style="138" customWidth="1"/>
    <col min="4383" max="4383" width="12.28515625" style="138" customWidth="1"/>
    <col min="4384" max="4384" width="11.42578125" style="138" customWidth="1"/>
    <col min="4385" max="4385" width="11" style="138" customWidth="1"/>
    <col min="4386" max="4394" width="0" style="138" hidden="1" customWidth="1"/>
    <col min="4395" max="4395" width="12" style="138" customWidth="1"/>
    <col min="4396" max="4396" width="11.5703125" style="138" customWidth="1"/>
    <col min="4397" max="4397" width="12.28515625" style="138" customWidth="1"/>
    <col min="4398" max="4398" width="12.7109375" style="138" customWidth="1"/>
    <col min="4399" max="4399" width="12.5703125" style="138" customWidth="1"/>
    <col min="4400" max="4400" width="12" style="138" customWidth="1"/>
    <col min="4401" max="4401" width="18.28515625" style="138" customWidth="1"/>
    <col min="4402" max="4402" width="13.28515625" style="138" customWidth="1"/>
    <col min="4403" max="4403" width="22.42578125" style="138" customWidth="1"/>
    <col min="4404" max="4404" width="9.42578125" style="138" customWidth="1"/>
    <col min="4405" max="4405" width="12.85546875" style="138" customWidth="1"/>
    <col min="4406" max="4406" width="10" style="138" customWidth="1"/>
    <col min="4407" max="4408" width="11.140625" style="138" bestFit="1" customWidth="1"/>
    <col min="4409" max="4614" width="9.85546875" style="138"/>
    <col min="4615" max="4615" width="5.42578125" style="138" customWidth="1"/>
    <col min="4616" max="4616" width="28.42578125" style="138" customWidth="1"/>
    <col min="4617" max="4617" width="9.42578125" style="138" customWidth="1"/>
    <col min="4618" max="4618" width="9.85546875" style="138" customWidth="1"/>
    <col min="4619" max="4619" width="7.5703125" style="138" customWidth="1"/>
    <col min="4620" max="4620" width="12.140625" style="138" customWidth="1"/>
    <col min="4621" max="4622" width="13.7109375" style="138" customWidth="1"/>
    <col min="4623" max="4625" width="0" style="138" hidden="1" customWidth="1"/>
    <col min="4626" max="4626" width="11.28515625" style="138" customWidth="1"/>
    <col min="4627" max="4627" width="11.7109375" style="138" customWidth="1"/>
    <col min="4628" max="4628" width="11.85546875" style="138" customWidth="1"/>
    <col min="4629" max="4629" width="11.7109375" style="138" customWidth="1"/>
    <col min="4630" max="4637" width="0" style="138" hidden="1" customWidth="1"/>
    <col min="4638" max="4638" width="13" style="138" customWidth="1"/>
    <col min="4639" max="4639" width="12.28515625" style="138" customWidth="1"/>
    <col min="4640" max="4640" width="11.42578125" style="138" customWidth="1"/>
    <col min="4641" max="4641" width="11" style="138" customWidth="1"/>
    <col min="4642" max="4650" width="0" style="138" hidden="1" customWidth="1"/>
    <col min="4651" max="4651" width="12" style="138" customWidth="1"/>
    <col min="4652" max="4652" width="11.5703125" style="138" customWidth="1"/>
    <col min="4653" max="4653" width="12.28515625" style="138" customWidth="1"/>
    <col min="4654" max="4654" width="12.7109375" style="138" customWidth="1"/>
    <col min="4655" max="4655" width="12.5703125" style="138" customWidth="1"/>
    <col min="4656" max="4656" width="12" style="138" customWidth="1"/>
    <col min="4657" max="4657" width="18.28515625" style="138" customWidth="1"/>
    <col min="4658" max="4658" width="13.28515625" style="138" customWidth="1"/>
    <col min="4659" max="4659" width="22.42578125" style="138" customWidth="1"/>
    <col min="4660" max="4660" width="9.42578125" style="138" customWidth="1"/>
    <col min="4661" max="4661" width="12.85546875" style="138" customWidth="1"/>
    <col min="4662" max="4662" width="10" style="138" customWidth="1"/>
    <col min="4663" max="4664" width="11.140625" style="138" bestFit="1" customWidth="1"/>
    <col min="4665" max="4870" width="9.85546875" style="138"/>
    <col min="4871" max="4871" width="5.42578125" style="138" customWidth="1"/>
    <col min="4872" max="4872" width="28.42578125" style="138" customWidth="1"/>
    <col min="4873" max="4873" width="9.42578125" style="138" customWidth="1"/>
    <col min="4874" max="4874" width="9.85546875" style="138" customWidth="1"/>
    <col min="4875" max="4875" width="7.5703125" style="138" customWidth="1"/>
    <col min="4876" max="4876" width="12.140625" style="138" customWidth="1"/>
    <col min="4877" max="4878" width="13.7109375" style="138" customWidth="1"/>
    <col min="4879" max="4881" width="0" style="138" hidden="1" customWidth="1"/>
    <col min="4882" max="4882" width="11.28515625" style="138" customWidth="1"/>
    <col min="4883" max="4883" width="11.7109375" style="138" customWidth="1"/>
    <col min="4884" max="4884" width="11.85546875" style="138" customWidth="1"/>
    <col min="4885" max="4885" width="11.7109375" style="138" customWidth="1"/>
    <col min="4886" max="4893" width="0" style="138" hidden="1" customWidth="1"/>
    <col min="4894" max="4894" width="13" style="138" customWidth="1"/>
    <col min="4895" max="4895" width="12.28515625" style="138" customWidth="1"/>
    <col min="4896" max="4896" width="11.42578125" style="138" customWidth="1"/>
    <col min="4897" max="4897" width="11" style="138" customWidth="1"/>
    <col min="4898" max="4906" width="0" style="138" hidden="1" customWidth="1"/>
    <col min="4907" max="4907" width="12" style="138" customWidth="1"/>
    <col min="4908" max="4908" width="11.5703125" style="138" customWidth="1"/>
    <col min="4909" max="4909" width="12.28515625" style="138" customWidth="1"/>
    <col min="4910" max="4910" width="12.7109375" style="138" customWidth="1"/>
    <col min="4911" max="4911" width="12.5703125" style="138" customWidth="1"/>
    <col min="4912" max="4912" width="12" style="138" customWidth="1"/>
    <col min="4913" max="4913" width="18.28515625" style="138" customWidth="1"/>
    <col min="4914" max="4914" width="13.28515625" style="138" customWidth="1"/>
    <col min="4915" max="4915" width="22.42578125" style="138" customWidth="1"/>
    <col min="4916" max="4916" width="9.42578125" style="138" customWidth="1"/>
    <col min="4917" max="4917" width="12.85546875" style="138" customWidth="1"/>
    <col min="4918" max="4918" width="10" style="138" customWidth="1"/>
    <col min="4919" max="4920" width="11.140625" style="138" bestFit="1" customWidth="1"/>
    <col min="4921" max="5126" width="9.85546875" style="138"/>
    <col min="5127" max="5127" width="5.42578125" style="138" customWidth="1"/>
    <col min="5128" max="5128" width="28.42578125" style="138" customWidth="1"/>
    <col min="5129" max="5129" width="9.42578125" style="138" customWidth="1"/>
    <col min="5130" max="5130" width="9.85546875" style="138" customWidth="1"/>
    <col min="5131" max="5131" width="7.5703125" style="138" customWidth="1"/>
    <col min="5132" max="5132" width="12.140625" style="138" customWidth="1"/>
    <col min="5133" max="5134" width="13.7109375" style="138" customWidth="1"/>
    <col min="5135" max="5137" width="0" style="138" hidden="1" customWidth="1"/>
    <col min="5138" max="5138" width="11.28515625" style="138" customWidth="1"/>
    <col min="5139" max="5139" width="11.7109375" style="138" customWidth="1"/>
    <col min="5140" max="5140" width="11.85546875" style="138" customWidth="1"/>
    <col min="5141" max="5141" width="11.7109375" style="138" customWidth="1"/>
    <col min="5142" max="5149" width="0" style="138" hidden="1" customWidth="1"/>
    <col min="5150" max="5150" width="13" style="138" customWidth="1"/>
    <col min="5151" max="5151" width="12.28515625" style="138" customWidth="1"/>
    <col min="5152" max="5152" width="11.42578125" style="138" customWidth="1"/>
    <col min="5153" max="5153" width="11" style="138" customWidth="1"/>
    <col min="5154" max="5162" width="0" style="138" hidden="1" customWidth="1"/>
    <col min="5163" max="5163" width="12" style="138" customWidth="1"/>
    <col min="5164" max="5164" width="11.5703125" style="138" customWidth="1"/>
    <col min="5165" max="5165" width="12.28515625" style="138" customWidth="1"/>
    <col min="5166" max="5166" width="12.7109375" style="138" customWidth="1"/>
    <col min="5167" max="5167" width="12.5703125" style="138" customWidth="1"/>
    <col min="5168" max="5168" width="12" style="138" customWidth="1"/>
    <col min="5169" max="5169" width="18.28515625" style="138" customWidth="1"/>
    <col min="5170" max="5170" width="13.28515625" style="138" customWidth="1"/>
    <col min="5171" max="5171" width="22.42578125" style="138" customWidth="1"/>
    <col min="5172" max="5172" width="9.42578125" style="138" customWidth="1"/>
    <col min="5173" max="5173" width="12.85546875" style="138" customWidth="1"/>
    <col min="5174" max="5174" width="10" style="138" customWidth="1"/>
    <col min="5175" max="5176" width="11.140625" style="138" bestFit="1" customWidth="1"/>
    <col min="5177" max="5382" width="9.85546875" style="138"/>
    <col min="5383" max="5383" width="5.42578125" style="138" customWidth="1"/>
    <col min="5384" max="5384" width="28.42578125" style="138" customWidth="1"/>
    <col min="5385" max="5385" width="9.42578125" style="138" customWidth="1"/>
    <col min="5386" max="5386" width="9.85546875" style="138" customWidth="1"/>
    <col min="5387" max="5387" width="7.5703125" style="138" customWidth="1"/>
    <col min="5388" max="5388" width="12.140625" style="138" customWidth="1"/>
    <col min="5389" max="5390" width="13.7109375" style="138" customWidth="1"/>
    <col min="5391" max="5393" width="0" style="138" hidden="1" customWidth="1"/>
    <col min="5394" max="5394" width="11.28515625" style="138" customWidth="1"/>
    <col min="5395" max="5395" width="11.7109375" style="138" customWidth="1"/>
    <col min="5396" max="5396" width="11.85546875" style="138" customWidth="1"/>
    <col min="5397" max="5397" width="11.7109375" style="138" customWidth="1"/>
    <col min="5398" max="5405" width="0" style="138" hidden="1" customWidth="1"/>
    <col min="5406" max="5406" width="13" style="138" customWidth="1"/>
    <col min="5407" max="5407" width="12.28515625" style="138" customWidth="1"/>
    <col min="5408" max="5408" width="11.42578125" style="138" customWidth="1"/>
    <col min="5409" max="5409" width="11" style="138" customWidth="1"/>
    <col min="5410" max="5418" width="0" style="138" hidden="1" customWidth="1"/>
    <col min="5419" max="5419" width="12" style="138" customWidth="1"/>
    <col min="5420" max="5420" width="11.5703125" style="138" customWidth="1"/>
    <col min="5421" max="5421" width="12.28515625" style="138" customWidth="1"/>
    <col min="5422" max="5422" width="12.7109375" style="138" customWidth="1"/>
    <col min="5423" max="5423" width="12.5703125" style="138" customWidth="1"/>
    <col min="5424" max="5424" width="12" style="138" customWidth="1"/>
    <col min="5425" max="5425" width="18.28515625" style="138" customWidth="1"/>
    <col min="5426" max="5426" width="13.28515625" style="138" customWidth="1"/>
    <col min="5427" max="5427" width="22.42578125" style="138" customWidth="1"/>
    <col min="5428" max="5428" width="9.42578125" style="138" customWidth="1"/>
    <col min="5429" max="5429" width="12.85546875" style="138" customWidth="1"/>
    <col min="5430" max="5430" width="10" style="138" customWidth="1"/>
    <col min="5431" max="5432" width="11.140625" style="138" bestFit="1" customWidth="1"/>
    <col min="5433" max="5638" width="9.85546875" style="138"/>
    <col min="5639" max="5639" width="5.42578125" style="138" customWidth="1"/>
    <col min="5640" max="5640" width="28.42578125" style="138" customWidth="1"/>
    <col min="5641" max="5641" width="9.42578125" style="138" customWidth="1"/>
    <col min="5642" max="5642" width="9.85546875" style="138" customWidth="1"/>
    <col min="5643" max="5643" width="7.5703125" style="138" customWidth="1"/>
    <col min="5644" max="5644" width="12.140625" style="138" customWidth="1"/>
    <col min="5645" max="5646" width="13.7109375" style="138" customWidth="1"/>
    <col min="5647" max="5649" width="0" style="138" hidden="1" customWidth="1"/>
    <col min="5650" max="5650" width="11.28515625" style="138" customWidth="1"/>
    <col min="5651" max="5651" width="11.7109375" style="138" customWidth="1"/>
    <col min="5652" max="5652" width="11.85546875" style="138" customWidth="1"/>
    <col min="5653" max="5653" width="11.7109375" style="138" customWidth="1"/>
    <col min="5654" max="5661" width="0" style="138" hidden="1" customWidth="1"/>
    <col min="5662" max="5662" width="13" style="138" customWidth="1"/>
    <col min="5663" max="5663" width="12.28515625" style="138" customWidth="1"/>
    <col min="5664" max="5664" width="11.42578125" style="138" customWidth="1"/>
    <col min="5665" max="5665" width="11" style="138" customWidth="1"/>
    <col min="5666" max="5674" width="0" style="138" hidden="1" customWidth="1"/>
    <col min="5675" max="5675" width="12" style="138" customWidth="1"/>
    <col min="5676" max="5676" width="11.5703125" style="138" customWidth="1"/>
    <col min="5677" max="5677" width="12.28515625" style="138" customWidth="1"/>
    <col min="5678" max="5678" width="12.7109375" style="138" customWidth="1"/>
    <col min="5679" max="5679" width="12.5703125" style="138" customWidth="1"/>
    <col min="5680" max="5680" width="12" style="138" customWidth="1"/>
    <col min="5681" max="5681" width="18.28515625" style="138" customWidth="1"/>
    <col min="5682" max="5682" width="13.28515625" style="138" customWidth="1"/>
    <col min="5683" max="5683" width="22.42578125" style="138" customWidth="1"/>
    <col min="5684" max="5684" width="9.42578125" style="138" customWidth="1"/>
    <col min="5685" max="5685" width="12.85546875" style="138" customWidth="1"/>
    <col min="5686" max="5686" width="10" style="138" customWidth="1"/>
    <col min="5687" max="5688" width="11.140625" style="138" bestFit="1" customWidth="1"/>
    <col min="5689" max="5894" width="9.85546875" style="138"/>
    <col min="5895" max="5895" width="5.42578125" style="138" customWidth="1"/>
    <col min="5896" max="5896" width="28.42578125" style="138" customWidth="1"/>
    <col min="5897" max="5897" width="9.42578125" style="138" customWidth="1"/>
    <col min="5898" max="5898" width="9.85546875" style="138" customWidth="1"/>
    <col min="5899" max="5899" width="7.5703125" style="138" customWidth="1"/>
    <col min="5900" max="5900" width="12.140625" style="138" customWidth="1"/>
    <col min="5901" max="5902" width="13.7109375" style="138" customWidth="1"/>
    <col min="5903" max="5905" width="0" style="138" hidden="1" customWidth="1"/>
    <col min="5906" max="5906" width="11.28515625" style="138" customWidth="1"/>
    <col min="5907" max="5907" width="11.7109375" style="138" customWidth="1"/>
    <col min="5908" max="5908" width="11.85546875" style="138" customWidth="1"/>
    <col min="5909" max="5909" width="11.7109375" style="138" customWidth="1"/>
    <col min="5910" max="5917" width="0" style="138" hidden="1" customWidth="1"/>
    <col min="5918" max="5918" width="13" style="138" customWidth="1"/>
    <col min="5919" max="5919" width="12.28515625" style="138" customWidth="1"/>
    <col min="5920" max="5920" width="11.42578125" style="138" customWidth="1"/>
    <col min="5921" max="5921" width="11" style="138" customWidth="1"/>
    <col min="5922" max="5930" width="0" style="138" hidden="1" customWidth="1"/>
    <col min="5931" max="5931" width="12" style="138" customWidth="1"/>
    <col min="5932" max="5932" width="11.5703125" style="138" customWidth="1"/>
    <col min="5933" max="5933" width="12.28515625" style="138" customWidth="1"/>
    <col min="5934" max="5934" width="12.7109375" style="138" customWidth="1"/>
    <col min="5935" max="5935" width="12.5703125" style="138" customWidth="1"/>
    <col min="5936" max="5936" width="12" style="138" customWidth="1"/>
    <col min="5937" max="5937" width="18.28515625" style="138" customWidth="1"/>
    <col min="5938" max="5938" width="13.28515625" style="138" customWidth="1"/>
    <col min="5939" max="5939" width="22.42578125" style="138" customWidth="1"/>
    <col min="5940" max="5940" width="9.42578125" style="138" customWidth="1"/>
    <col min="5941" max="5941" width="12.85546875" style="138" customWidth="1"/>
    <col min="5942" max="5942" width="10" style="138" customWidth="1"/>
    <col min="5943" max="5944" width="11.140625" style="138" bestFit="1" customWidth="1"/>
    <col min="5945" max="6150" width="9.85546875" style="138"/>
    <col min="6151" max="6151" width="5.42578125" style="138" customWidth="1"/>
    <col min="6152" max="6152" width="28.42578125" style="138" customWidth="1"/>
    <col min="6153" max="6153" width="9.42578125" style="138" customWidth="1"/>
    <col min="6154" max="6154" width="9.85546875" style="138" customWidth="1"/>
    <col min="6155" max="6155" width="7.5703125" style="138" customWidth="1"/>
    <col min="6156" max="6156" width="12.140625" style="138" customWidth="1"/>
    <col min="6157" max="6158" width="13.7109375" style="138" customWidth="1"/>
    <col min="6159" max="6161" width="0" style="138" hidden="1" customWidth="1"/>
    <col min="6162" max="6162" width="11.28515625" style="138" customWidth="1"/>
    <col min="6163" max="6163" width="11.7109375" style="138" customWidth="1"/>
    <col min="6164" max="6164" width="11.85546875" style="138" customWidth="1"/>
    <col min="6165" max="6165" width="11.7109375" style="138" customWidth="1"/>
    <col min="6166" max="6173" width="0" style="138" hidden="1" customWidth="1"/>
    <col min="6174" max="6174" width="13" style="138" customWidth="1"/>
    <col min="6175" max="6175" width="12.28515625" style="138" customWidth="1"/>
    <col min="6176" max="6176" width="11.42578125" style="138" customWidth="1"/>
    <col min="6177" max="6177" width="11" style="138" customWidth="1"/>
    <col min="6178" max="6186" width="0" style="138" hidden="1" customWidth="1"/>
    <col min="6187" max="6187" width="12" style="138" customWidth="1"/>
    <col min="6188" max="6188" width="11.5703125" style="138" customWidth="1"/>
    <col min="6189" max="6189" width="12.28515625" style="138" customWidth="1"/>
    <col min="6190" max="6190" width="12.7109375" style="138" customWidth="1"/>
    <col min="6191" max="6191" width="12.5703125" style="138" customWidth="1"/>
    <col min="6192" max="6192" width="12" style="138" customWidth="1"/>
    <col min="6193" max="6193" width="18.28515625" style="138" customWidth="1"/>
    <col min="6194" max="6194" width="13.28515625" style="138" customWidth="1"/>
    <col min="6195" max="6195" width="22.42578125" style="138" customWidth="1"/>
    <col min="6196" max="6196" width="9.42578125" style="138" customWidth="1"/>
    <col min="6197" max="6197" width="12.85546875" style="138" customWidth="1"/>
    <col min="6198" max="6198" width="10" style="138" customWidth="1"/>
    <col min="6199" max="6200" width="11.140625" style="138" bestFit="1" customWidth="1"/>
    <col min="6201" max="6406" width="9.85546875" style="138"/>
    <col min="6407" max="6407" width="5.42578125" style="138" customWidth="1"/>
    <col min="6408" max="6408" width="28.42578125" style="138" customWidth="1"/>
    <col min="6409" max="6409" width="9.42578125" style="138" customWidth="1"/>
    <col min="6410" max="6410" width="9.85546875" style="138" customWidth="1"/>
    <col min="6411" max="6411" width="7.5703125" style="138" customWidth="1"/>
    <col min="6412" max="6412" width="12.140625" style="138" customWidth="1"/>
    <col min="6413" max="6414" width="13.7109375" style="138" customWidth="1"/>
    <col min="6415" max="6417" width="0" style="138" hidden="1" customWidth="1"/>
    <col min="6418" max="6418" width="11.28515625" style="138" customWidth="1"/>
    <col min="6419" max="6419" width="11.7109375" style="138" customWidth="1"/>
    <col min="6420" max="6420" width="11.85546875" style="138" customWidth="1"/>
    <col min="6421" max="6421" width="11.7109375" style="138" customWidth="1"/>
    <col min="6422" max="6429" width="0" style="138" hidden="1" customWidth="1"/>
    <col min="6430" max="6430" width="13" style="138" customWidth="1"/>
    <col min="6431" max="6431" width="12.28515625" style="138" customWidth="1"/>
    <col min="6432" max="6432" width="11.42578125" style="138" customWidth="1"/>
    <col min="6433" max="6433" width="11" style="138" customWidth="1"/>
    <col min="6434" max="6442" width="0" style="138" hidden="1" customWidth="1"/>
    <col min="6443" max="6443" width="12" style="138" customWidth="1"/>
    <col min="6444" max="6444" width="11.5703125" style="138" customWidth="1"/>
    <col min="6445" max="6445" width="12.28515625" style="138" customWidth="1"/>
    <col min="6446" max="6446" width="12.7109375" style="138" customWidth="1"/>
    <col min="6447" max="6447" width="12.5703125" style="138" customWidth="1"/>
    <col min="6448" max="6448" width="12" style="138" customWidth="1"/>
    <col min="6449" max="6449" width="18.28515625" style="138" customWidth="1"/>
    <col min="6450" max="6450" width="13.28515625" style="138" customWidth="1"/>
    <col min="6451" max="6451" width="22.42578125" style="138" customWidth="1"/>
    <col min="6452" max="6452" width="9.42578125" style="138" customWidth="1"/>
    <col min="6453" max="6453" width="12.85546875" style="138" customWidth="1"/>
    <col min="6454" max="6454" width="10" style="138" customWidth="1"/>
    <col min="6455" max="6456" width="11.140625" style="138" bestFit="1" customWidth="1"/>
    <col min="6457" max="6662" width="9.85546875" style="138"/>
    <col min="6663" max="6663" width="5.42578125" style="138" customWidth="1"/>
    <col min="6664" max="6664" width="28.42578125" style="138" customWidth="1"/>
    <col min="6665" max="6665" width="9.42578125" style="138" customWidth="1"/>
    <col min="6666" max="6666" width="9.85546875" style="138" customWidth="1"/>
    <col min="6667" max="6667" width="7.5703125" style="138" customWidth="1"/>
    <col min="6668" max="6668" width="12.140625" style="138" customWidth="1"/>
    <col min="6669" max="6670" width="13.7109375" style="138" customWidth="1"/>
    <col min="6671" max="6673" width="0" style="138" hidden="1" customWidth="1"/>
    <col min="6674" max="6674" width="11.28515625" style="138" customWidth="1"/>
    <col min="6675" max="6675" width="11.7109375" style="138" customWidth="1"/>
    <col min="6676" max="6676" width="11.85546875" style="138" customWidth="1"/>
    <col min="6677" max="6677" width="11.7109375" style="138" customWidth="1"/>
    <col min="6678" max="6685" width="0" style="138" hidden="1" customWidth="1"/>
    <col min="6686" max="6686" width="13" style="138" customWidth="1"/>
    <col min="6687" max="6687" width="12.28515625" style="138" customWidth="1"/>
    <col min="6688" max="6688" width="11.42578125" style="138" customWidth="1"/>
    <col min="6689" max="6689" width="11" style="138" customWidth="1"/>
    <col min="6690" max="6698" width="0" style="138" hidden="1" customWidth="1"/>
    <col min="6699" max="6699" width="12" style="138" customWidth="1"/>
    <col min="6700" max="6700" width="11.5703125" style="138" customWidth="1"/>
    <col min="6701" max="6701" width="12.28515625" style="138" customWidth="1"/>
    <col min="6702" max="6702" width="12.7109375" style="138" customWidth="1"/>
    <col min="6703" max="6703" width="12.5703125" style="138" customWidth="1"/>
    <col min="6704" max="6704" width="12" style="138" customWidth="1"/>
    <col min="6705" max="6705" width="18.28515625" style="138" customWidth="1"/>
    <col min="6706" max="6706" width="13.28515625" style="138" customWidth="1"/>
    <col min="6707" max="6707" width="22.42578125" style="138" customWidth="1"/>
    <col min="6708" max="6708" width="9.42578125" style="138" customWidth="1"/>
    <col min="6709" max="6709" width="12.85546875" style="138" customWidth="1"/>
    <col min="6710" max="6710" width="10" style="138" customWidth="1"/>
    <col min="6711" max="6712" width="11.140625" style="138" bestFit="1" customWidth="1"/>
    <col min="6713" max="6918" width="9.85546875" style="138"/>
    <col min="6919" max="6919" width="5.42578125" style="138" customWidth="1"/>
    <col min="6920" max="6920" width="28.42578125" style="138" customWidth="1"/>
    <col min="6921" max="6921" width="9.42578125" style="138" customWidth="1"/>
    <col min="6922" max="6922" width="9.85546875" style="138" customWidth="1"/>
    <col min="6923" max="6923" width="7.5703125" style="138" customWidth="1"/>
    <col min="6924" max="6924" width="12.140625" style="138" customWidth="1"/>
    <col min="6925" max="6926" width="13.7109375" style="138" customWidth="1"/>
    <col min="6927" max="6929" width="0" style="138" hidden="1" customWidth="1"/>
    <col min="6930" max="6930" width="11.28515625" style="138" customWidth="1"/>
    <col min="6931" max="6931" width="11.7109375" style="138" customWidth="1"/>
    <col min="6932" max="6932" width="11.85546875" style="138" customWidth="1"/>
    <col min="6933" max="6933" width="11.7109375" style="138" customWidth="1"/>
    <col min="6934" max="6941" width="0" style="138" hidden="1" customWidth="1"/>
    <col min="6942" max="6942" width="13" style="138" customWidth="1"/>
    <col min="6943" max="6943" width="12.28515625" style="138" customWidth="1"/>
    <col min="6944" max="6944" width="11.42578125" style="138" customWidth="1"/>
    <col min="6945" max="6945" width="11" style="138" customWidth="1"/>
    <col min="6946" max="6954" width="0" style="138" hidden="1" customWidth="1"/>
    <col min="6955" max="6955" width="12" style="138" customWidth="1"/>
    <col min="6956" max="6956" width="11.5703125" style="138" customWidth="1"/>
    <col min="6957" max="6957" width="12.28515625" style="138" customWidth="1"/>
    <col min="6958" max="6958" width="12.7109375" style="138" customWidth="1"/>
    <col min="6959" max="6959" width="12.5703125" style="138" customWidth="1"/>
    <col min="6960" max="6960" width="12" style="138" customWidth="1"/>
    <col min="6961" max="6961" width="18.28515625" style="138" customWidth="1"/>
    <col min="6962" max="6962" width="13.28515625" style="138" customWidth="1"/>
    <col min="6963" max="6963" width="22.42578125" style="138" customWidth="1"/>
    <col min="6964" max="6964" width="9.42578125" style="138" customWidth="1"/>
    <col min="6965" max="6965" width="12.85546875" style="138" customWidth="1"/>
    <col min="6966" max="6966" width="10" style="138" customWidth="1"/>
    <col min="6967" max="6968" width="11.140625" style="138" bestFit="1" customWidth="1"/>
    <col min="6969" max="7174" width="9.85546875" style="138"/>
    <col min="7175" max="7175" width="5.42578125" style="138" customWidth="1"/>
    <col min="7176" max="7176" width="28.42578125" style="138" customWidth="1"/>
    <col min="7177" max="7177" width="9.42578125" style="138" customWidth="1"/>
    <col min="7178" max="7178" width="9.85546875" style="138" customWidth="1"/>
    <col min="7179" max="7179" width="7.5703125" style="138" customWidth="1"/>
    <col min="7180" max="7180" width="12.140625" style="138" customWidth="1"/>
    <col min="7181" max="7182" width="13.7109375" style="138" customWidth="1"/>
    <col min="7183" max="7185" width="0" style="138" hidden="1" customWidth="1"/>
    <col min="7186" max="7186" width="11.28515625" style="138" customWidth="1"/>
    <col min="7187" max="7187" width="11.7109375" style="138" customWidth="1"/>
    <col min="7188" max="7188" width="11.85546875" style="138" customWidth="1"/>
    <col min="7189" max="7189" width="11.7109375" style="138" customWidth="1"/>
    <col min="7190" max="7197" width="0" style="138" hidden="1" customWidth="1"/>
    <col min="7198" max="7198" width="13" style="138" customWidth="1"/>
    <col min="7199" max="7199" width="12.28515625" style="138" customWidth="1"/>
    <col min="7200" max="7200" width="11.42578125" style="138" customWidth="1"/>
    <col min="7201" max="7201" width="11" style="138" customWidth="1"/>
    <col min="7202" max="7210" width="0" style="138" hidden="1" customWidth="1"/>
    <col min="7211" max="7211" width="12" style="138" customWidth="1"/>
    <col min="7212" max="7212" width="11.5703125" style="138" customWidth="1"/>
    <col min="7213" max="7213" width="12.28515625" style="138" customWidth="1"/>
    <col min="7214" max="7214" width="12.7109375" style="138" customWidth="1"/>
    <col min="7215" max="7215" width="12.5703125" style="138" customWidth="1"/>
    <col min="7216" max="7216" width="12" style="138" customWidth="1"/>
    <col min="7217" max="7217" width="18.28515625" style="138" customWidth="1"/>
    <col min="7218" max="7218" width="13.28515625" style="138" customWidth="1"/>
    <col min="7219" max="7219" width="22.42578125" style="138" customWidth="1"/>
    <col min="7220" max="7220" width="9.42578125" style="138" customWidth="1"/>
    <col min="7221" max="7221" width="12.85546875" style="138" customWidth="1"/>
    <col min="7222" max="7222" width="10" style="138" customWidth="1"/>
    <col min="7223" max="7224" width="11.140625" style="138" bestFit="1" customWidth="1"/>
    <col min="7225" max="7430" width="9.85546875" style="138"/>
    <col min="7431" max="7431" width="5.42578125" style="138" customWidth="1"/>
    <col min="7432" max="7432" width="28.42578125" style="138" customWidth="1"/>
    <col min="7433" max="7433" width="9.42578125" style="138" customWidth="1"/>
    <col min="7434" max="7434" width="9.85546875" style="138" customWidth="1"/>
    <col min="7435" max="7435" width="7.5703125" style="138" customWidth="1"/>
    <col min="7436" max="7436" width="12.140625" style="138" customWidth="1"/>
    <col min="7437" max="7438" width="13.7109375" style="138" customWidth="1"/>
    <col min="7439" max="7441" width="0" style="138" hidden="1" customWidth="1"/>
    <col min="7442" max="7442" width="11.28515625" style="138" customWidth="1"/>
    <col min="7443" max="7443" width="11.7109375" style="138" customWidth="1"/>
    <col min="7444" max="7444" width="11.85546875" style="138" customWidth="1"/>
    <col min="7445" max="7445" width="11.7109375" style="138" customWidth="1"/>
    <col min="7446" max="7453" width="0" style="138" hidden="1" customWidth="1"/>
    <col min="7454" max="7454" width="13" style="138" customWidth="1"/>
    <col min="7455" max="7455" width="12.28515625" style="138" customWidth="1"/>
    <col min="7456" max="7456" width="11.42578125" style="138" customWidth="1"/>
    <col min="7457" max="7457" width="11" style="138" customWidth="1"/>
    <col min="7458" max="7466" width="0" style="138" hidden="1" customWidth="1"/>
    <col min="7467" max="7467" width="12" style="138" customWidth="1"/>
    <col min="7468" max="7468" width="11.5703125" style="138" customWidth="1"/>
    <col min="7469" max="7469" width="12.28515625" style="138" customWidth="1"/>
    <col min="7470" max="7470" width="12.7109375" style="138" customWidth="1"/>
    <col min="7471" max="7471" width="12.5703125" style="138" customWidth="1"/>
    <col min="7472" max="7472" width="12" style="138" customWidth="1"/>
    <col min="7473" max="7473" width="18.28515625" style="138" customWidth="1"/>
    <col min="7474" max="7474" width="13.28515625" style="138" customWidth="1"/>
    <col min="7475" max="7475" width="22.42578125" style="138" customWidth="1"/>
    <col min="7476" max="7476" width="9.42578125" style="138" customWidth="1"/>
    <col min="7477" max="7477" width="12.85546875" style="138" customWidth="1"/>
    <col min="7478" max="7478" width="10" style="138" customWidth="1"/>
    <col min="7479" max="7480" width="11.140625" style="138" bestFit="1" customWidth="1"/>
    <col min="7481" max="7686" width="9.85546875" style="138"/>
    <col min="7687" max="7687" width="5.42578125" style="138" customWidth="1"/>
    <col min="7688" max="7688" width="28.42578125" style="138" customWidth="1"/>
    <col min="7689" max="7689" width="9.42578125" style="138" customWidth="1"/>
    <col min="7690" max="7690" width="9.85546875" style="138" customWidth="1"/>
    <col min="7691" max="7691" width="7.5703125" style="138" customWidth="1"/>
    <col min="7692" max="7692" width="12.140625" style="138" customWidth="1"/>
    <col min="7693" max="7694" width="13.7109375" style="138" customWidth="1"/>
    <col min="7695" max="7697" width="0" style="138" hidden="1" customWidth="1"/>
    <col min="7698" max="7698" width="11.28515625" style="138" customWidth="1"/>
    <col min="7699" max="7699" width="11.7109375" style="138" customWidth="1"/>
    <col min="7700" max="7700" width="11.85546875" style="138" customWidth="1"/>
    <col min="7701" max="7701" width="11.7109375" style="138" customWidth="1"/>
    <col min="7702" max="7709" width="0" style="138" hidden="1" customWidth="1"/>
    <col min="7710" max="7710" width="13" style="138" customWidth="1"/>
    <col min="7711" max="7711" width="12.28515625" style="138" customWidth="1"/>
    <col min="7712" max="7712" width="11.42578125" style="138" customWidth="1"/>
    <col min="7713" max="7713" width="11" style="138" customWidth="1"/>
    <col min="7714" max="7722" width="0" style="138" hidden="1" customWidth="1"/>
    <col min="7723" max="7723" width="12" style="138" customWidth="1"/>
    <col min="7724" max="7724" width="11.5703125" style="138" customWidth="1"/>
    <col min="7725" max="7725" width="12.28515625" style="138" customWidth="1"/>
    <col min="7726" max="7726" width="12.7109375" style="138" customWidth="1"/>
    <col min="7727" max="7727" width="12.5703125" style="138" customWidth="1"/>
    <col min="7728" max="7728" width="12" style="138" customWidth="1"/>
    <col min="7729" max="7729" width="18.28515625" style="138" customWidth="1"/>
    <col min="7730" max="7730" width="13.28515625" style="138" customWidth="1"/>
    <col min="7731" max="7731" width="22.42578125" style="138" customWidth="1"/>
    <col min="7732" max="7732" width="9.42578125" style="138" customWidth="1"/>
    <col min="7733" max="7733" width="12.85546875" style="138" customWidth="1"/>
    <col min="7734" max="7734" width="10" style="138" customWidth="1"/>
    <col min="7735" max="7736" width="11.140625" style="138" bestFit="1" customWidth="1"/>
    <col min="7737" max="7942" width="9.85546875" style="138"/>
    <col min="7943" max="7943" width="5.42578125" style="138" customWidth="1"/>
    <col min="7944" max="7944" width="28.42578125" style="138" customWidth="1"/>
    <col min="7945" max="7945" width="9.42578125" style="138" customWidth="1"/>
    <col min="7946" max="7946" width="9.85546875" style="138" customWidth="1"/>
    <col min="7947" max="7947" width="7.5703125" style="138" customWidth="1"/>
    <col min="7948" max="7948" width="12.140625" style="138" customWidth="1"/>
    <col min="7949" max="7950" width="13.7109375" style="138" customWidth="1"/>
    <col min="7951" max="7953" width="0" style="138" hidden="1" customWidth="1"/>
    <col min="7954" max="7954" width="11.28515625" style="138" customWidth="1"/>
    <col min="7955" max="7955" width="11.7109375" style="138" customWidth="1"/>
    <col min="7956" max="7956" width="11.85546875" style="138" customWidth="1"/>
    <col min="7957" max="7957" width="11.7109375" style="138" customWidth="1"/>
    <col min="7958" max="7965" width="0" style="138" hidden="1" customWidth="1"/>
    <col min="7966" max="7966" width="13" style="138" customWidth="1"/>
    <col min="7967" max="7967" width="12.28515625" style="138" customWidth="1"/>
    <col min="7968" max="7968" width="11.42578125" style="138" customWidth="1"/>
    <col min="7969" max="7969" width="11" style="138" customWidth="1"/>
    <col min="7970" max="7978" width="0" style="138" hidden="1" customWidth="1"/>
    <col min="7979" max="7979" width="12" style="138" customWidth="1"/>
    <col min="7980" max="7980" width="11.5703125" style="138" customWidth="1"/>
    <col min="7981" max="7981" width="12.28515625" style="138" customWidth="1"/>
    <col min="7982" max="7982" width="12.7109375" style="138" customWidth="1"/>
    <col min="7983" max="7983" width="12.5703125" style="138" customWidth="1"/>
    <col min="7984" max="7984" width="12" style="138" customWidth="1"/>
    <col min="7985" max="7985" width="18.28515625" style="138" customWidth="1"/>
    <col min="7986" max="7986" width="13.28515625" style="138" customWidth="1"/>
    <col min="7987" max="7987" width="22.42578125" style="138" customWidth="1"/>
    <col min="7988" max="7988" width="9.42578125" style="138" customWidth="1"/>
    <col min="7989" max="7989" width="12.85546875" style="138" customWidth="1"/>
    <col min="7990" max="7990" width="10" style="138" customWidth="1"/>
    <col min="7991" max="7992" width="11.140625" style="138" bestFit="1" customWidth="1"/>
    <col min="7993" max="8198" width="9.85546875" style="138"/>
    <col min="8199" max="8199" width="5.42578125" style="138" customWidth="1"/>
    <col min="8200" max="8200" width="28.42578125" style="138" customWidth="1"/>
    <col min="8201" max="8201" width="9.42578125" style="138" customWidth="1"/>
    <col min="8202" max="8202" width="9.85546875" style="138" customWidth="1"/>
    <col min="8203" max="8203" width="7.5703125" style="138" customWidth="1"/>
    <col min="8204" max="8204" width="12.140625" style="138" customWidth="1"/>
    <col min="8205" max="8206" width="13.7109375" style="138" customWidth="1"/>
    <col min="8207" max="8209" width="0" style="138" hidden="1" customWidth="1"/>
    <col min="8210" max="8210" width="11.28515625" style="138" customWidth="1"/>
    <col min="8211" max="8211" width="11.7109375" style="138" customWidth="1"/>
    <col min="8212" max="8212" width="11.85546875" style="138" customWidth="1"/>
    <col min="8213" max="8213" width="11.7109375" style="138" customWidth="1"/>
    <col min="8214" max="8221" width="0" style="138" hidden="1" customWidth="1"/>
    <col min="8222" max="8222" width="13" style="138" customWidth="1"/>
    <col min="8223" max="8223" width="12.28515625" style="138" customWidth="1"/>
    <col min="8224" max="8224" width="11.42578125" style="138" customWidth="1"/>
    <col min="8225" max="8225" width="11" style="138" customWidth="1"/>
    <col min="8226" max="8234" width="0" style="138" hidden="1" customWidth="1"/>
    <col min="8235" max="8235" width="12" style="138" customWidth="1"/>
    <col min="8236" max="8236" width="11.5703125" style="138" customWidth="1"/>
    <col min="8237" max="8237" width="12.28515625" style="138" customWidth="1"/>
    <col min="8238" max="8238" width="12.7109375" style="138" customWidth="1"/>
    <col min="8239" max="8239" width="12.5703125" style="138" customWidth="1"/>
    <col min="8240" max="8240" width="12" style="138" customWidth="1"/>
    <col min="8241" max="8241" width="18.28515625" style="138" customWidth="1"/>
    <col min="8242" max="8242" width="13.28515625" style="138" customWidth="1"/>
    <col min="8243" max="8243" width="22.42578125" style="138" customWidth="1"/>
    <col min="8244" max="8244" width="9.42578125" style="138" customWidth="1"/>
    <col min="8245" max="8245" width="12.85546875" style="138" customWidth="1"/>
    <col min="8246" max="8246" width="10" style="138" customWidth="1"/>
    <col min="8247" max="8248" width="11.140625" style="138" bestFit="1" customWidth="1"/>
    <col min="8249" max="8454" width="9.85546875" style="138"/>
    <col min="8455" max="8455" width="5.42578125" style="138" customWidth="1"/>
    <col min="8456" max="8456" width="28.42578125" style="138" customWidth="1"/>
    <col min="8457" max="8457" width="9.42578125" style="138" customWidth="1"/>
    <col min="8458" max="8458" width="9.85546875" style="138" customWidth="1"/>
    <col min="8459" max="8459" width="7.5703125" style="138" customWidth="1"/>
    <col min="8460" max="8460" width="12.140625" style="138" customWidth="1"/>
    <col min="8461" max="8462" width="13.7109375" style="138" customWidth="1"/>
    <col min="8463" max="8465" width="0" style="138" hidden="1" customWidth="1"/>
    <col min="8466" max="8466" width="11.28515625" style="138" customWidth="1"/>
    <col min="8467" max="8467" width="11.7109375" style="138" customWidth="1"/>
    <col min="8468" max="8468" width="11.85546875" style="138" customWidth="1"/>
    <col min="8469" max="8469" width="11.7109375" style="138" customWidth="1"/>
    <col min="8470" max="8477" width="0" style="138" hidden="1" customWidth="1"/>
    <col min="8478" max="8478" width="13" style="138" customWidth="1"/>
    <col min="8479" max="8479" width="12.28515625" style="138" customWidth="1"/>
    <col min="8480" max="8480" width="11.42578125" style="138" customWidth="1"/>
    <col min="8481" max="8481" width="11" style="138" customWidth="1"/>
    <col min="8482" max="8490" width="0" style="138" hidden="1" customWidth="1"/>
    <col min="8491" max="8491" width="12" style="138" customWidth="1"/>
    <col min="8492" max="8492" width="11.5703125" style="138" customWidth="1"/>
    <col min="8493" max="8493" width="12.28515625" style="138" customWidth="1"/>
    <col min="8494" max="8494" width="12.7109375" style="138" customWidth="1"/>
    <col min="8495" max="8495" width="12.5703125" style="138" customWidth="1"/>
    <col min="8496" max="8496" width="12" style="138" customWidth="1"/>
    <col min="8497" max="8497" width="18.28515625" style="138" customWidth="1"/>
    <col min="8498" max="8498" width="13.28515625" style="138" customWidth="1"/>
    <col min="8499" max="8499" width="22.42578125" style="138" customWidth="1"/>
    <col min="8500" max="8500" width="9.42578125" style="138" customWidth="1"/>
    <col min="8501" max="8501" width="12.85546875" style="138" customWidth="1"/>
    <col min="8502" max="8502" width="10" style="138" customWidth="1"/>
    <col min="8503" max="8504" width="11.140625" style="138" bestFit="1" customWidth="1"/>
    <col min="8505" max="8710" width="9.85546875" style="138"/>
    <col min="8711" max="8711" width="5.42578125" style="138" customWidth="1"/>
    <col min="8712" max="8712" width="28.42578125" style="138" customWidth="1"/>
    <col min="8713" max="8713" width="9.42578125" style="138" customWidth="1"/>
    <col min="8714" max="8714" width="9.85546875" style="138" customWidth="1"/>
    <col min="8715" max="8715" width="7.5703125" style="138" customWidth="1"/>
    <col min="8716" max="8716" width="12.140625" style="138" customWidth="1"/>
    <col min="8717" max="8718" width="13.7109375" style="138" customWidth="1"/>
    <col min="8719" max="8721" width="0" style="138" hidden="1" customWidth="1"/>
    <col min="8722" max="8722" width="11.28515625" style="138" customWidth="1"/>
    <col min="8723" max="8723" width="11.7109375" style="138" customWidth="1"/>
    <col min="8724" max="8724" width="11.85546875" style="138" customWidth="1"/>
    <col min="8725" max="8725" width="11.7109375" style="138" customWidth="1"/>
    <col min="8726" max="8733" width="0" style="138" hidden="1" customWidth="1"/>
    <col min="8734" max="8734" width="13" style="138" customWidth="1"/>
    <col min="8735" max="8735" width="12.28515625" style="138" customWidth="1"/>
    <col min="8736" max="8736" width="11.42578125" style="138" customWidth="1"/>
    <col min="8737" max="8737" width="11" style="138" customWidth="1"/>
    <col min="8738" max="8746" width="0" style="138" hidden="1" customWidth="1"/>
    <col min="8747" max="8747" width="12" style="138" customWidth="1"/>
    <col min="8748" max="8748" width="11.5703125" style="138" customWidth="1"/>
    <col min="8749" max="8749" width="12.28515625" style="138" customWidth="1"/>
    <col min="8750" max="8750" width="12.7109375" style="138" customWidth="1"/>
    <col min="8751" max="8751" width="12.5703125" style="138" customWidth="1"/>
    <col min="8752" max="8752" width="12" style="138" customWidth="1"/>
    <col min="8753" max="8753" width="18.28515625" style="138" customWidth="1"/>
    <col min="8754" max="8754" width="13.28515625" style="138" customWidth="1"/>
    <col min="8755" max="8755" width="22.42578125" style="138" customWidth="1"/>
    <col min="8756" max="8756" width="9.42578125" style="138" customWidth="1"/>
    <col min="8757" max="8757" width="12.85546875" style="138" customWidth="1"/>
    <col min="8758" max="8758" width="10" style="138" customWidth="1"/>
    <col min="8759" max="8760" width="11.140625" style="138" bestFit="1" customWidth="1"/>
    <col min="8761" max="8966" width="9.85546875" style="138"/>
    <col min="8967" max="8967" width="5.42578125" style="138" customWidth="1"/>
    <col min="8968" max="8968" width="28.42578125" style="138" customWidth="1"/>
    <col min="8969" max="8969" width="9.42578125" style="138" customWidth="1"/>
    <col min="8970" max="8970" width="9.85546875" style="138" customWidth="1"/>
    <col min="8971" max="8971" width="7.5703125" style="138" customWidth="1"/>
    <col min="8972" max="8972" width="12.140625" style="138" customWidth="1"/>
    <col min="8973" max="8974" width="13.7109375" style="138" customWidth="1"/>
    <col min="8975" max="8977" width="0" style="138" hidden="1" customWidth="1"/>
    <col min="8978" max="8978" width="11.28515625" style="138" customWidth="1"/>
    <col min="8979" max="8979" width="11.7109375" style="138" customWidth="1"/>
    <col min="8980" max="8980" width="11.85546875" style="138" customWidth="1"/>
    <col min="8981" max="8981" width="11.7109375" style="138" customWidth="1"/>
    <col min="8982" max="8989" width="0" style="138" hidden="1" customWidth="1"/>
    <col min="8990" max="8990" width="13" style="138" customWidth="1"/>
    <col min="8991" max="8991" width="12.28515625" style="138" customWidth="1"/>
    <col min="8992" max="8992" width="11.42578125" style="138" customWidth="1"/>
    <col min="8993" max="8993" width="11" style="138" customWidth="1"/>
    <col min="8994" max="9002" width="0" style="138" hidden="1" customWidth="1"/>
    <col min="9003" max="9003" width="12" style="138" customWidth="1"/>
    <col min="9004" max="9004" width="11.5703125" style="138" customWidth="1"/>
    <col min="9005" max="9005" width="12.28515625" style="138" customWidth="1"/>
    <col min="9006" max="9006" width="12.7109375" style="138" customWidth="1"/>
    <col min="9007" max="9007" width="12.5703125" style="138" customWidth="1"/>
    <col min="9008" max="9008" width="12" style="138" customWidth="1"/>
    <col min="9009" max="9009" width="18.28515625" style="138" customWidth="1"/>
    <col min="9010" max="9010" width="13.28515625" style="138" customWidth="1"/>
    <col min="9011" max="9011" width="22.42578125" style="138" customWidth="1"/>
    <col min="9012" max="9012" width="9.42578125" style="138" customWidth="1"/>
    <col min="9013" max="9013" width="12.85546875" style="138" customWidth="1"/>
    <col min="9014" max="9014" width="10" style="138" customWidth="1"/>
    <col min="9015" max="9016" width="11.140625" style="138" bestFit="1" customWidth="1"/>
    <col min="9017" max="9222" width="9.85546875" style="138"/>
    <col min="9223" max="9223" width="5.42578125" style="138" customWidth="1"/>
    <col min="9224" max="9224" width="28.42578125" style="138" customWidth="1"/>
    <col min="9225" max="9225" width="9.42578125" style="138" customWidth="1"/>
    <col min="9226" max="9226" width="9.85546875" style="138" customWidth="1"/>
    <col min="9227" max="9227" width="7.5703125" style="138" customWidth="1"/>
    <col min="9228" max="9228" width="12.140625" style="138" customWidth="1"/>
    <col min="9229" max="9230" width="13.7109375" style="138" customWidth="1"/>
    <col min="9231" max="9233" width="0" style="138" hidden="1" customWidth="1"/>
    <col min="9234" max="9234" width="11.28515625" style="138" customWidth="1"/>
    <col min="9235" max="9235" width="11.7109375" style="138" customWidth="1"/>
    <col min="9236" max="9236" width="11.85546875" style="138" customWidth="1"/>
    <col min="9237" max="9237" width="11.7109375" style="138" customWidth="1"/>
    <col min="9238" max="9245" width="0" style="138" hidden="1" customWidth="1"/>
    <col min="9246" max="9246" width="13" style="138" customWidth="1"/>
    <col min="9247" max="9247" width="12.28515625" style="138" customWidth="1"/>
    <col min="9248" max="9248" width="11.42578125" style="138" customWidth="1"/>
    <col min="9249" max="9249" width="11" style="138" customWidth="1"/>
    <col min="9250" max="9258" width="0" style="138" hidden="1" customWidth="1"/>
    <col min="9259" max="9259" width="12" style="138" customWidth="1"/>
    <col min="9260" max="9260" width="11.5703125" style="138" customWidth="1"/>
    <col min="9261" max="9261" width="12.28515625" style="138" customWidth="1"/>
    <col min="9262" max="9262" width="12.7109375" style="138" customWidth="1"/>
    <col min="9263" max="9263" width="12.5703125" style="138" customWidth="1"/>
    <col min="9264" max="9264" width="12" style="138" customWidth="1"/>
    <col min="9265" max="9265" width="18.28515625" style="138" customWidth="1"/>
    <col min="9266" max="9266" width="13.28515625" style="138" customWidth="1"/>
    <col min="9267" max="9267" width="22.42578125" style="138" customWidth="1"/>
    <col min="9268" max="9268" width="9.42578125" style="138" customWidth="1"/>
    <col min="9269" max="9269" width="12.85546875" style="138" customWidth="1"/>
    <col min="9270" max="9270" width="10" style="138" customWidth="1"/>
    <col min="9271" max="9272" width="11.140625" style="138" bestFit="1" customWidth="1"/>
    <col min="9273" max="9478" width="9.85546875" style="138"/>
    <col min="9479" max="9479" width="5.42578125" style="138" customWidth="1"/>
    <col min="9480" max="9480" width="28.42578125" style="138" customWidth="1"/>
    <col min="9481" max="9481" width="9.42578125" style="138" customWidth="1"/>
    <col min="9482" max="9482" width="9.85546875" style="138" customWidth="1"/>
    <col min="9483" max="9483" width="7.5703125" style="138" customWidth="1"/>
    <col min="9484" max="9484" width="12.140625" style="138" customWidth="1"/>
    <col min="9485" max="9486" width="13.7109375" style="138" customWidth="1"/>
    <col min="9487" max="9489" width="0" style="138" hidden="1" customWidth="1"/>
    <col min="9490" max="9490" width="11.28515625" style="138" customWidth="1"/>
    <col min="9491" max="9491" width="11.7109375" style="138" customWidth="1"/>
    <col min="9492" max="9492" width="11.85546875" style="138" customWidth="1"/>
    <col min="9493" max="9493" width="11.7109375" style="138" customWidth="1"/>
    <col min="9494" max="9501" width="0" style="138" hidden="1" customWidth="1"/>
    <col min="9502" max="9502" width="13" style="138" customWidth="1"/>
    <col min="9503" max="9503" width="12.28515625" style="138" customWidth="1"/>
    <col min="9504" max="9504" width="11.42578125" style="138" customWidth="1"/>
    <col min="9505" max="9505" width="11" style="138" customWidth="1"/>
    <col min="9506" max="9514" width="0" style="138" hidden="1" customWidth="1"/>
    <col min="9515" max="9515" width="12" style="138" customWidth="1"/>
    <col min="9516" max="9516" width="11.5703125" style="138" customWidth="1"/>
    <col min="9517" max="9517" width="12.28515625" style="138" customWidth="1"/>
    <col min="9518" max="9518" width="12.7109375" style="138" customWidth="1"/>
    <col min="9519" max="9519" width="12.5703125" style="138" customWidth="1"/>
    <col min="9520" max="9520" width="12" style="138" customWidth="1"/>
    <col min="9521" max="9521" width="18.28515625" style="138" customWidth="1"/>
    <col min="9522" max="9522" width="13.28515625" style="138" customWidth="1"/>
    <col min="9523" max="9523" width="22.42578125" style="138" customWidth="1"/>
    <col min="9524" max="9524" width="9.42578125" style="138" customWidth="1"/>
    <col min="9525" max="9525" width="12.85546875" style="138" customWidth="1"/>
    <col min="9526" max="9526" width="10" style="138" customWidth="1"/>
    <col min="9527" max="9528" width="11.140625" style="138" bestFit="1" customWidth="1"/>
    <col min="9529" max="9734" width="9.85546875" style="138"/>
    <col min="9735" max="9735" width="5.42578125" style="138" customWidth="1"/>
    <col min="9736" max="9736" width="28.42578125" style="138" customWidth="1"/>
    <col min="9737" max="9737" width="9.42578125" style="138" customWidth="1"/>
    <col min="9738" max="9738" width="9.85546875" style="138" customWidth="1"/>
    <col min="9739" max="9739" width="7.5703125" style="138" customWidth="1"/>
    <col min="9740" max="9740" width="12.140625" style="138" customWidth="1"/>
    <col min="9741" max="9742" width="13.7109375" style="138" customWidth="1"/>
    <col min="9743" max="9745" width="0" style="138" hidden="1" customWidth="1"/>
    <col min="9746" max="9746" width="11.28515625" style="138" customWidth="1"/>
    <col min="9747" max="9747" width="11.7109375" style="138" customWidth="1"/>
    <col min="9748" max="9748" width="11.85546875" style="138" customWidth="1"/>
    <col min="9749" max="9749" width="11.7109375" style="138" customWidth="1"/>
    <col min="9750" max="9757" width="0" style="138" hidden="1" customWidth="1"/>
    <col min="9758" max="9758" width="13" style="138" customWidth="1"/>
    <col min="9759" max="9759" width="12.28515625" style="138" customWidth="1"/>
    <col min="9760" max="9760" width="11.42578125" style="138" customWidth="1"/>
    <col min="9761" max="9761" width="11" style="138" customWidth="1"/>
    <col min="9762" max="9770" width="0" style="138" hidden="1" customWidth="1"/>
    <col min="9771" max="9771" width="12" style="138" customWidth="1"/>
    <col min="9772" max="9772" width="11.5703125" style="138" customWidth="1"/>
    <col min="9773" max="9773" width="12.28515625" style="138" customWidth="1"/>
    <col min="9774" max="9774" width="12.7109375" style="138" customWidth="1"/>
    <col min="9775" max="9775" width="12.5703125" style="138" customWidth="1"/>
    <col min="9776" max="9776" width="12" style="138" customWidth="1"/>
    <col min="9777" max="9777" width="18.28515625" style="138" customWidth="1"/>
    <col min="9778" max="9778" width="13.28515625" style="138" customWidth="1"/>
    <col min="9779" max="9779" width="22.42578125" style="138" customWidth="1"/>
    <col min="9780" max="9780" width="9.42578125" style="138" customWidth="1"/>
    <col min="9781" max="9781" width="12.85546875" style="138" customWidth="1"/>
    <col min="9782" max="9782" width="10" style="138" customWidth="1"/>
    <col min="9783" max="9784" width="11.140625" style="138" bestFit="1" customWidth="1"/>
    <col min="9785" max="9990" width="9.85546875" style="138"/>
    <col min="9991" max="9991" width="5.42578125" style="138" customWidth="1"/>
    <col min="9992" max="9992" width="28.42578125" style="138" customWidth="1"/>
    <col min="9993" max="9993" width="9.42578125" style="138" customWidth="1"/>
    <col min="9994" max="9994" width="9.85546875" style="138" customWidth="1"/>
    <col min="9995" max="9995" width="7.5703125" style="138" customWidth="1"/>
    <col min="9996" max="9996" width="12.140625" style="138" customWidth="1"/>
    <col min="9997" max="9998" width="13.7109375" style="138" customWidth="1"/>
    <col min="9999" max="10001" width="0" style="138" hidden="1" customWidth="1"/>
    <col min="10002" max="10002" width="11.28515625" style="138" customWidth="1"/>
    <col min="10003" max="10003" width="11.7109375" style="138" customWidth="1"/>
    <col min="10004" max="10004" width="11.85546875" style="138" customWidth="1"/>
    <col min="10005" max="10005" width="11.7109375" style="138" customWidth="1"/>
    <col min="10006" max="10013" width="0" style="138" hidden="1" customWidth="1"/>
    <col min="10014" max="10014" width="13" style="138" customWidth="1"/>
    <col min="10015" max="10015" width="12.28515625" style="138" customWidth="1"/>
    <col min="10016" max="10016" width="11.42578125" style="138" customWidth="1"/>
    <col min="10017" max="10017" width="11" style="138" customWidth="1"/>
    <col min="10018" max="10026" width="0" style="138" hidden="1" customWidth="1"/>
    <col min="10027" max="10027" width="12" style="138" customWidth="1"/>
    <col min="10028" max="10028" width="11.5703125" style="138" customWidth="1"/>
    <col min="10029" max="10029" width="12.28515625" style="138" customWidth="1"/>
    <col min="10030" max="10030" width="12.7109375" style="138" customWidth="1"/>
    <col min="10031" max="10031" width="12.5703125" style="138" customWidth="1"/>
    <col min="10032" max="10032" width="12" style="138" customWidth="1"/>
    <col min="10033" max="10033" width="18.28515625" style="138" customWidth="1"/>
    <col min="10034" max="10034" width="13.28515625" style="138" customWidth="1"/>
    <col min="10035" max="10035" width="22.42578125" style="138" customWidth="1"/>
    <col min="10036" max="10036" width="9.42578125" style="138" customWidth="1"/>
    <col min="10037" max="10037" width="12.85546875" style="138" customWidth="1"/>
    <col min="10038" max="10038" width="10" style="138" customWidth="1"/>
    <col min="10039" max="10040" width="11.140625" style="138" bestFit="1" customWidth="1"/>
    <col min="10041" max="10246" width="9.85546875" style="138"/>
    <col min="10247" max="10247" width="5.42578125" style="138" customWidth="1"/>
    <col min="10248" max="10248" width="28.42578125" style="138" customWidth="1"/>
    <col min="10249" max="10249" width="9.42578125" style="138" customWidth="1"/>
    <col min="10250" max="10250" width="9.85546875" style="138" customWidth="1"/>
    <col min="10251" max="10251" width="7.5703125" style="138" customWidth="1"/>
    <col min="10252" max="10252" width="12.140625" style="138" customWidth="1"/>
    <col min="10253" max="10254" width="13.7109375" style="138" customWidth="1"/>
    <col min="10255" max="10257" width="0" style="138" hidden="1" customWidth="1"/>
    <col min="10258" max="10258" width="11.28515625" style="138" customWidth="1"/>
    <col min="10259" max="10259" width="11.7109375" style="138" customWidth="1"/>
    <col min="10260" max="10260" width="11.85546875" style="138" customWidth="1"/>
    <col min="10261" max="10261" width="11.7109375" style="138" customWidth="1"/>
    <col min="10262" max="10269" width="0" style="138" hidden="1" customWidth="1"/>
    <col min="10270" max="10270" width="13" style="138" customWidth="1"/>
    <col min="10271" max="10271" width="12.28515625" style="138" customWidth="1"/>
    <col min="10272" max="10272" width="11.42578125" style="138" customWidth="1"/>
    <col min="10273" max="10273" width="11" style="138" customWidth="1"/>
    <col min="10274" max="10282" width="0" style="138" hidden="1" customWidth="1"/>
    <col min="10283" max="10283" width="12" style="138" customWidth="1"/>
    <col min="10284" max="10284" width="11.5703125" style="138" customWidth="1"/>
    <col min="10285" max="10285" width="12.28515625" style="138" customWidth="1"/>
    <col min="10286" max="10286" width="12.7109375" style="138" customWidth="1"/>
    <col min="10287" max="10287" width="12.5703125" style="138" customWidth="1"/>
    <col min="10288" max="10288" width="12" style="138" customWidth="1"/>
    <col min="10289" max="10289" width="18.28515625" style="138" customWidth="1"/>
    <col min="10290" max="10290" width="13.28515625" style="138" customWidth="1"/>
    <col min="10291" max="10291" width="22.42578125" style="138" customWidth="1"/>
    <col min="10292" max="10292" width="9.42578125" style="138" customWidth="1"/>
    <col min="10293" max="10293" width="12.85546875" style="138" customWidth="1"/>
    <col min="10294" max="10294" width="10" style="138" customWidth="1"/>
    <col min="10295" max="10296" width="11.140625" style="138" bestFit="1" customWidth="1"/>
    <col min="10297" max="10502" width="9.85546875" style="138"/>
    <col min="10503" max="10503" width="5.42578125" style="138" customWidth="1"/>
    <col min="10504" max="10504" width="28.42578125" style="138" customWidth="1"/>
    <col min="10505" max="10505" width="9.42578125" style="138" customWidth="1"/>
    <col min="10506" max="10506" width="9.85546875" style="138" customWidth="1"/>
    <col min="10507" max="10507" width="7.5703125" style="138" customWidth="1"/>
    <col min="10508" max="10508" width="12.140625" style="138" customWidth="1"/>
    <col min="10509" max="10510" width="13.7109375" style="138" customWidth="1"/>
    <col min="10511" max="10513" width="0" style="138" hidden="1" customWidth="1"/>
    <col min="10514" max="10514" width="11.28515625" style="138" customWidth="1"/>
    <col min="10515" max="10515" width="11.7109375" style="138" customWidth="1"/>
    <col min="10516" max="10516" width="11.85546875" style="138" customWidth="1"/>
    <col min="10517" max="10517" width="11.7109375" style="138" customWidth="1"/>
    <col min="10518" max="10525" width="0" style="138" hidden="1" customWidth="1"/>
    <col min="10526" max="10526" width="13" style="138" customWidth="1"/>
    <col min="10527" max="10527" width="12.28515625" style="138" customWidth="1"/>
    <col min="10528" max="10528" width="11.42578125" style="138" customWidth="1"/>
    <col min="10529" max="10529" width="11" style="138" customWidth="1"/>
    <col min="10530" max="10538" width="0" style="138" hidden="1" customWidth="1"/>
    <col min="10539" max="10539" width="12" style="138" customWidth="1"/>
    <col min="10540" max="10540" width="11.5703125" style="138" customWidth="1"/>
    <col min="10541" max="10541" width="12.28515625" style="138" customWidth="1"/>
    <col min="10542" max="10542" width="12.7109375" style="138" customWidth="1"/>
    <col min="10543" max="10543" width="12.5703125" style="138" customWidth="1"/>
    <col min="10544" max="10544" width="12" style="138" customWidth="1"/>
    <col min="10545" max="10545" width="18.28515625" style="138" customWidth="1"/>
    <col min="10546" max="10546" width="13.28515625" style="138" customWidth="1"/>
    <col min="10547" max="10547" width="22.42578125" style="138" customWidth="1"/>
    <col min="10548" max="10548" width="9.42578125" style="138" customWidth="1"/>
    <col min="10549" max="10549" width="12.85546875" style="138" customWidth="1"/>
    <col min="10550" max="10550" width="10" style="138" customWidth="1"/>
    <col min="10551" max="10552" width="11.140625" style="138" bestFit="1" customWidth="1"/>
    <col min="10553" max="10758" width="9.85546875" style="138"/>
    <col min="10759" max="10759" width="5.42578125" style="138" customWidth="1"/>
    <col min="10760" max="10760" width="28.42578125" style="138" customWidth="1"/>
    <col min="10761" max="10761" width="9.42578125" style="138" customWidth="1"/>
    <col min="10762" max="10762" width="9.85546875" style="138" customWidth="1"/>
    <col min="10763" max="10763" width="7.5703125" style="138" customWidth="1"/>
    <col min="10764" max="10764" width="12.140625" style="138" customWidth="1"/>
    <col min="10765" max="10766" width="13.7109375" style="138" customWidth="1"/>
    <col min="10767" max="10769" width="0" style="138" hidden="1" customWidth="1"/>
    <col min="10770" max="10770" width="11.28515625" style="138" customWidth="1"/>
    <col min="10771" max="10771" width="11.7109375" style="138" customWidth="1"/>
    <col min="10772" max="10772" width="11.85546875" style="138" customWidth="1"/>
    <col min="10773" max="10773" width="11.7109375" style="138" customWidth="1"/>
    <col min="10774" max="10781" width="0" style="138" hidden="1" customWidth="1"/>
    <col min="10782" max="10782" width="13" style="138" customWidth="1"/>
    <col min="10783" max="10783" width="12.28515625" style="138" customWidth="1"/>
    <col min="10784" max="10784" width="11.42578125" style="138" customWidth="1"/>
    <col min="10785" max="10785" width="11" style="138" customWidth="1"/>
    <col min="10786" max="10794" width="0" style="138" hidden="1" customWidth="1"/>
    <col min="10795" max="10795" width="12" style="138" customWidth="1"/>
    <col min="10796" max="10796" width="11.5703125" style="138" customWidth="1"/>
    <col min="10797" max="10797" width="12.28515625" style="138" customWidth="1"/>
    <col min="10798" max="10798" width="12.7109375" style="138" customWidth="1"/>
    <col min="10799" max="10799" width="12.5703125" style="138" customWidth="1"/>
    <col min="10800" max="10800" width="12" style="138" customWidth="1"/>
    <col min="10801" max="10801" width="18.28515625" style="138" customWidth="1"/>
    <col min="10802" max="10802" width="13.28515625" style="138" customWidth="1"/>
    <col min="10803" max="10803" width="22.42578125" style="138" customWidth="1"/>
    <col min="10804" max="10804" width="9.42578125" style="138" customWidth="1"/>
    <col min="10805" max="10805" width="12.85546875" style="138" customWidth="1"/>
    <col min="10806" max="10806" width="10" style="138" customWidth="1"/>
    <col min="10807" max="10808" width="11.140625" style="138" bestFit="1" customWidth="1"/>
    <col min="10809" max="11014" width="9.85546875" style="138"/>
    <col min="11015" max="11015" width="5.42578125" style="138" customWidth="1"/>
    <col min="11016" max="11016" width="28.42578125" style="138" customWidth="1"/>
    <col min="11017" max="11017" width="9.42578125" style="138" customWidth="1"/>
    <col min="11018" max="11018" width="9.85546875" style="138" customWidth="1"/>
    <col min="11019" max="11019" width="7.5703125" style="138" customWidth="1"/>
    <col min="11020" max="11020" width="12.140625" style="138" customWidth="1"/>
    <col min="11021" max="11022" width="13.7109375" style="138" customWidth="1"/>
    <col min="11023" max="11025" width="0" style="138" hidden="1" customWidth="1"/>
    <col min="11026" max="11026" width="11.28515625" style="138" customWidth="1"/>
    <col min="11027" max="11027" width="11.7109375" style="138" customWidth="1"/>
    <col min="11028" max="11028" width="11.85546875" style="138" customWidth="1"/>
    <col min="11029" max="11029" width="11.7109375" style="138" customWidth="1"/>
    <col min="11030" max="11037" width="0" style="138" hidden="1" customWidth="1"/>
    <col min="11038" max="11038" width="13" style="138" customWidth="1"/>
    <col min="11039" max="11039" width="12.28515625" style="138" customWidth="1"/>
    <col min="11040" max="11040" width="11.42578125" style="138" customWidth="1"/>
    <col min="11041" max="11041" width="11" style="138" customWidth="1"/>
    <col min="11042" max="11050" width="0" style="138" hidden="1" customWidth="1"/>
    <col min="11051" max="11051" width="12" style="138" customWidth="1"/>
    <col min="11052" max="11052" width="11.5703125" style="138" customWidth="1"/>
    <col min="11053" max="11053" width="12.28515625" style="138" customWidth="1"/>
    <col min="11054" max="11054" width="12.7109375" style="138" customWidth="1"/>
    <col min="11055" max="11055" width="12.5703125" style="138" customWidth="1"/>
    <col min="11056" max="11056" width="12" style="138" customWidth="1"/>
    <col min="11057" max="11057" width="18.28515625" style="138" customWidth="1"/>
    <col min="11058" max="11058" width="13.28515625" style="138" customWidth="1"/>
    <col min="11059" max="11059" width="22.42578125" style="138" customWidth="1"/>
    <col min="11060" max="11060" width="9.42578125" style="138" customWidth="1"/>
    <col min="11061" max="11061" width="12.85546875" style="138" customWidth="1"/>
    <col min="11062" max="11062" width="10" style="138" customWidth="1"/>
    <col min="11063" max="11064" width="11.140625" style="138" bestFit="1" customWidth="1"/>
    <col min="11065" max="11270" width="9.85546875" style="138"/>
    <col min="11271" max="11271" width="5.42578125" style="138" customWidth="1"/>
    <col min="11272" max="11272" width="28.42578125" style="138" customWidth="1"/>
    <col min="11273" max="11273" width="9.42578125" style="138" customWidth="1"/>
    <col min="11274" max="11274" width="9.85546875" style="138" customWidth="1"/>
    <col min="11275" max="11275" width="7.5703125" style="138" customWidth="1"/>
    <col min="11276" max="11276" width="12.140625" style="138" customWidth="1"/>
    <col min="11277" max="11278" width="13.7109375" style="138" customWidth="1"/>
    <col min="11279" max="11281" width="0" style="138" hidden="1" customWidth="1"/>
    <col min="11282" max="11282" width="11.28515625" style="138" customWidth="1"/>
    <col min="11283" max="11283" width="11.7109375" style="138" customWidth="1"/>
    <col min="11284" max="11284" width="11.85546875" style="138" customWidth="1"/>
    <col min="11285" max="11285" width="11.7109375" style="138" customWidth="1"/>
    <col min="11286" max="11293" width="0" style="138" hidden="1" customWidth="1"/>
    <col min="11294" max="11294" width="13" style="138" customWidth="1"/>
    <col min="11295" max="11295" width="12.28515625" style="138" customWidth="1"/>
    <col min="11296" max="11296" width="11.42578125" style="138" customWidth="1"/>
    <col min="11297" max="11297" width="11" style="138" customWidth="1"/>
    <col min="11298" max="11306" width="0" style="138" hidden="1" customWidth="1"/>
    <col min="11307" max="11307" width="12" style="138" customWidth="1"/>
    <col min="11308" max="11308" width="11.5703125" style="138" customWidth="1"/>
    <col min="11309" max="11309" width="12.28515625" style="138" customWidth="1"/>
    <col min="11310" max="11310" width="12.7109375" style="138" customWidth="1"/>
    <col min="11311" max="11311" width="12.5703125" style="138" customWidth="1"/>
    <col min="11312" max="11312" width="12" style="138" customWidth="1"/>
    <col min="11313" max="11313" width="18.28515625" style="138" customWidth="1"/>
    <col min="11314" max="11314" width="13.28515625" style="138" customWidth="1"/>
    <col min="11315" max="11315" width="22.42578125" style="138" customWidth="1"/>
    <col min="11316" max="11316" width="9.42578125" style="138" customWidth="1"/>
    <col min="11317" max="11317" width="12.85546875" style="138" customWidth="1"/>
    <col min="11318" max="11318" width="10" style="138" customWidth="1"/>
    <col min="11319" max="11320" width="11.140625" style="138" bestFit="1" customWidth="1"/>
    <col min="11321" max="11526" width="9.85546875" style="138"/>
    <col min="11527" max="11527" width="5.42578125" style="138" customWidth="1"/>
    <col min="11528" max="11528" width="28.42578125" style="138" customWidth="1"/>
    <col min="11529" max="11529" width="9.42578125" style="138" customWidth="1"/>
    <col min="11530" max="11530" width="9.85546875" style="138" customWidth="1"/>
    <col min="11531" max="11531" width="7.5703125" style="138" customWidth="1"/>
    <col min="11532" max="11532" width="12.140625" style="138" customWidth="1"/>
    <col min="11533" max="11534" width="13.7109375" style="138" customWidth="1"/>
    <col min="11535" max="11537" width="0" style="138" hidden="1" customWidth="1"/>
    <col min="11538" max="11538" width="11.28515625" style="138" customWidth="1"/>
    <col min="11539" max="11539" width="11.7109375" style="138" customWidth="1"/>
    <col min="11540" max="11540" width="11.85546875" style="138" customWidth="1"/>
    <col min="11541" max="11541" width="11.7109375" style="138" customWidth="1"/>
    <col min="11542" max="11549" width="0" style="138" hidden="1" customWidth="1"/>
    <col min="11550" max="11550" width="13" style="138" customWidth="1"/>
    <col min="11551" max="11551" width="12.28515625" style="138" customWidth="1"/>
    <col min="11552" max="11552" width="11.42578125" style="138" customWidth="1"/>
    <col min="11553" max="11553" width="11" style="138" customWidth="1"/>
    <col min="11554" max="11562" width="0" style="138" hidden="1" customWidth="1"/>
    <col min="11563" max="11563" width="12" style="138" customWidth="1"/>
    <col min="11564" max="11564" width="11.5703125" style="138" customWidth="1"/>
    <col min="11565" max="11565" width="12.28515625" style="138" customWidth="1"/>
    <col min="11566" max="11566" width="12.7109375" style="138" customWidth="1"/>
    <col min="11567" max="11567" width="12.5703125" style="138" customWidth="1"/>
    <col min="11568" max="11568" width="12" style="138" customWidth="1"/>
    <col min="11569" max="11569" width="18.28515625" style="138" customWidth="1"/>
    <col min="11570" max="11570" width="13.28515625" style="138" customWidth="1"/>
    <col min="11571" max="11571" width="22.42578125" style="138" customWidth="1"/>
    <col min="11572" max="11572" width="9.42578125" style="138" customWidth="1"/>
    <col min="11573" max="11573" width="12.85546875" style="138" customWidth="1"/>
    <col min="11574" max="11574" width="10" style="138" customWidth="1"/>
    <col min="11575" max="11576" width="11.140625" style="138" bestFit="1" customWidth="1"/>
    <col min="11577" max="11782" width="9.85546875" style="138"/>
    <col min="11783" max="11783" width="5.42578125" style="138" customWidth="1"/>
    <col min="11784" max="11784" width="28.42578125" style="138" customWidth="1"/>
    <col min="11785" max="11785" width="9.42578125" style="138" customWidth="1"/>
    <col min="11786" max="11786" width="9.85546875" style="138" customWidth="1"/>
    <col min="11787" max="11787" width="7.5703125" style="138" customWidth="1"/>
    <col min="11788" max="11788" width="12.140625" style="138" customWidth="1"/>
    <col min="11789" max="11790" width="13.7109375" style="138" customWidth="1"/>
    <col min="11791" max="11793" width="0" style="138" hidden="1" customWidth="1"/>
    <col min="11794" max="11794" width="11.28515625" style="138" customWidth="1"/>
    <col min="11795" max="11795" width="11.7109375" style="138" customWidth="1"/>
    <col min="11796" max="11796" width="11.85546875" style="138" customWidth="1"/>
    <col min="11797" max="11797" width="11.7109375" style="138" customWidth="1"/>
    <col min="11798" max="11805" width="0" style="138" hidden="1" customWidth="1"/>
    <col min="11806" max="11806" width="13" style="138" customWidth="1"/>
    <col min="11807" max="11807" width="12.28515625" style="138" customWidth="1"/>
    <col min="11808" max="11808" width="11.42578125" style="138" customWidth="1"/>
    <col min="11809" max="11809" width="11" style="138" customWidth="1"/>
    <col min="11810" max="11818" width="0" style="138" hidden="1" customWidth="1"/>
    <col min="11819" max="11819" width="12" style="138" customWidth="1"/>
    <col min="11820" max="11820" width="11.5703125" style="138" customWidth="1"/>
    <col min="11821" max="11821" width="12.28515625" style="138" customWidth="1"/>
    <col min="11822" max="11822" width="12.7109375" style="138" customWidth="1"/>
    <col min="11823" max="11823" width="12.5703125" style="138" customWidth="1"/>
    <col min="11824" max="11824" width="12" style="138" customWidth="1"/>
    <col min="11825" max="11825" width="18.28515625" style="138" customWidth="1"/>
    <col min="11826" max="11826" width="13.28515625" style="138" customWidth="1"/>
    <col min="11827" max="11827" width="22.42578125" style="138" customWidth="1"/>
    <col min="11828" max="11828" width="9.42578125" style="138" customWidth="1"/>
    <col min="11829" max="11829" width="12.85546875" style="138" customWidth="1"/>
    <col min="11830" max="11830" width="10" style="138" customWidth="1"/>
    <col min="11831" max="11832" width="11.140625" style="138" bestFit="1" customWidth="1"/>
    <col min="11833" max="12038" width="9.85546875" style="138"/>
    <col min="12039" max="12039" width="5.42578125" style="138" customWidth="1"/>
    <col min="12040" max="12040" width="28.42578125" style="138" customWidth="1"/>
    <col min="12041" max="12041" width="9.42578125" style="138" customWidth="1"/>
    <col min="12042" max="12042" width="9.85546875" style="138" customWidth="1"/>
    <col min="12043" max="12043" width="7.5703125" style="138" customWidth="1"/>
    <col min="12044" max="12044" width="12.140625" style="138" customWidth="1"/>
    <col min="12045" max="12046" width="13.7109375" style="138" customWidth="1"/>
    <col min="12047" max="12049" width="0" style="138" hidden="1" customWidth="1"/>
    <col min="12050" max="12050" width="11.28515625" style="138" customWidth="1"/>
    <col min="12051" max="12051" width="11.7109375" style="138" customWidth="1"/>
    <col min="12052" max="12052" width="11.85546875" style="138" customWidth="1"/>
    <col min="12053" max="12053" width="11.7109375" style="138" customWidth="1"/>
    <col min="12054" max="12061" width="0" style="138" hidden="1" customWidth="1"/>
    <col min="12062" max="12062" width="13" style="138" customWidth="1"/>
    <col min="12063" max="12063" width="12.28515625" style="138" customWidth="1"/>
    <col min="12064" max="12064" width="11.42578125" style="138" customWidth="1"/>
    <col min="12065" max="12065" width="11" style="138" customWidth="1"/>
    <col min="12066" max="12074" width="0" style="138" hidden="1" customWidth="1"/>
    <col min="12075" max="12075" width="12" style="138" customWidth="1"/>
    <col min="12076" max="12076" width="11.5703125" style="138" customWidth="1"/>
    <col min="12077" max="12077" width="12.28515625" style="138" customWidth="1"/>
    <col min="12078" max="12078" width="12.7109375" style="138" customWidth="1"/>
    <col min="12079" max="12079" width="12.5703125" style="138" customWidth="1"/>
    <col min="12080" max="12080" width="12" style="138" customWidth="1"/>
    <col min="12081" max="12081" width="18.28515625" style="138" customWidth="1"/>
    <col min="12082" max="12082" width="13.28515625" style="138" customWidth="1"/>
    <col min="12083" max="12083" width="22.42578125" style="138" customWidth="1"/>
    <col min="12084" max="12084" width="9.42578125" style="138" customWidth="1"/>
    <col min="12085" max="12085" width="12.85546875" style="138" customWidth="1"/>
    <col min="12086" max="12086" width="10" style="138" customWidth="1"/>
    <col min="12087" max="12088" width="11.140625" style="138" bestFit="1" customWidth="1"/>
    <col min="12089" max="12294" width="9.85546875" style="138"/>
    <col min="12295" max="12295" width="5.42578125" style="138" customWidth="1"/>
    <col min="12296" max="12296" width="28.42578125" style="138" customWidth="1"/>
    <col min="12297" max="12297" width="9.42578125" style="138" customWidth="1"/>
    <col min="12298" max="12298" width="9.85546875" style="138" customWidth="1"/>
    <col min="12299" max="12299" width="7.5703125" style="138" customWidth="1"/>
    <col min="12300" max="12300" width="12.140625" style="138" customWidth="1"/>
    <col min="12301" max="12302" width="13.7109375" style="138" customWidth="1"/>
    <col min="12303" max="12305" width="0" style="138" hidden="1" customWidth="1"/>
    <col min="12306" max="12306" width="11.28515625" style="138" customWidth="1"/>
    <col min="12307" max="12307" width="11.7109375" style="138" customWidth="1"/>
    <col min="12308" max="12308" width="11.85546875" style="138" customWidth="1"/>
    <col min="12309" max="12309" width="11.7109375" style="138" customWidth="1"/>
    <col min="12310" max="12317" width="0" style="138" hidden="1" customWidth="1"/>
    <col min="12318" max="12318" width="13" style="138" customWidth="1"/>
    <col min="12319" max="12319" width="12.28515625" style="138" customWidth="1"/>
    <col min="12320" max="12320" width="11.42578125" style="138" customWidth="1"/>
    <col min="12321" max="12321" width="11" style="138" customWidth="1"/>
    <col min="12322" max="12330" width="0" style="138" hidden="1" customWidth="1"/>
    <col min="12331" max="12331" width="12" style="138" customWidth="1"/>
    <col min="12332" max="12332" width="11.5703125" style="138" customWidth="1"/>
    <col min="12333" max="12333" width="12.28515625" style="138" customWidth="1"/>
    <col min="12334" max="12334" width="12.7109375" style="138" customWidth="1"/>
    <col min="12335" max="12335" width="12.5703125" style="138" customWidth="1"/>
    <col min="12336" max="12336" width="12" style="138" customWidth="1"/>
    <col min="12337" max="12337" width="18.28515625" style="138" customWidth="1"/>
    <col min="12338" max="12338" width="13.28515625" style="138" customWidth="1"/>
    <col min="12339" max="12339" width="22.42578125" style="138" customWidth="1"/>
    <col min="12340" max="12340" width="9.42578125" style="138" customWidth="1"/>
    <col min="12341" max="12341" width="12.85546875" style="138" customWidth="1"/>
    <col min="12342" max="12342" width="10" style="138" customWidth="1"/>
    <col min="12343" max="12344" width="11.140625" style="138" bestFit="1" customWidth="1"/>
    <col min="12345" max="12550" width="9.85546875" style="138"/>
    <col min="12551" max="12551" width="5.42578125" style="138" customWidth="1"/>
    <col min="12552" max="12552" width="28.42578125" style="138" customWidth="1"/>
    <col min="12553" max="12553" width="9.42578125" style="138" customWidth="1"/>
    <col min="12554" max="12554" width="9.85546875" style="138" customWidth="1"/>
    <col min="12555" max="12555" width="7.5703125" style="138" customWidth="1"/>
    <col min="12556" max="12556" width="12.140625" style="138" customWidth="1"/>
    <col min="12557" max="12558" width="13.7109375" style="138" customWidth="1"/>
    <col min="12559" max="12561" width="0" style="138" hidden="1" customWidth="1"/>
    <col min="12562" max="12562" width="11.28515625" style="138" customWidth="1"/>
    <col min="12563" max="12563" width="11.7109375" style="138" customWidth="1"/>
    <col min="12564" max="12564" width="11.85546875" style="138" customWidth="1"/>
    <col min="12565" max="12565" width="11.7109375" style="138" customWidth="1"/>
    <col min="12566" max="12573" width="0" style="138" hidden="1" customWidth="1"/>
    <col min="12574" max="12574" width="13" style="138" customWidth="1"/>
    <col min="12575" max="12575" width="12.28515625" style="138" customWidth="1"/>
    <col min="12576" max="12576" width="11.42578125" style="138" customWidth="1"/>
    <col min="12577" max="12577" width="11" style="138" customWidth="1"/>
    <col min="12578" max="12586" width="0" style="138" hidden="1" customWidth="1"/>
    <col min="12587" max="12587" width="12" style="138" customWidth="1"/>
    <col min="12588" max="12588" width="11.5703125" style="138" customWidth="1"/>
    <col min="12589" max="12589" width="12.28515625" style="138" customWidth="1"/>
    <col min="12590" max="12590" width="12.7109375" style="138" customWidth="1"/>
    <col min="12591" max="12591" width="12.5703125" style="138" customWidth="1"/>
    <col min="12592" max="12592" width="12" style="138" customWidth="1"/>
    <col min="12593" max="12593" width="18.28515625" style="138" customWidth="1"/>
    <col min="12594" max="12594" width="13.28515625" style="138" customWidth="1"/>
    <col min="12595" max="12595" width="22.42578125" style="138" customWidth="1"/>
    <col min="12596" max="12596" width="9.42578125" style="138" customWidth="1"/>
    <col min="12597" max="12597" width="12.85546875" style="138" customWidth="1"/>
    <col min="12598" max="12598" width="10" style="138" customWidth="1"/>
    <col min="12599" max="12600" width="11.140625" style="138" bestFit="1" customWidth="1"/>
    <col min="12601" max="12806" width="9.85546875" style="138"/>
    <col min="12807" max="12807" width="5.42578125" style="138" customWidth="1"/>
    <col min="12808" max="12808" width="28.42578125" style="138" customWidth="1"/>
    <col min="12809" max="12809" width="9.42578125" style="138" customWidth="1"/>
    <col min="12810" max="12810" width="9.85546875" style="138" customWidth="1"/>
    <col min="12811" max="12811" width="7.5703125" style="138" customWidth="1"/>
    <col min="12812" max="12812" width="12.140625" style="138" customWidth="1"/>
    <col min="12813" max="12814" width="13.7109375" style="138" customWidth="1"/>
    <col min="12815" max="12817" width="0" style="138" hidden="1" customWidth="1"/>
    <col min="12818" max="12818" width="11.28515625" style="138" customWidth="1"/>
    <col min="12819" max="12819" width="11.7109375" style="138" customWidth="1"/>
    <col min="12820" max="12820" width="11.85546875" style="138" customWidth="1"/>
    <col min="12821" max="12821" width="11.7109375" style="138" customWidth="1"/>
    <col min="12822" max="12829" width="0" style="138" hidden="1" customWidth="1"/>
    <col min="12830" max="12830" width="13" style="138" customWidth="1"/>
    <col min="12831" max="12831" width="12.28515625" style="138" customWidth="1"/>
    <col min="12832" max="12832" width="11.42578125" style="138" customWidth="1"/>
    <col min="12833" max="12833" width="11" style="138" customWidth="1"/>
    <col min="12834" max="12842" width="0" style="138" hidden="1" customWidth="1"/>
    <col min="12843" max="12843" width="12" style="138" customWidth="1"/>
    <col min="12844" max="12844" width="11.5703125" style="138" customWidth="1"/>
    <col min="12845" max="12845" width="12.28515625" style="138" customWidth="1"/>
    <col min="12846" max="12846" width="12.7109375" style="138" customWidth="1"/>
    <col min="12847" max="12847" width="12.5703125" style="138" customWidth="1"/>
    <col min="12848" max="12848" width="12" style="138" customWidth="1"/>
    <col min="12849" max="12849" width="18.28515625" style="138" customWidth="1"/>
    <col min="12850" max="12850" width="13.28515625" style="138" customWidth="1"/>
    <col min="12851" max="12851" width="22.42578125" style="138" customWidth="1"/>
    <col min="12852" max="12852" width="9.42578125" style="138" customWidth="1"/>
    <col min="12853" max="12853" width="12.85546875" style="138" customWidth="1"/>
    <col min="12854" max="12854" width="10" style="138" customWidth="1"/>
    <col min="12855" max="12856" width="11.140625" style="138" bestFit="1" customWidth="1"/>
    <col min="12857" max="13062" width="9.85546875" style="138"/>
    <col min="13063" max="13063" width="5.42578125" style="138" customWidth="1"/>
    <col min="13064" max="13064" width="28.42578125" style="138" customWidth="1"/>
    <col min="13065" max="13065" width="9.42578125" style="138" customWidth="1"/>
    <col min="13066" max="13066" width="9.85546875" style="138" customWidth="1"/>
    <col min="13067" max="13067" width="7.5703125" style="138" customWidth="1"/>
    <col min="13068" max="13068" width="12.140625" style="138" customWidth="1"/>
    <col min="13069" max="13070" width="13.7109375" style="138" customWidth="1"/>
    <col min="13071" max="13073" width="0" style="138" hidden="1" customWidth="1"/>
    <col min="13074" max="13074" width="11.28515625" style="138" customWidth="1"/>
    <col min="13075" max="13075" width="11.7109375" style="138" customWidth="1"/>
    <col min="13076" max="13076" width="11.85546875" style="138" customWidth="1"/>
    <col min="13077" max="13077" width="11.7109375" style="138" customWidth="1"/>
    <col min="13078" max="13085" width="0" style="138" hidden="1" customWidth="1"/>
    <col min="13086" max="13086" width="13" style="138" customWidth="1"/>
    <col min="13087" max="13087" width="12.28515625" style="138" customWidth="1"/>
    <col min="13088" max="13088" width="11.42578125" style="138" customWidth="1"/>
    <col min="13089" max="13089" width="11" style="138" customWidth="1"/>
    <col min="13090" max="13098" width="0" style="138" hidden="1" customWidth="1"/>
    <col min="13099" max="13099" width="12" style="138" customWidth="1"/>
    <col min="13100" max="13100" width="11.5703125" style="138" customWidth="1"/>
    <col min="13101" max="13101" width="12.28515625" style="138" customWidth="1"/>
    <col min="13102" max="13102" width="12.7109375" style="138" customWidth="1"/>
    <col min="13103" max="13103" width="12.5703125" style="138" customWidth="1"/>
    <col min="13104" max="13104" width="12" style="138" customWidth="1"/>
    <col min="13105" max="13105" width="18.28515625" style="138" customWidth="1"/>
    <col min="13106" max="13106" width="13.28515625" style="138" customWidth="1"/>
    <col min="13107" max="13107" width="22.42578125" style="138" customWidth="1"/>
    <col min="13108" max="13108" width="9.42578125" style="138" customWidth="1"/>
    <col min="13109" max="13109" width="12.85546875" style="138" customWidth="1"/>
    <col min="13110" max="13110" width="10" style="138" customWidth="1"/>
    <col min="13111" max="13112" width="11.140625" style="138" bestFit="1" customWidth="1"/>
    <col min="13113" max="13318" width="9.85546875" style="138"/>
    <col min="13319" max="13319" width="5.42578125" style="138" customWidth="1"/>
    <col min="13320" max="13320" width="28.42578125" style="138" customWidth="1"/>
    <col min="13321" max="13321" width="9.42578125" style="138" customWidth="1"/>
    <col min="13322" max="13322" width="9.85546875" style="138" customWidth="1"/>
    <col min="13323" max="13323" width="7.5703125" style="138" customWidth="1"/>
    <col min="13324" max="13324" width="12.140625" style="138" customWidth="1"/>
    <col min="13325" max="13326" width="13.7109375" style="138" customWidth="1"/>
    <col min="13327" max="13329" width="0" style="138" hidden="1" customWidth="1"/>
    <col min="13330" max="13330" width="11.28515625" style="138" customWidth="1"/>
    <col min="13331" max="13331" width="11.7109375" style="138" customWidth="1"/>
    <col min="13332" max="13332" width="11.85546875" style="138" customWidth="1"/>
    <col min="13333" max="13333" width="11.7109375" style="138" customWidth="1"/>
    <col min="13334" max="13341" width="0" style="138" hidden="1" customWidth="1"/>
    <col min="13342" max="13342" width="13" style="138" customWidth="1"/>
    <col min="13343" max="13343" width="12.28515625" style="138" customWidth="1"/>
    <col min="13344" max="13344" width="11.42578125" style="138" customWidth="1"/>
    <col min="13345" max="13345" width="11" style="138" customWidth="1"/>
    <col min="13346" max="13354" width="0" style="138" hidden="1" customWidth="1"/>
    <col min="13355" max="13355" width="12" style="138" customWidth="1"/>
    <col min="13356" max="13356" width="11.5703125" style="138" customWidth="1"/>
    <col min="13357" max="13357" width="12.28515625" style="138" customWidth="1"/>
    <col min="13358" max="13358" width="12.7109375" style="138" customWidth="1"/>
    <col min="13359" max="13359" width="12.5703125" style="138" customWidth="1"/>
    <col min="13360" max="13360" width="12" style="138" customWidth="1"/>
    <col min="13361" max="13361" width="18.28515625" style="138" customWidth="1"/>
    <col min="13362" max="13362" width="13.28515625" style="138" customWidth="1"/>
    <col min="13363" max="13363" width="22.42578125" style="138" customWidth="1"/>
    <col min="13364" max="13364" width="9.42578125" style="138" customWidth="1"/>
    <col min="13365" max="13365" width="12.85546875" style="138" customWidth="1"/>
    <col min="13366" max="13366" width="10" style="138" customWidth="1"/>
    <col min="13367" max="13368" width="11.140625" style="138" bestFit="1" customWidth="1"/>
    <col min="13369" max="13574" width="9.85546875" style="138"/>
    <col min="13575" max="13575" width="5.42578125" style="138" customWidth="1"/>
    <col min="13576" max="13576" width="28.42578125" style="138" customWidth="1"/>
    <col min="13577" max="13577" width="9.42578125" style="138" customWidth="1"/>
    <col min="13578" max="13578" width="9.85546875" style="138" customWidth="1"/>
    <col min="13579" max="13579" width="7.5703125" style="138" customWidth="1"/>
    <col min="13580" max="13580" width="12.140625" style="138" customWidth="1"/>
    <col min="13581" max="13582" width="13.7109375" style="138" customWidth="1"/>
    <col min="13583" max="13585" width="0" style="138" hidden="1" customWidth="1"/>
    <col min="13586" max="13586" width="11.28515625" style="138" customWidth="1"/>
    <col min="13587" max="13587" width="11.7109375" style="138" customWidth="1"/>
    <col min="13588" max="13588" width="11.85546875" style="138" customWidth="1"/>
    <col min="13589" max="13589" width="11.7109375" style="138" customWidth="1"/>
    <col min="13590" max="13597" width="0" style="138" hidden="1" customWidth="1"/>
    <col min="13598" max="13598" width="13" style="138" customWidth="1"/>
    <col min="13599" max="13599" width="12.28515625" style="138" customWidth="1"/>
    <col min="13600" max="13600" width="11.42578125" style="138" customWidth="1"/>
    <col min="13601" max="13601" width="11" style="138" customWidth="1"/>
    <col min="13602" max="13610" width="0" style="138" hidden="1" customWidth="1"/>
    <col min="13611" max="13611" width="12" style="138" customWidth="1"/>
    <col min="13612" max="13612" width="11.5703125" style="138" customWidth="1"/>
    <col min="13613" max="13613" width="12.28515625" style="138" customWidth="1"/>
    <col min="13614" max="13614" width="12.7109375" style="138" customWidth="1"/>
    <col min="13615" max="13615" width="12.5703125" style="138" customWidth="1"/>
    <col min="13616" max="13616" width="12" style="138" customWidth="1"/>
    <col min="13617" max="13617" width="18.28515625" style="138" customWidth="1"/>
    <col min="13618" max="13618" width="13.28515625" style="138" customWidth="1"/>
    <col min="13619" max="13619" width="22.42578125" style="138" customWidth="1"/>
    <col min="13620" max="13620" width="9.42578125" style="138" customWidth="1"/>
    <col min="13621" max="13621" width="12.85546875" style="138" customWidth="1"/>
    <col min="13622" max="13622" width="10" style="138" customWidth="1"/>
    <col min="13623" max="13624" width="11.140625" style="138" bestFit="1" customWidth="1"/>
    <col min="13625" max="13830" width="9.85546875" style="138"/>
    <col min="13831" max="13831" width="5.42578125" style="138" customWidth="1"/>
    <col min="13832" max="13832" width="28.42578125" style="138" customWidth="1"/>
    <col min="13833" max="13833" width="9.42578125" style="138" customWidth="1"/>
    <col min="13834" max="13834" width="9.85546875" style="138" customWidth="1"/>
    <col min="13835" max="13835" width="7.5703125" style="138" customWidth="1"/>
    <col min="13836" max="13836" width="12.140625" style="138" customWidth="1"/>
    <col min="13837" max="13838" width="13.7109375" style="138" customWidth="1"/>
    <col min="13839" max="13841" width="0" style="138" hidden="1" customWidth="1"/>
    <col min="13842" max="13842" width="11.28515625" style="138" customWidth="1"/>
    <col min="13843" max="13843" width="11.7109375" style="138" customWidth="1"/>
    <col min="13844" max="13844" width="11.85546875" style="138" customWidth="1"/>
    <col min="13845" max="13845" width="11.7109375" style="138" customWidth="1"/>
    <col min="13846" max="13853" width="0" style="138" hidden="1" customWidth="1"/>
    <col min="13854" max="13854" width="13" style="138" customWidth="1"/>
    <col min="13855" max="13855" width="12.28515625" style="138" customWidth="1"/>
    <col min="13856" max="13856" width="11.42578125" style="138" customWidth="1"/>
    <col min="13857" max="13857" width="11" style="138" customWidth="1"/>
    <col min="13858" max="13866" width="0" style="138" hidden="1" customWidth="1"/>
    <col min="13867" max="13867" width="12" style="138" customWidth="1"/>
    <col min="13868" max="13868" width="11.5703125" style="138" customWidth="1"/>
    <col min="13869" max="13869" width="12.28515625" style="138" customWidth="1"/>
    <col min="13870" max="13870" width="12.7109375" style="138" customWidth="1"/>
    <col min="13871" max="13871" width="12.5703125" style="138" customWidth="1"/>
    <col min="13872" max="13872" width="12" style="138" customWidth="1"/>
    <col min="13873" max="13873" width="18.28515625" style="138" customWidth="1"/>
    <col min="13874" max="13874" width="13.28515625" style="138" customWidth="1"/>
    <col min="13875" max="13875" width="22.42578125" style="138" customWidth="1"/>
    <col min="13876" max="13876" width="9.42578125" style="138" customWidth="1"/>
    <col min="13877" max="13877" width="12.85546875" style="138" customWidth="1"/>
    <col min="13878" max="13878" width="10" style="138" customWidth="1"/>
    <col min="13879" max="13880" width="11.140625" style="138" bestFit="1" customWidth="1"/>
    <col min="13881" max="14086" width="9.85546875" style="138"/>
    <col min="14087" max="14087" width="5.42578125" style="138" customWidth="1"/>
    <col min="14088" max="14088" width="28.42578125" style="138" customWidth="1"/>
    <col min="14089" max="14089" width="9.42578125" style="138" customWidth="1"/>
    <col min="14090" max="14090" width="9.85546875" style="138" customWidth="1"/>
    <col min="14091" max="14091" width="7.5703125" style="138" customWidth="1"/>
    <col min="14092" max="14092" width="12.140625" style="138" customWidth="1"/>
    <col min="14093" max="14094" width="13.7109375" style="138" customWidth="1"/>
    <col min="14095" max="14097" width="0" style="138" hidden="1" customWidth="1"/>
    <col min="14098" max="14098" width="11.28515625" style="138" customWidth="1"/>
    <col min="14099" max="14099" width="11.7109375" style="138" customWidth="1"/>
    <col min="14100" max="14100" width="11.85546875" style="138" customWidth="1"/>
    <col min="14101" max="14101" width="11.7109375" style="138" customWidth="1"/>
    <col min="14102" max="14109" width="0" style="138" hidden="1" customWidth="1"/>
    <col min="14110" max="14110" width="13" style="138" customWidth="1"/>
    <col min="14111" max="14111" width="12.28515625" style="138" customWidth="1"/>
    <col min="14112" max="14112" width="11.42578125" style="138" customWidth="1"/>
    <col min="14113" max="14113" width="11" style="138" customWidth="1"/>
    <col min="14114" max="14122" width="0" style="138" hidden="1" customWidth="1"/>
    <col min="14123" max="14123" width="12" style="138" customWidth="1"/>
    <col min="14124" max="14124" width="11.5703125" style="138" customWidth="1"/>
    <col min="14125" max="14125" width="12.28515625" style="138" customWidth="1"/>
    <col min="14126" max="14126" width="12.7109375" style="138" customWidth="1"/>
    <col min="14127" max="14127" width="12.5703125" style="138" customWidth="1"/>
    <col min="14128" max="14128" width="12" style="138" customWidth="1"/>
    <col min="14129" max="14129" width="18.28515625" style="138" customWidth="1"/>
    <col min="14130" max="14130" width="13.28515625" style="138" customWidth="1"/>
    <col min="14131" max="14131" width="22.42578125" style="138" customWidth="1"/>
    <col min="14132" max="14132" width="9.42578125" style="138" customWidth="1"/>
    <col min="14133" max="14133" width="12.85546875" style="138" customWidth="1"/>
    <col min="14134" max="14134" width="10" style="138" customWidth="1"/>
    <col min="14135" max="14136" width="11.140625" style="138" bestFit="1" customWidth="1"/>
    <col min="14137" max="14342" width="9.85546875" style="138"/>
    <col min="14343" max="14343" width="5.42578125" style="138" customWidth="1"/>
    <col min="14344" max="14344" width="28.42578125" style="138" customWidth="1"/>
    <col min="14345" max="14345" width="9.42578125" style="138" customWidth="1"/>
    <col min="14346" max="14346" width="9.85546875" style="138" customWidth="1"/>
    <col min="14347" max="14347" width="7.5703125" style="138" customWidth="1"/>
    <col min="14348" max="14348" width="12.140625" style="138" customWidth="1"/>
    <col min="14349" max="14350" width="13.7109375" style="138" customWidth="1"/>
    <col min="14351" max="14353" width="0" style="138" hidden="1" customWidth="1"/>
    <col min="14354" max="14354" width="11.28515625" style="138" customWidth="1"/>
    <col min="14355" max="14355" width="11.7109375" style="138" customWidth="1"/>
    <col min="14356" max="14356" width="11.85546875" style="138" customWidth="1"/>
    <col min="14357" max="14357" width="11.7109375" style="138" customWidth="1"/>
    <col min="14358" max="14365" width="0" style="138" hidden="1" customWidth="1"/>
    <col min="14366" max="14366" width="13" style="138" customWidth="1"/>
    <col min="14367" max="14367" width="12.28515625" style="138" customWidth="1"/>
    <col min="14368" max="14368" width="11.42578125" style="138" customWidth="1"/>
    <col min="14369" max="14369" width="11" style="138" customWidth="1"/>
    <col min="14370" max="14378" width="0" style="138" hidden="1" customWidth="1"/>
    <col min="14379" max="14379" width="12" style="138" customWidth="1"/>
    <col min="14380" max="14380" width="11.5703125" style="138" customWidth="1"/>
    <col min="14381" max="14381" width="12.28515625" style="138" customWidth="1"/>
    <col min="14382" max="14382" width="12.7109375" style="138" customWidth="1"/>
    <col min="14383" max="14383" width="12.5703125" style="138" customWidth="1"/>
    <col min="14384" max="14384" width="12" style="138" customWidth="1"/>
    <col min="14385" max="14385" width="18.28515625" style="138" customWidth="1"/>
    <col min="14386" max="14386" width="13.28515625" style="138" customWidth="1"/>
    <col min="14387" max="14387" width="22.42578125" style="138" customWidth="1"/>
    <col min="14388" max="14388" width="9.42578125" style="138" customWidth="1"/>
    <col min="14389" max="14389" width="12.85546875" style="138" customWidth="1"/>
    <col min="14390" max="14390" width="10" style="138" customWidth="1"/>
    <col min="14391" max="14392" width="11.140625" style="138" bestFit="1" customWidth="1"/>
    <col min="14393" max="14598" width="9.85546875" style="138"/>
    <col min="14599" max="14599" width="5.42578125" style="138" customWidth="1"/>
    <col min="14600" max="14600" width="28.42578125" style="138" customWidth="1"/>
    <col min="14601" max="14601" width="9.42578125" style="138" customWidth="1"/>
    <col min="14602" max="14602" width="9.85546875" style="138" customWidth="1"/>
    <col min="14603" max="14603" width="7.5703125" style="138" customWidth="1"/>
    <col min="14604" max="14604" width="12.140625" style="138" customWidth="1"/>
    <col min="14605" max="14606" width="13.7109375" style="138" customWidth="1"/>
    <col min="14607" max="14609" width="0" style="138" hidden="1" customWidth="1"/>
    <col min="14610" max="14610" width="11.28515625" style="138" customWidth="1"/>
    <col min="14611" max="14611" width="11.7109375" style="138" customWidth="1"/>
    <col min="14612" max="14612" width="11.85546875" style="138" customWidth="1"/>
    <col min="14613" max="14613" width="11.7109375" style="138" customWidth="1"/>
    <col min="14614" max="14621" width="0" style="138" hidden="1" customWidth="1"/>
    <col min="14622" max="14622" width="13" style="138" customWidth="1"/>
    <col min="14623" max="14623" width="12.28515625" style="138" customWidth="1"/>
    <col min="14624" max="14624" width="11.42578125" style="138" customWidth="1"/>
    <col min="14625" max="14625" width="11" style="138" customWidth="1"/>
    <col min="14626" max="14634" width="0" style="138" hidden="1" customWidth="1"/>
    <col min="14635" max="14635" width="12" style="138" customWidth="1"/>
    <col min="14636" max="14636" width="11.5703125" style="138" customWidth="1"/>
    <col min="14637" max="14637" width="12.28515625" style="138" customWidth="1"/>
    <col min="14638" max="14638" width="12.7109375" style="138" customWidth="1"/>
    <col min="14639" max="14639" width="12.5703125" style="138" customWidth="1"/>
    <col min="14640" max="14640" width="12" style="138" customWidth="1"/>
    <col min="14641" max="14641" width="18.28515625" style="138" customWidth="1"/>
    <col min="14642" max="14642" width="13.28515625" style="138" customWidth="1"/>
    <col min="14643" max="14643" width="22.42578125" style="138" customWidth="1"/>
    <col min="14644" max="14644" width="9.42578125" style="138" customWidth="1"/>
    <col min="14645" max="14645" width="12.85546875" style="138" customWidth="1"/>
    <col min="14646" max="14646" width="10" style="138" customWidth="1"/>
    <col min="14647" max="14648" width="11.140625" style="138" bestFit="1" customWidth="1"/>
    <col min="14649" max="14854" width="9.85546875" style="138"/>
    <col min="14855" max="14855" width="5.42578125" style="138" customWidth="1"/>
    <col min="14856" max="14856" width="28.42578125" style="138" customWidth="1"/>
    <col min="14857" max="14857" width="9.42578125" style="138" customWidth="1"/>
    <col min="14858" max="14858" width="9.85546875" style="138" customWidth="1"/>
    <col min="14859" max="14859" width="7.5703125" style="138" customWidth="1"/>
    <col min="14860" max="14860" width="12.140625" style="138" customWidth="1"/>
    <col min="14861" max="14862" width="13.7109375" style="138" customWidth="1"/>
    <col min="14863" max="14865" width="0" style="138" hidden="1" customWidth="1"/>
    <col min="14866" max="14866" width="11.28515625" style="138" customWidth="1"/>
    <col min="14867" max="14867" width="11.7109375" style="138" customWidth="1"/>
    <col min="14868" max="14868" width="11.85546875" style="138" customWidth="1"/>
    <col min="14869" max="14869" width="11.7109375" style="138" customWidth="1"/>
    <col min="14870" max="14877" width="0" style="138" hidden="1" customWidth="1"/>
    <col min="14878" max="14878" width="13" style="138" customWidth="1"/>
    <col min="14879" max="14879" width="12.28515625" style="138" customWidth="1"/>
    <col min="14880" max="14880" width="11.42578125" style="138" customWidth="1"/>
    <col min="14881" max="14881" width="11" style="138" customWidth="1"/>
    <col min="14882" max="14890" width="0" style="138" hidden="1" customWidth="1"/>
    <col min="14891" max="14891" width="12" style="138" customWidth="1"/>
    <col min="14892" max="14892" width="11.5703125" style="138" customWidth="1"/>
    <col min="14893" max="14893" width="12.28515625" style="138" customWidth="1"/>
    <col min="14894" max="14894" width="12.7109375" style="138" customWidth="1"/>
    <col min="14895" max="14895" width="12.5703125" style="138" customWidth="1"/>
    <col min="14896" max="14896" width="12" style="138" customWidth="1"/>
    <col min="14897" max="14897" width="18.28515625" style="138" customWidth="1"/>
    <col min="14898" max="14898" width="13.28515625" style="138" customWidth="1"/>
    <col min="14899" max="14899" width="22.42578125" style="138" customWidth="1"/>
    <col min="14900" max="14900" width="9.42578125" style="138" customWidth="1"/>
    <col min="14901" max="14901" width="12.85546875" style="138" customWidth="1"/>
    <col min="14902" max="14902" width="10" style="138" customWidth="1"/>
    <col min="14903" max="14904" width="11.140625" style="138" bestFit="1" customWidth="1"/>
    <col min="14905" max="15110" width="9.85546875" style="138"/>
    <col min="15111" max="15111" width="5.42578125" style="138" customWidth="1"/>
    <col min="15112" max="15112" width="28.42578125" style="138" customWidth="1"/>
    <col min="15113" max="15113" width="9.42578125" style="138" customWidth="1"/>
    <col min="15114" max="15114" width="9.85546875" style="138" customWidth="1"/>
    <col min="15115" max="15115" width="7.5703125" style="138" customWidth="1"/>
    <col min="15116" max="15116" width="12.140625" style="138" customWidth="1"/>
    <col min="15117" max="15118" width="13.7109375" style="138" customWidth="1"/>
    <col min="15119" max="15121" width="0" style="138" hidden="1" customWidth="1"/>
    <col min="15122" max="15122" width="11.28515625" style="138" customWidth="1"/>
    <col min="15123" max="15123" width="11.7109375" style="138" customWidth="1"/>
    <col min="15124" max="15124" width="11.85546875" style="138" customWidth="1"/>
    <col min="15125" max="15125" width="11.7109375" style="138" customWidth="1"/>
    <col min="15126" max="15133" width="0" style="138" hidden="1" customWidth="1"/>
    <col min="15134" max="15134" width="13" style="138" customWidth="1"/>
    <col min="15135" max="15135" width="12.28515625" style="138" customWidth="1"/>
    <col min="15136" max="15136" width="11.42578125" style="138" customWidth="1"/>
    <col min="15137" max="15137" width="11" style="138" customWidth="1"/>
    <col min="15138" max="15146" width="0" style="138" hidden="1" customWidth="1"/>
    <col min="15147" max="15147" width="12" style="138" customWidth="1"/>
    <col min="15148" max="15148" width="11.5703125" style="138" customWidth="1"/>
    <col min="15149" max="15149" width="12.28515625" style="138" customWidth="1"/>
    <col min="15150" max="15150" width="12.7109375" style="138" customWidth="1"/>
    <col min="15151" max="15151" width="12.5703125" style="138" customWidth="1"/>
    <col min="15152" max="15152" width="12" style="138" customWidth="1"/>
    <col min="15153" max="15153" width="18.28515625" style="138" customWidth="1"/>
    <col min="15154" max="15154" width="13.28515625" style="138" customWidth="1"/>
    <col min="15155" max="15155" width="22.42578125" style="138" customWidth="1"/>
    <col min="15156" max="15156" width="9.42578125" style="138" customWidth="1"/>
    <col min="15157" max="15157" width="12.85546875" style="138" customWidth="1"/>
    <col min="15158" max="15158" width="10" style="138" customWidth="1"/>
    <col min="15159" max="15160" width="11.140625" style="138" bestFit="1" customWidth="1"/>
    <col min="15161" max="15366" width="9.85546875" style="138"/>
    <col min="15367" max="15367" width="5.42578125" style="138" customWidth="1"/>
    <col min="15368" max="15368" width="28.42578125" style="138" customWidth="1"/>
    <col min="15369" max="15369" width="9.42578125" style="138" customWidth="1"/>
    <col min="15370" max="15370" width="9.85546875" style="138" customWidth="1"/>
    <col min="15371" max="15371" width="7.5703125" style="138" customWidth="1"/>
    <col min="15372" max="15372" width="12.140625" style="138" customWidth="1"/>
    <col min="15373" max="15374" width="13.7109375" style="138" customWidth="1"/>
    <col min="15375" max="15377" width="0" style="138" hidden="1" customWidth="1"/>
    <col min="15378" max="15378" width="11.28515625" style="138" customWidth="1"/>
    <col min="15379" max="15379" width="11.7109375" style="138" customWidth="1"/>
    <col min="15380" max="15380" width="11.85546875" style="138" customWidth="1"/>
    <col min="15381" max="15381" width="11.7109375" style="138" customWidth="1"/>
    <col min="15382" max="15389" width="0" style="138" hidden="1" customWidth="1"/>
    <col min="15390" max="15390" width="13" style="138" customWidth="1"/>
    <col min="15391" max="15391" width="12.28515625" style="138" customWidth="1"/>
    <col min="15392" max="15392" width="11.42578125" style="138" customWidth="1"/>
    <col min="15393" max="15393" width="11" style="138" customWidth="1"/>
    <col min="15394" max="15402" width="0" style="138" hidden="1" customWidth="1"/>
    <col min="15403" max="15403" width="12" style="138" customWidth="1"/>
    <col min="15404" max="15404" width="11.5703125" style="138" customWidth="1"/>
    <col min="15405" max="15405" width="12.28515625" style="138" customWidth="1"/>
    <col min="15406" max="15406" width="12.7109375" style="138" customWidth="1"/>
    <col min="15407" max="15407" width="12.5703125" style="138" customWidth="1"/>
    <col min="15408" max="15408" width="12" style="138" customWidth="1"/>
    <col min="15409" max="15409" width="18.28515625" style="138" customWidth="1"/>
    <col min="15410" max="15410" width="13.28515625" style="138" customWidth="1"/>
    <col min="15411" max="15411" width="22.42578125" style="138" customWidth="1"/>
    <col min="15412" max="15412" width="9.42578125" style="138" customWidth="1"/>
    <col min="15413" max="15413" width="12.85546875" style="138" customWidth="1"/>
    <col min="15414" max="15414" width="10" style="138" customWidth="1"/>
    <col min="15415" max="15416" width="11.140625" style="138" bestFit="1" customWidth="1"/>
    <col min="15417" max="15622" width="9.85546875" style="138"/>
    <col min="15623" max="15623" width="5.42578125" style="138" customWidth="1"/>
    <col min="15624" max="15624" width="28.42578125" style="138" customWidth="1"/>
    <col min="15625" max="15625" width="9.42578125" style="138" customWidth="1"/>
    <col min="15626" max="15626" width="9.85546875" style="138" customWidth="1"/>
    <col min="15627" max="15627" width="7.5703125" style="138" customWidth="1"/>
    <col min="15628" max="15628" width="12.140625" style="138" customWidth="1"/>
    <col min="15629" max="15630" width="13.7109375" style="138" customWidth="1"/>
    <col min="15631" max="15633" width="0" style="138" hidden="1" customWidth="1"/>
    <col min="15634" max="15634" width="11.28515625" style="138" customWidth="1"/>
    <col min="15635" max="15635" width="11.7109375" style="138" customWidth="1"/>
    <col min="15636" max="15636" width="11.85546875" style="138" customWidth="1"/>
    <col min="15637" max="15637" width="11.7109375" style="138" customWidth="1"/>
    <col min="15638" max="15645" width="0" style="138" hidden="1" customWidth="1"/>
    <col min="15646" max="15646" width="13" style="138" customWidth="1"/>
    <col min="15647" max="15647" width="12.28515625" style="138" customWidth="1"/>
    <col min="15648" max="15648" width="11.42578125" style="138" customWidth="1"/>
    <col min="15649" max="15649" width="11" style="138" customWidth="1"/>
    <col min="15650" max="15658" width="0" style="138" hidden="1" customWidth="1"/>
    <col min="15659" max="15659" width="12" style="138" customWidth="1"/>
    <col min="15660" max="15660" width="11.5703125" style="138" customWidth="1"/>
    <col min="15661" max="15661" width="12.28515625" style="138" customWidth="1"/>
    <col min="15662" max="15662" width="12.7109375" style="138" customWidth="1"/>
    <col min="15663" max="15663" width="12.5703125" style="138" customWidth="1"/>
    <col min="15664" max="15664" width="12" style="138" customWidth="1"/>
    <col min="15665" max="15665" width="18.28515625" style="138" customWidth="1"/>
    <col min="15666" max="15666" width="13.28515625" style="138" customWidth="1"/>
    <col min="15667" max="15667" width="22.42578125" style="138" customWidth="1"/>
    <col min="15668" max="15668" width="9.42578125" style="138" customWidth="1"/>
    <col min="15669" max="15669" width="12.85546875" style="138" customWidth="1"/>
    <col min="15670" max="15670" width="10" style="138" customWidth="1"/>
    <col min="15671" max="15672" width="11.140625" style="138" bestFit="1" customWidth="1"/>
    <col min="15673" max="15878" width="9.85546875" style="138"/>
    <col min="15879" max="15879" width="5.42578125" style="138" customWidth="1"/>
    <col min="15880" max="15880" width="28.42578125" style="138" customWidth="1"/>
    <col min="15881" max="15881" width="9.42578125" style="138" customWidth="1"/>
    <col min="15882" max="15882" width="9.85546875" style="138" customWidth="1"/>
    <col min="15883" max="15883" width="7.5703125" style="138" customWidth="1"/>
    <col min="15884" max="15884" width="12.140625" style="138" customWidth="1"/>
    <col min="15885" max="15886" width="13.7109375" style="138" customWidth="1"/>
    <col min="15887" max="15889" width="0" style="138" hidden="1" customWidth="1"/>
    <col min="15890" max="15890" width="11.28515625" style="138" customWidth="1"/>
    <col min="15891" max="15891" width="11.7109375" style="138" customWidth="1"/>
    <col min="15892" max="15892" width="11.85546875" style="138" customWidth="1"/>
    <col min="15893" max="15893" width="11.7109375" style="138" customWidth="1"/>
    <col min="15894" max="15901" width="0" style="138" hidden="1" customWidth="1"/>
    <col min="15902" max="15902" width="13" style="138" customWidth="1"/>
    <col min="15903" max="15903" width="12.28515625" style="138" customWidth="1"/>
    <col min="15904" max="15904" width="11.42578125" style="138" customWidth="1"/>
    <col min="15905" max="15905" width="11" style="138" customWidth="1"/>
    <col min="15906" max="15914" width="0" style="138" hidden="1" customWidth="1"/>
    <col min="15915" max="15915" width="12" style="138" customWidth="1"/>
    <col min="15916" max="15916" width="11.5703125" style="138" customWidth="1"/>
    <col min="15917" max="15917" width="12.28515625" style="138" customWidth="1"/>
    <col min="15918" max="15918" width="12.7109375" style="138" customWidth="1"/>
    <col min="15919" max="15919" width="12.5703125" style="138" customWidth="1"/>
    <col min="15920" max="15920" width="12" style="138" customWidth="1"/>
    <col min="15921" max="15921" width="18.28515625" style="138" customWidth="1"/>
    <col min="15922" max="15922" width="13.28515625" style="138" customWidth="1"/>
    <col min="15923" max="15923" width="22.42578125" style="138" customWidth="1"/>
    <col min="15924" max="15924" width="9.42578125" style="138" customWidth="1"/>
    <col min="15925" max="15925" width="12.85546875" style="138" customWidth="1"/>
    <col min="15926" max="15926" width="10" style="138" customWidth="1"/>
    <col min="15927" max="15928" width="11.140625" style="138" bestFit="1" customWidth="1"/>
    <col min="15929" max="16134" width="9.85546875" style="138"/>
    <col min="16135" max="16135" width="5.42578125" style="138" customWidth="1"/>
    <col min="16136" max="16136" width="28.42578125" style="138" customWidth="1"/>
    <col min="16137" max="16137" width="9.42578125" style="138" customWidth="1"/>
    <col min="16138" max="16138" width="9.85546875" style="138" customWidth="1"/>
    <col min="16139" max="16139" width="7.5703125" style="138" customWidth="1"/>
    <col min="16140" max="16140" width="12.140625" style="138" customWidth="1"/>
    <col min="16141" max="16142" width="13.7109375" style="138" customWidth="1"/>
    <col min="16143" max="16145" width="0" style="138" hidden="1" customWidth="1"/>
    <col min="16146" max="16146" width="11.28515625" style="138" customWidth="1"/>
    <col min="16147" max="16147" width="11.7109375" style="138" customWidth="1"/>
    <col min="16148" max="16148" width="11.85546875" style="138" customWidth="1"/>
    <col min="16149" max="16149" width="11.7109375" style="138" customWidth="1"/>
    <col min="16150" max="16157" width="0" style="138" hidden="1" customWidth="1"/>
    <col min="16158" max="16158" width="13" style="138" customWidth="1"/>
    <col min="16159" max="16159" width="12.28515625" style="138" customWidth="1"/>
    <col min="16160" max="16160" width="11.42578125" style="138" customWidth="1"/>
    <col min="16161" max="16161" width="11" style="138" customWidth="1"/>
    <col min="16162" max="16170" width="0" style="138" hidden="1" customWidth="1"/>
    <col min="16171" max="16171" width="12" style="138" customWidth="1"/>
    <col min="16172" max="16172" width="11.5703125" style="138" customWidth="1"/>
    <col min="16173" max="16173" width="12.28515625" style="138" customWidth="1"/>
    <col min="16174" max="16174" width="12.7109375" style="138" customWidth="1"/>
    <col min="16175" max="16175" width="12.5703125" style="138" customWidth="1"/>
    <col min="16176" max="16176" width="12" style="138" customWidth="1"/>
    <col min="16177" max="16177" width="18.28515625" style="138" customWidth="1"/>
    <col min="16178" max="16178" width="13.28515625" style="138" customWidth="1"/>
    <col min="16179" max="16179" width="22.42578125" style="138" customWidth="1"/>
    <col min="16180" max="16180" width="9.42578125" style="138" customWidth="1"/>
    <col min="16181" max="16181" width="12.85546875" style="138" customWidth="1"/>
    <col min="16182" max="16182" width="10" style="138" customWidth="1"/>
    <col min="16183" max="16184" width="11.140625" style="138" bestFit="1" customWidth="1"/>
    <col min="16185" max="16384" width="9.85546875" style="138"/>
  </cols>
  <sheetData>
    <row r="1" spans="1:60">
      <c r="A1" s="785" t="s">
        <v>635</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411"/>
    </row>
    <row r="2" spans="1:60" ht="20.25" customHeight="1">
      <c r="A2" s="786" t="s">
        <v>787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412"/>
    </row>
    <row r="3" spans="1:60" s="62" customFormat="1" ht="21" customHeight="1">
      <c r="A3" s="706" t="s">
        <v>800</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6"/>
      <c r="AQ3" s="706"/>
      <c r="AR3" s="706"/>
      <c r="AS3" s="706"/>
      <c r="AT3" s="706"/>
      <c r="AU3" s="706"/>
      <c r="AV3" s="706"/>
      <c r="AW3" s="706"/>
      <c r="AX3" s="388"/>
    </row>
    <row r="4" spans="1:60" s="62" customFormat="1" ht="21.75" customHeight="1">
      <c r="A4" s="742" t="s">
        <v>798</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389"/>
    </row>
    <row r="5" spans="1:60" s="153" customFormat="1">
      <c r="A5" s="787" t="s">
        <v>4</v>
      </c>
      <c r="B5" s="787"/>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c r="AE5" s="787"/>
      <c r="AF5" s="787"/>
      <c r="AG5" s="787"/>
      <c r="AH5" s="787"/>
      <c r="AI5" s="787"/>
      <c r="AJ5" s="787"/>
      <c r="AK5" s="787"/>
      <c r="AL5" s="787"/>
      <c r="AM5" s="787"/>
      <c r="AN5" s="787"/>
      <c r="AO5" s="787"/>
      <c r="AP5" s="787"/>
      <c r="AQ5" s="787"/>
      <c r="AR5" s="787"/>
      <c r="AS5" s="787"/>
      <c r="AT5" s="787"/>
      <c r="AU5" s="787"/>
      <c r="AV5" s="787"/>
      <c r="AW5" s="787"/>
      <c r="AX5" s="413"/>
    </row>
    <row r="6" spans="1:60" s="420" customFormat="1" ht="27.75" customHeight="1">
      <c r="A6" s="763" t="s">
        <v>686</v>
      </c>
      <c r="B6" s="763" t="s">
        <v>77</v>
      </c>
      <c r="C6" s="763" t="s">
        <v>78</v>
      </c>
      <c r="D6" s="763" t="s">
        <v>79</v>
      </c>
      <c r="E6" s="763" t="s">
        <v>80</v>
      </c>
      <c r="F6" s="763" t="s">
        <v>687</v>
      </c>
      <c r="G6" s="763"/>
      <c r="H6" s="763"/>
      <c r="I6" s="763" t="s">
        <v>193</v>
      </c>
      <c r="J6" s="763"/>
      <c r="K6" s="763"/>
      <c r="L6" s="763" t="s">
        <v>802</v>
      </c>
      <c r="M6" s="763"/>
      <c r="N6" s="763" t="s">
        <v>688</v>
      </c>
      <c r="O6" s="763"/>
      <c r="P6" s="414"/>
      <c r="Q6" s="415"/>
      <c r="R6" s="415"/>
      <c r="S6" s="415"/>
      <c r="T6" s="415"/>
      <c r="U6" s="415"/>
      <c r="V6" s="415"/>
      <c r="W6" s="415"/>
      <c r="X6" s="790" t="s">
        <v>689</v>
      </c>
      <c r="Y6" s="790"/>
      <c r="Z6" s="790"/>
      <c r="AA6" s="790"/>
      <c r="AB6" s="415"/>
      <c r="AC6" s="415"/>
      <c r="AD6" s="415"/>
      <c r="AE6" s="415"/>
      <c r="AF6" s="415"/>
      <c r="AG6" s="415"/>
      <c r="AH6" s="415"/>
      <c r="AI6" s="415"/>
      <c r="AJ6" s="416"/>
      <c r="AK6" s="773" t="s">
        <v>690</v>
      </c>
      <c r="AL6" s="773"/>
      <c r="AM6" s="763" t="s">
        <v>691</v>
      </c>
      <c r="AN6" s="763"/>
      <c r="AO6" s="763"/>
      <c r="AP6" s="763"/>
      <c r="AQ6" s="773" t="s">
        <v>690</v>
      </c>
      <c r="AR6" s="773"/>
      <c r="AS6" s="763" t="s">
        <v>692</v>
      </c>
      <c r="AT6" s="763"/>
      <c r="AU6" s="763"/>
      <c r="AV6" s="763"/>
      <c r="AW6" s="792" t="s">
        <v>8</v>
      </c>
      <c r="AX6" s="417"/>
      <c r="AY6" s="418"/>
      <c r="AZ6" s="419"/>
      <c r="BA6" s="419"/>
      <c r="BB6" s="419"/>
    </row>
    <row r="7" spans="1:60" s="417" customFormat="1" ht="19.5" customHeight="1">
      <c r="A7" s="763"/>
      <c r="B7" s="763"/>
      <c r="C7" s="763"/>
      <c r="D7" s="763"/>
      <c r="E7" s="763"/>
      <c r="F7" s="763"/>
      <c r="G7" s="763"/>
      <c r="H7" s="763"/>
      <c r="I7" s="763"/>
      <c r="J7" s="763"/>
      <c r="K7" s="763"/>
      <c r="L7" s="763"/>
      <c r="M7" s="763"/>
      <c r="N7" s="763"/>
      <c r="O7" s="763"/>
      <c r="P7" s="763" t="s">
        <v>693</v>
      </c>
      <c r="Q7" s="763"/>
      <c r="R7" s="763"/>
      <c r="S7" s="763"/>
      <c r="T7" s="763" t="s">
        <v>694</v>
      </c>
      <c r="U7" s="763"/>
      <c r="V7" s="763"/>
      <c r="W7" s="763"/>
      <c r="X7" s="791"/>
      <c r="Y7" s="791"/>
      <c r="Z7" s="791"/>
      <c r="AA7" s="791"/>
      <c r="AB7" s="779" t="s">
        <v>695</v>
      </c>
      <c r="AC7" s="780"/>
      <c r="AD7" s="763" t="s">
        <v>696</v>
      </c>
      <c r="AE7" s="763"/>
      <c r="AF7" s="763"/>
      <c r="AG7" s="763"/>
      <c r="AH7" s="763" t="s">
        <v>697</v>
      </c>
      <c r="AI7" s="763"/>
      <c r="AJ7" s="763"/>
      <c r="AK7" s="773"/>
      <c r="AL7" s="773"/>
      <c r="AM7" s="763"/>
      <c r="AN7" s="763"/>
      <c r="AO7" s="763"/>
      <c r="AP7" s="763"/>
      <c r="AQ7" s="773"/>
      <c r="AR7" s="773"/>
      <c r="AS7" s="763"/>
      <c r="AT7" s="763"/>
      <c r="AU7" s="763"/>
      <c r="AV7" s="763"/>
      <c r="AW7" s="792"/>
      <c r="AZ7" s="421"/>
      <c r="BA7" s="421"/>
      <c r="BB7" s="421"/>
    </row>
    <row r="8" spans="1:60" s="417" customFormat="1" ht="15">
      <c r="A8" s="763"/>
      <c r="B8" s="763"/>
      <c r="C8" s="763"/>
      <c r="D8" s="763"/>
      <c r="E8" s="763"/>
      <c r="F8" s="763" t="s">
        <v>698</v>
      </c>
      <c r="G8" s="763" t="s">
        <v>82</v>
      </c>
      <c r="H8" s="763"/>
      <c r="I8" s="763" t="s">
        <v>698</v>
      </c>
      <c r="J8" s="763" t="s">
        <v>82</v>
      </c>
      <c r="K8" s="763"/>
      <c r="L8" s="763" t="s">
        <v>83</v>
      </c>
      <c r="M8" s="768" t="s">
        <v>699</v>
      </c>
      <c r="N8" s="763" t="s">
        <v>83</v>
      </c>
      <c r="O8" s="768" t="s">
        <v>699</v>
      </c>
      <c r="P8" s="763" t="s">
        <v>83</v>
      </c>
      <c r="Q8" s="763" t="s">
        <v>699</v>
      </c>
      <c r="R8" s="763"/>
      <c r="S8" s="763"/>
      <c r="T8" s="763" t="s">
        <v>83</v>
      </c>
      <c r="U8" s="763" t="s">
        <v>699</v>
      </c>
      <c r="V8" s="763"/>
      <c r="W8" s="763"/>
      <c r="X8" s="763" t="s">
        <v>83</v>
      </c>
      <c r="Y8" s="763" t="s">
        <v>699</v>
      </c>
      <c r="Z8" s="763"/>
      <c r="AA8" s="763"/>
      <c r="AB8" s="781"/>
      <c r="AC8" s="782"/>
      <c r="AD8" s="763" t="s">
        <v>83</v>
      </c>
      <c r="AE8" s="763" t="s">
        <v>699</v>
      </c>
      <c r="AF8" s="763"/>
      <c r="AG8" s="763"/>
      <c r="AH8" s="763" t="s">
        <v>83</v>
      </c>
      <c r="AI8" s="774" t="s">
        <v>699</v>
      </c>
      <c r="AJ8" s="775"/>
      <c r="AK8" s="759" t="s">
        <v>700</v>
      </c>
      <c r="AL8" s="759" t="s">
        <v>701</v>
      </c>
      <c r="AM8" s="763" t="s">
        <v>83</v>
      </c>
      <c r="AN8" s="763" t="s">
        <v>699</v>
      </c>
      <c r="AO8" s="763"/>
      <c r="AP8" s="763"/>
      <c r="AQ8" s="759" t="s">
        <v>700</v>
      </c>
      <c r="AR8" s="759" t="s">
        <v>701</v>
      </c>
      <c r="AS8" s="763" t="s">
        <v>83</v>
      </c>
      <c r="AT8" s="763" t="s">
        <v>699</v>
      </c>
      <c r="AU8" s="763"/>
      <c r="AV8" s="763"/>
      <c r="AW8" s="792"/>
      <c r="AY8" s="417">
        <v>1917</v>
      </c>
    </row>
    <row r="9" spans="1:60" s="417" customFormat="1" ht="15">
      <c r="A9" s="763"/>
      <c r="B9" s="763"/>
      <c r="C9" s="763"/>
      <c r="D9" s="763"/>
      <c r="E9" s="763"/>
      <c r="F9" s="763"/>
      <c r="G9" s="763" t="s">
        <v>83</v>
      </c>
      <c r="H9" s="763" t="s">
        <v>702</v>
      </c>
      <c r="I9" s="763"/>
      <c r="J9" s="763" t="s">
        <v>83</v>
      </c>
      <c r="K9" s="763" t="s">
        <v>702</v>
      </c>
      <c r="L9" s="763"/>
      <c r="M9" s="769"/>
      <c r="N9" s="763"/>
      <c r="O9" s="769"/>
      <c r="P9" s="763"/>
      <c r="Q9" s="763" t="s">
        <v>11</v>
      </c>
      <c r="R9" s="762" t="s">
        <v>84</v>
      </c>
      <c r="S9" s="762"/>
      <c r="T9" s="763"/>
      <c r="U9" s="763" t="s">
        <v>11</v>
      </c>
      <c r="V9" s="762" t="s">
        <v>84</v>
      </c>
      <c r="W9" s="762"/>
      <c r="X9" s="763"/>
      <c r="Y9" s="763" t="s">
        <v>11</v>
      </c>
      <c r="Z9" s="762" t="s">
        <v>84</v>
      </c>
      <c r="AA9" s="762"/>
      <c r="AB9" s="783" t="s">
        <v>703</v>
      </c>
      <c r="AC9" s="783" t="s">
        <v>704</v>
      </c>
      <c r="AD9" s="763"/>
      <c r="AE9" s="763" t="s">
        <v>11</v>
      </c>
      <c r="AF9" s="762" t="s">
        <v>84</v>
      </c>
      <c r="AG9" s="762"/>
      <c r="AH9" s="763"/>
      <c r="AI9" s="763" t="s">
        <v>11</v>
      </c>
      <c r="AJ9" s="776" t="s">
        <v>705</v>
      </c>
      <c r="AK9" s="760"/>
      <c r="AL9" s="760"/>
      <c r="AM9" s="763"/>
      <c r="AN9" s="763" t="s">
        <v>11</v>
      </c>
      <c r="AO9" s="762" t="s">
        <v>84</v>
      </c>
      <c r="AP9" s="762"/>
      <c r="AQ9" s="760"/>
      <c r="AR9" s="760"/>
      <c r="AS9" s="763"/>
      <c r="AT9" s="764" t="s">
        <v>11</v>
      </c>
      <c r="AU9" s="762" t="s">
        <v>84</v>
      </c>
      <c r="AV9" s="762"/>
      <c r="AW9" s="792"/>
      <c r="AY9" s="417">
        <v>1349</v>
      </c>
    </row>
    <row r="10" spans="1:60" s="417" customFormat="1" ht="21" customHeight="1">
      <c r="A10" s="763"/>
      <c r="B10" s="763"/>
      <c r="C10" s="763"/>
      <c r="D10" s="763"/>
      <c r="E10" s="763"/>
      <c r="F10" s="763"/>
      <c r="G10" s="763"/>
      <c r="H10" s="763"/>
      <c r="I10" s="763"/>
      <c r="J10" s="763"/>
      <c r="K10" s="763"/>
      <c r="L10" s="763"/>
      <c r="M10" s="769"/>
      <c r="N10" s="763"/>
      <c r="O10" s="769"/>
      <c r="P10" s="763"/>
      <c r="Q10" s="763"/>
      <c r="R10" s="762" t="s">
        <v>706</v>
      </c>
      <c r="S10" s="762" t="s">
        <v>707</v>
      </c>
      <c r="T10" s="763"/>
      <c r="U10" s="763"/>
      <c r="V10" s="762" t="s">
        <v>706</v>
      </c>
      <c r="W10" s="762" t="s">
        <v>707</v>
      </c>
      <c r="X10" s="763"/>
      <c r="Y10" s="763"/>
      <c r="Z10" s="762" t="s">
        <v>706</v>
      </c>
      <c r="AA10" s="762" t="s">
        <v>707</v>
      </c>
      <c r="AB10" s="784"/>
      <c r="AC10" s="784"/>
      <c r="AD10" s="763"/>
      <c r="AE10" s="763"/>
      <c r="AF10" s="762" t="s">
        <v>706</v>
      </c>
      <c r="AG10" s="762" t="s">
        <v>707</v>
      </c>
      <c r="AH10" s="763"/>
      <c r="AI10" s="763"/>
      <c r="AJ10" s="777"/>
      <c r="AK10" s="760"/>
      <c r="AL10" s="760"/>
      <c r="AM10" s="763"/>
      <c r="AN10" s="763"/>
      <c r="AO10" s="767" t="s">
        <v>706</v>
      </c>
      <c r="AP10" s="762" t="s">
        <v>707</v>
      </c>
      <c r="AQ10" s="760"/>
      <c r="AR10" s="760"/>
      <c r="AS10" s="763"/>
      <c r="AT10" s="764"/>
      <c r="AU10" s="767" t="s">
        <v>706</v>
      </c>
      <c r="AV10" s="762" t="s">
        <v>707</v>
      </c>
      <c r="AW10" s="792"/>
      <c r="AY10" s="417">
        <f>AY8-AY9</f>
        <v>568</v>
      </c>
      <c r="AZ10" s="772" t="s">
        <v>777</v>
      </c>
      <c r="BA10" s="772"/>
      <c r="BB10" s="772"/>
      <c r="BC10" s="772"/>
      <c r="BD10" s="772"/>
      <c r="BE10" s="772"/>
    </row>
    <row r="11" spans="1:60" s="417" customFormat="1" ht="21" customHeight="1">
      <c r="A11" s="763"/>
      <c r="B11" s="763"/>
      <c r="C11" s="763"/>
      <c r="D11" s="763"/>
      <c r="E11" s="763"/>
      <c r="F11" s="763"/>
      <c r="G11" s="763"/>
      <c r="H11" s="763"/>
      <c r="I11" s="763"/>
      <c r="J11" s="763"/>
      <c r="K11" s="763"/>
      <c r="L11" s="763"/>
      <c r="M11" s="769"/>
      <c r="N11" s="763"/>
      <c r="O11" s="769"/>
      <c r="P11" s="763"/>
      <c r="Q11" s="763"/>
      <c r="R11" s="762"/>
      <c r="S11" s="762"/>
      <c r="T11" s="763"/>
      <c r="U11" s="763"/>
      <c r="V11" s="762"/>
      <c r="W11" s="762"/>
      <c r="X11" s="763"/>
      <c r="Y11" s="763"/>
      <c r="Z11" s="762"/>
      <c r="AA11" s="762"/>
      <c r="AB11" s="784"/>
      <c r="AC11" s="784"/>
      <c r="AD11" s="763"/>
      <c r="AE11" s="763"/>
      <c r="AF11" s="762"/>
      <c r="AG11" s="762"/>
      <c r="AH11" s="763"/>
      <c r="AI11" s="763"/>
      <c r="AJ11" s="777"/>
      <c r="AK11" s="760"/>
      <c r="AL11" s="760"/>
      <c r="AM11" s="763"/>
      <c r="AN11" s="763"/>
      <c r="AO11" s="767"/>
      <c r="AP11" s="762"/>
      <c r="AQ11" s="760"/>
      <c r="AR11" s="760"/>
      <c r="AS11" s="763"/>
      <c r="AT11" s="764"/>
      <c r="AU11" s="767"/>
      <c r="AV11" s="762"/>
      <c r="AW11" s="792"/>
    </row>
    <row r="12" spans="1:60" s="417" customFormat="1" ht="21" customHeight="1">
      <c r="A12" s="763"/>
      <c r="B12" s="763"/>
      <c r="C12" s="763"/>
      <c r="D12" s="763"/>
      <c r="E12" s="763"/>
      <c r="F12" s="763"/>
      <c r="G12" s="763"/>
      <c r="H12" s="763"/>
      <c r="I12" s="763"/>
      <c r="J12" s="763"/>
      <c r="K12" s="763"/>
      <c r="L12" s="763"/>
      <c r="M12" s="770"/>
      <c r="N12" s="763"/>
      <c r="O12" s="770"/>
      <c r="P12" s="763"/>
      <c r="Q12" s="763"/>
      <c r="R12" s="762"/>
      <c r="S12" s="762"/>
      <c r="T12" s="763"/>
      <c r="U12" s="763"/>
      <c r="V12" s="762"/>
      <c r="W12" s="762"/>
      <c r="X12" s="763"/>
      <c r="Y12" s="763"/>
      <c r="Z12" s="762"/>
      <c r="AA12" s="762"/>
      <c r="AB12" s="784"/>
      <c r="AC12" s="784"/>
      <c r="AD12" s="763"/>
      <c r="AE12" s="763"/>
      <c r="AF12" s="762"/>
      <c r="AG12" s="762"/>
      <c r="AH12" s="763"/>
      <c r="AI12" s="763"/>
      <c r="AJ12" s="778"/>
      <c r="AK12" s="761"/>
      <c r="AL12" s="761"/>
      <c r="AM12" s="763"/>
      <c r="AN12" s="763"/>
      <c r="AO12" s="767"/>
      <c r="AP12" s="762"/>
      <c r="AQ12" s="761"/>
      <c r="AR12" s="761"/>
      <c r="AS12" s="763"/>
      <c r="AT12" s="764"/>
      <c r="AU12" s="767"/>
      <c r="AV12" s="762"/>
      <c r="AW12" s="792"/>
    </row>
    <row r="13" spans="1:60" s="425" customFormat="1" ht="18.75" customHeight="1">
      <c r="A13" s="241">
        <v>1</v>
      </c>
      <c r="B13" s="241">
        <v>2</v>
      </c>
      <c r="C13" s="241">
        <v>3</v>
      </c>
      <c r="D13" s="241">
        <v>4</v>
      </c>
      <c r="E13" s="241">
        <v>5</v>
      </c>
      <c r="F13" s="241">
        <v>6</v>
      </c>
      <c r="G13" s="241">
        <v>7</v>
      </c>
      <c r="H13" s="241">
        <v>8</v>
      </c>
      <c r="I13" s="241">
        <v>9</v>
      </c>
      <c r="J13" s="241">
        <v>10</v>
      </c>
      <c r="K13" s="241">
        <v>11</v>
      </c>
      <c r="L13" s="241">
        <v>9</v>
      </c>
      <c r="M13" s="241">
        <v>10</v>
      </c>
      <c r="N13" s="241">
        <v>11</v>
      </c>
      <c r="O13" s="241">
        <v>12</v>
      </c>
      <c r="P13" s="241">
        <v>13</v>
      </c>
      <c r="Q13" s="241">
        <v>14</v>
      </c>
      <c r="R13" s="241">
        <v>15</v>
      </c>
      <c r="S13" s="241">
        <v>16</v>
      </c>
      <c r="T13" s="241">
        <v>20</v>
      </c>
      <c r="U13" s="241">
        <v>21</v>
      </c>
      <c r="V13" s="241">
        <v>22</v>
      </c>
      <c r="W13" s="241">
        <v>23</v>
      </c>
      <c r="X13" s="422">
        <v>13</v>
      </c>
      <c r="Y13" s="422">
        <v>14</v>
      </c>
      <c r="Z13" s="422">
        <v>15</v>
      </c>
      <c r="AA13" s="422">
        <v>16</v>
      </c>
      <c r="AB13" s="422">
        <v>28</v>
      </c>
      <c r="AC13" s="422">
        <v>29</v>
      </c>
      <c r="AD13" s="422">
        <v>17</v>
      </c>
      <c r="AE13" s="422">
        <v>18</v>
      </c>
      <c r="AF13" s="422">
        <v>19</v>
      </c>
      <c r="AG13" s="422">
        <v>20</v>
      </c>
      <c r="AH13" s="422">
        <v>21</v>
      </c>
      <c r="AI13" s="422">
        <v>22</v>
      </c>
      <c r="AJ13" s="422">
        <v>23</v>
      </c>
      <c r="AK13" s="422">
        <v>17</v>
      </c>
      <c r="AL13" s="422">
        <v>18</v>
      </c>
      <c r="AM13" s="241">
        <v>13</v>
      </c>
      <c r="AN13" s="241">
        <v>14</v>
      </c>
      <c r="AO13" s="241">
        <v>15</v>
      </c>
      <c r="AP13" s="241">
        <v>16</v>
      </c>
      <c r="AQ13" s="241">
        <v>17</v>
      </c>
      <c r="AR13" s="241">
        <v>18</v>
      </c>
      <c r="AS13" s="241">
        <v>19</v>
      </c>
      <c r="AT13" s="528">
        <v>20</v>
      </c>
      <c r="AU13" s="241">
        <v>21</v>
      </c>
      <c r="AV13" s="241">
        <v>22</v>
      </c>
      <c r="AW13" s="423">
        <v>23</v>
      </c>
      <c r="AX13" s="424"/>
    </row>
    <row r="14" spans="1:60" s="431" customFormat="1" ht="27.75" customHeight="1">
      <c r="A14" s="426"/>
      <c r="B14" s="427" t="s">
        <v>14</v>
      </c>
      <c r="C14" s="428"/>
      <c r="D14" s="428"/>
      <c r="E14" s="428"/>
      <c r="F14" s="428"/>
      <c r="G14" s="614">
        <f>G15</f>
        <v>133365.826</v>
      </c>
      <c r="H14" s="614">
        <f t="shared" ref="H14:AV14" si="0">H15</f>
        <v>109432.826</v>
      </c>
      <c r="I14" s="614">
        <f t="shared" si="0"/>
        <v>0</v>
      </c>
      <c r="J14" s="614">
        <f t="shared" si="0"/>
        <v>0</v>
      </c>
      <c r="K14" s="614">
        <f t="shared" si="0"/>
        <v>0</v>
      </c>
      <c r="L14" s="614">
        <f t="shared" si="0"/>
        <v>45600.741999999998</v>
      </c>
      <c r="M14" s="614">
        <f t="shared" si="0"/>
        <v>42058.741999999998</v>
      </c>
      <c r="N14" s="614">
        <f t="shared" si="0"/>
        <v>42291.741999999998</v>
      </c>
      <c r="O14" s="614">
        <f t="shared" si="0"/>
        <v>37577.699999999997</v>
      </c>
      <c r="P14" s="614">
        <f t="shared" si="0"/>
        <v>112783.258</v>
      </c>
      <c r="Q14" s="614">
        <f t="shared" si="0"/>
        <v>92845.258000000002</v>
      </c>
      <c r="R14" s="614">
        <f t="shared" si="0"/>
        <v>0</v>
      </c>
      <c r="S14" s="614">
        <f t="shared" si="0"/>
        <v>0</v>
      </c>
      <c r="T14" s="614">
        <f t="shared" si="0"/>
        <v>114443.258</v>
      </c>
      <c r="U14" s="614">
        <f t="shared" si="0"/>
        <v>94505.258000000002</v>
      </c>
      <c r="V14" s="614">
        <f t="shared" si="0"/>
        <v>0</v>
      </c>
      <c r="W14" s="614">
        <f t="shared" si="0"/>
        <v>0</v>
      </c>
      <c r="X14" s="614">
        <f t="shared" si="0"/>
        <v>139571</v>
      </c>
      <c r="Y14" s="614">
        <f t="shared" si="0"/>
        <v>119005</v>
      </c>
      <c r="Z14" s="614">
        <f t="shared" si="0"/>
        <v>0</v>
      </c>
      <c r="AA14" s="614">
        <f t="shared" si="0"/>
        <v>999</v>
      </c>
      <c r="AB14" s="614">
        <f t="shared" si="0"/>
        <v>0</v>
      </c>
      <c r="AC14" s="614">
        <f t="shared" si="0"/>
        <v>-1178.2580000000016</v>
      </c>
      <c r="AD14" s="614">
        <f t="shared" si="0"/>
        <v>28959</v>
      </c>
      <c r="AE14" s="614">
        <f t="shared" si="0"/>
        <v>24959</v>
      </c>
      <c r="AF14" s="614">
        <f t="shared" si="0"/>
        <v>0</v>
      </c>
      <c r="AG14" s="614">
        <f t="shared" si="0"/>
        <v>0</v>
      </c>
      <c r="AH14" s="614">
        <f t="shared" si="0"/>
        <v>34416</v>
      </c>
      <c r="AI14" s="614">
        <f t="shared" si="0"/>
        <v>28678</v>
      </c>
      <c r="AJ14" s="614">
        <f t="shared" si="0"/>
        <v>999</v>
      </c>
      <c r="AK14" s="614">
        <f t="shared" si="0"/>
        <v>2804.826</v>
      </c>
      <c r="AL14" s="614">
        <f t="shared" si="0"/>
        <v>1007</v>
      </c>
      <c r="AM14" s="614">
        <f t="shared" si="0"/>
        <v>141413.826</v>
      </c>
      <c r="AN14" s="615">
        <f t="shared" si="0"/>
        <v>120802.826</v>
      </c>
      <c r="AO14" s="614">
        <f t="shared" si="0"/>
        <v>0</v>
      </c>
      <c r="AP14" s="614">
        <f t="shared" si="0"/>
        <v>999</v>
      </c>
      <c r="AQ14" s="614">
        <f t="shared" si="0"/>
        <v>17123.826000000001</v>
      </c>
      <c r="AR14" s="614">
        <f t="shared" si="0"/>
        <v>17123.826000000001</v>
      </c>
      <c r="AS14" s="614">
        <f t="shared" si="0"/>
        <v>159280</v>
      </c>
      <c r="AT14" s="615">
        <f t="shared" si="0"/>
        <v>120802.826</v>
      </c>
      <c r="AU14" s="614">
        <f t="shared" si="0"/>
        <v>0</v>
      </c>
      <c r="AV14" s="614">
        <f t="shared" si="0"/>
        <v>999</v>
      </c>
      <c r="AW14" s="429"/>
      <c r="AX14" s="430"/>
    </row>
    <row r="15" spans="1:60" s="435" customFormat="1" ht="27.75" customHeight="1">
      <c r="A15" s="432"/>
      <c r="B15" s="555" t="s">
        <v>754</v>
      </c>
      <c r="C15" s="433"/>
      <c r="D15" s="433"/>
      <c r="E15" s="433"/>
      <c r="F15" s="433"/>
      <c r="G15" s="616">
        <f>G16+G27+G38+G45+G53</f>
        <v>133365.826</v>
      </c>
      <c r="H15" s="616">
        <f>H16+H27+H38+H45+H53</f>
        <v>109432.826</v>
      </c>
      <c r="I15" s="616">
        <f t="shared" ref="I15:AV15" si="1">I16+I27+I38+I45+I53</f>
        <v>0</v>
      </c>
      <c r="J15" s="616">
        <f t="shared" si="1"/>
        <v>0</v>
      </c>
      <c r="K15" s="616">
        <f t="shared" si="1"/>
        <v>0</v>
      </c>
      <c r="L15" s="616">
        <f t="shared" si="1"/>
        <v>45600.741999999998</v>
      </c>
      <c r="M15" s="616">
        <f t="shared" si="1"/>
        <v>42058.741999999998</v>
      </c>
      <c r="N15" s="616">
        <f t="shared" si="1"/>
        <v>42291.741999999998</v>
      </c>
      <c r="O15" s="616">
        <f t="shared" si="1"/>
        <v>37577.699999999997</v>
      </c>
      <c r="P15" s="616">
        <f t="shared" si="1"/>
        <v>112783.258</v>
      </c>
      <c r="Q15" s="616">
        <f t="shared" si="1"/>
        <v>92845.258000000002</v>
      </c>
      <c r="R15" s="616">
        <f t="shared" si="1"/>
        <v>0</v>
      </c>
      <c r="S15" s="616">
        <f t="shared" si="1"/>
        <v>0</v>
      </c>
      <c r="T15" s="616">
        <f t="shared" si="1"/>
        <v>114443.258</v>
      </c>
      <c r="U15" s="616">
        <f t="shared" si="1"/>
        <v>94505.258000000002</v>
      </c>
      <c r="V15" s="616">
        <f t="shared" si="1"/>
        <v>0</v>
      </c>
      <c r="W15" s="616">
        <f t="shared" si="1"/>
        <v>0</v>
      </c>
      <c r="X15" s="616">
        <f t="shared" si="1"/>
        <v>139571</v>
      </c>
      <c r="Y15" s="616">
        <f t="shared" si="1"/>
        <v>119005</v>
      </c>
      <c r="Z15" s="616">
        <f t="shared" si="1"/>
        <v>0</v>
      </c>
      <c r="AA15" s="616">
        <f t="shared" si="1"/>
        <v>999</v>
      </c>
      <c r="AB15" s="616">
        <f t="shared" si="1"/>
        <v>0</v>
      </c>
      <c r="AC15" s="616">
        <f t="shared" si="1"/>
        <v>-1178.2580000000016</v>
      </c>
      <c r="AD15" s="616">
        <f t="shared" si="1"/>
        <v>28959</v>
      </c>
      <c r="AE15" s="616">
        <f t="shared" si="1"/>
        <v>24959</v>
      </c>
      <c r="AF15" s="616">
        <f t="shared" si="1"/>
        <v>0</v>
      </c>
      <c r="AG15" s="616">
        <f t="shared" si="1"/>
        <v>0</v>
      </c>
      <c r="AH15" s="616">
        <f t="shared" si="1"/>
        <v>34416</v>
      </c>
      <c r="AI15" s="616">
        <f t="shared" si="1"/>
        <v>28678</v>
      </c>
      <c r="AJ15" s="616">
        <f t="shared" si="1"/>
        <v>999</v>
      </c>
      <c r="AK15" s="616">
        <f t="shared" si="1"/>
        <v>2804.826</v>
      </c>
      <c r="AL15" s="616">
        <f t="shared" si="1"/>
        <v>1007</v>
      </c>
      <c r="AM15" s="616">
        <f t="shared" si="1"/>
        <v>141413.826</v>
      </c>
      <c r="AN15" s="616">
        <f t="shared" si="1"/>
        <v>120802.826</v>
      </c>
      <c r="AO15" s="616">
        <f t="shared" si="1"/>
        <v>0</v>
      </c>
      <c r="AP15" s="616">
        <f t="shared" si="1"/>
        <v>999</v>
      </c>
      <c r="AQ15" s="617">
        <f t="shared" si="1"/>
        <v>17123.826000000001</v>
      </c>
      <c r="AR15" s="617">
        <f t="shared" si="1"/>
        <v>17123.826000000001</v>
      </c>
      <c r="AS15" s="616">
        <f t="shared" si="1"/>
        <v>159280</v>
      </c>
      <c r="AT15" s="616">
        <f t="shared" si="1"/>
        <v>120802.826</v>
      </c>
      <c r="AU15" s="616">
        <f t="shared" si="1"/>
        <v>0</v>
      </c>
      <c r="AV15" s="616">
        <f t="shared" si="1"/>
        <v>999</v>
      </c>
      <c r="AW15" s="436"/>
      <c r="AX15" s="430"/>
      <c r="AY15" s="430"/>
      <c r="AZ15" s="430"/>
      <c r="BA15" s="430"/>
      <c r="BB15" s="430"/>
      <c r="BC15" s="430"/>
      <c r="BD15" s="430"/>
      <c r="BE15" s="430"/>
      <c r="BF15" s="430"/>
      <c r="BG15" s="430"/>
      <c r="BH15" s="430"/>
    </row>
    <row r="16" spans="1:60" s="446" customFormat="1" ht="25.5" customHeight="1">
      <c r="A16" s="486" t="s">
        <v>85</v>
      </c>
      <c r="B16" s="556" t="s">
        <v>717</v>
      </c>
      <c r="C16" s="439"/>
      <c r="D16" s="440"/>
      <c r="E16" s="440"/>
      <c r="F16" s="439"/>
      <c r="G16" s="438">
        <f t="shared" ref="G16:AL16" si="2">G18</f>
        <v>36765</v>
      </c>
      <c r="H16" s="438">
        <f t="shared" si="2"/>
        <v>36357</v>
      </c>
      <c r="I16" s="438">
        <f t="shared" si="2"/>
        <v>0</v>
      </c>
      <c r="J16" s="438">
        <f t="shared" si="2"/>
        <v>0</v>
      </c>
      <c r="K16" s="438">
        <f t="shared" si="2"/>
        <v>0</v>
      </c>
      <c r="L16" s="438">
        <f t="shared" si="2"/>
        <v>0</v>
      </c>
      <c r="M16" s="438">
        <f t="shared" si="2"/>
        <v>0</v>
      </c>
      <c r="N16" s="438">
        <f t="shared" si="2"/>
        <v>0</v>
      </c>
      <c r="O16" s="438">
        <f t="shared" si="2"/>
        <v>0</v>
      </c>
      <c r="P16" s="438">
        <f t="shared" si="2"/>
        <v>38000</v>
      </c>
      <c r="Q16" s="438">
        <f t="shared" si="2"/>
        <v>38000</v>
      </c>
      <c r="R16" s="438">
        <f t="shared" si="2"/>
        <v>0</v>
      </c>
      <c r="S16" s="438">
        <f t="shared" si="2"/>
        <v>0</v>
      </c>
      <c r="T16" s="438">
        <f t="shared" si="2"/>
        <v>38000</v>
      </c>
      <c r="U16" s="438">
        <f t="shared" si="2"/>
        <v>38000</v>
      </c>
      <c r="V16" s="438">
        <f t="shared" si="2"/>
        <v>0</v>
      </c>
      <c r="W16" s="438">
        <f t="shared" si="2"/>
        <v>0</v>
      </c>
      <c r="X16" s="438">
        <f t="shared" si="2"/>
        <v>54265</v>
      </c>
      <c r="Y16" s="438">
        <f t="shared" si="2"/>
        <v>53637</v>
      </c>
      <c r="Z16" s="438">
        <f t="shared" si="2"/>
        <v>0</v>
      </c>
      <c r="AA16" s="438">
        <f t="shared" si="2"/>
        <v>0</v>
      </c>
      <c r="AB16" s="438">
        <f t="shared" si="2"/>
        <v>0</v>
      </c>
      <c r="AC16" s="438">
        <f t="shared" si="2"/>
        <v>-1643</v>
      </c>
      <c r="AD16" s="438">
        <f t="shared" si="2"/>
        <v>2481</v>
      </c>
      <c r="AE16" s="438">
        <f t="shared" si="2"/>
        <v>2481</v>
      </c>
      <c r="AF16" s="438">
        <f t="shared" si="2"/>
        <v>0</v>
      </c>
      <c r="AG16" s="438">
        <f t="shared" si="2"/>
        <v>0</v>
      </c>
      <c r="AH16" s="438">
        <f t="shared" si="2"/>
        <v>15198</v>
      </c>
      <c r="AI16" s="438">
        <f t="shared" si="2"/>
        <v>15198</v>
      </c>
      <c r="AJ16" s="438">
        <f t="shared" si="2"/>
        <v>0</v>
      </c>
      <c r="AK16" s="438">
        <f t="shared" si="2"/>
        <v>0</v>
      </c>
      <c r="AL16" s="438">
        <f t="shared" si="2"/>
        <v>1007</v>
      </c>
      <c r="AM16" s="438">
        <f>AM18</f>
        <v>53258</v>
      </c>
      <c r="AN16" s="438">
        <f t="shared" ref="AN16:AU16" si="3">AN18</f>
        <v>52630</v>
      </c>
      <c r="AO16" s="438">
        <f t="shared" si="3"/>
        <v>0</v>
      </c>
      <c r="AP16" s="438">
        <f t="shared" si="3"/>
        <v>0</v>
      </c>
      <c r="AQ16" s="438">
        <f t="shared" si="3"/>
        <v>153</v>
      </c>
      <c r="AR16" s="438">
        <f t="shared" si="3"/>
        <v>2545</v>
      </c>
      <c r="AS16" s="438">
        <f t="shared" si="3"/>
        <v>50866</v>
      </c>
      <c r="AT16" s="438">
        <f t="shared" si="3"/>
        <v>50238</v>
      </c>
      <c r="AU16" s="438">
        <f t="shared" si="3"/>
        <v>0</v>
      </c>
      <c r="AV16" s="442"/>
      <c r="AW16" s="443">
        <f>AT16-AN16</f>
        <v>-2392</v>
      </c>
      <c r="AX16" s="541">
        <f>AT18-AN18</f>
        <v>-2392</v>
      </c>
      <c r="AY16" s="541">
        <v>1298</v>
      </c>
      <c r="AZ16" s="541">
        <f>-(AX16)-AY16</f>
        <v>1094</v>
      </c>
      <c r="BE16" s="444"/>
      <c r="BF16" s="444"/>
      <c r="BG16" s="445"/>
      <c r="BH16" s="445"/>
    </row>
    <row r="17" spans="1:56" s="435" customFormat="1" ht="31.5">
      <c r="A17" s="452"/>
      <c r="B17" s="557" t="s">
        <v>720</v>
      </c>
      <c r="C17" s="433"/>
      <c r="D17" s="453"/>
      <c r="E17" s="454"/>
      <c r="F17" s="433"/>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6"/>
      <c r="AU17" s="455"/>
      <c r="AV17" s="457"/>
      <c r="AW17" s="434"/>
      <c r="AX17" s="579"/>
      <c r="AY17" s="771" t="s">
        <v>778</v>
      </c>
      <c r="AZ17" s="771"/>
      <c r="BA17" s="771"/>
    </row>
    <row r="18" spans="1:56" s="451" customFormat="1" ht="47.25">
      <c r="A18" s="449" t="s">
        <v>326</v>
      </c>
      <c r="B18" s="558" t="s">
        <v>721</v>
      </c>
      <c r="C18" s="450"/>
      <c r="D18" s="497"/>
      <c r="E18" s="498"/>
      <c r="F18" s="450"/>
      <c r="G18" s="490">
        <f t="shared" ref="G18:AS18" si="4">SUM(G19:G25)</f>
        <v>36765</v>
      </c>
      <c r="H18" s="490">
        <f t="shared" si="4"/>
        <v>36357</v>
      </c>
      <c r="I18" s="490">
        <f t="shared" si="4"/>
        <v>0</v>
      </c>
      <c r="J18" s="490">
        <f t="shared" si="4"/>
        <v>0</v>
      </c>
      <c r="K18" s="490">
        <f t="shared" si="4"/>
        <v>0</v>
      </c>
      <c r="L18" s="490">
        <f t="shared" si="4"/>
        <v>0</v>
      </c>
      <c r="M18" s="490">
        <f t="shared" si="4"/>
        <v>0</v>
      </c>
      <c r="N18" s="490">
        <f t="shared" si="4"/>
        <v>0</v>
      </c>
      <c r="O18" s="490">
        <f t="shared" si="4"/>
        <v>0</v>
      </c>
      <c r="P18" s="490">
        <f t="shared" si="4"/>
        <v>38000</v>
      </c>
      <c r="Q18" s="490">
        <f t="shared" si="4"/>
        <v>38000</v>
      </c>
      <c r="R18" s="490">
        <f t="shared" si="4"/>
        <v>0</v>
      </c>
      <c r="S18" s="490">
        <f t="shared" si="4"/>
        <v>0</v>
      </c>
      <c r="T18" s="490">
        <f t="shared" si="4"/>
        <v>38000</v>
      </c>
      <c r="U18" s="490">
        <f t="shared" si="4"/>
        <v>38000</v>
      </c>
      <c r="V18" s="490">
        <f t="shared" si="4"/>
        <v>0</v>
      </c>
      <c r="W18" s="490">
        <f t="shared" si="4"/>
        <v>0</v>
      </c>
      <c r="X18" s="490">
        <f t="shared" si="4"/>
        <v>54265</v>
      </c>
      <c r="Y18" s="490">
        <f t="shared" si="4"/>
        <v>53637</v>
      </c>
      <c r="Z18" s="490">
        <f t="shared" si="4"/>
        <v>0</v>
      </c>
      <c r="AA18" s="490">
        <f t="shared" si="4"/>
        <v>0</v>
      </c>
      <c r="AB18" s="490">
        <f t="shared" si="4"/>
        <v>0</v>
      </c>
      <c r="AC18" s="490">
        <f t="shared" si="4"/>
        <v>-1643</v>
      </c>
      <c r="AD18" s="490">
        <f t="shared" si="4"/>
        <v>2481</v>
      </c>
      <c r="AE18" s="490">
        <f t="shared" si="4"/>
        <v>2481</v>
      </c>
      <c r="AF18" s="490">
        <f t="shared" si="4"/>
        <v>0</v>
      </c>
      <c r="AG18" s="490">
        <f t="shared" si="4"/>
        <v>0</v>
      </c>
      <c r="AH18" s="490">
        <f t="shared" si="4"/>
        <v>15198</v>
      </c>
      <c r="AI18" s="490">
        <f t="shared" si="4"/>
        <v>15198</v>
      </c>
      <c r="AJ18" s="490">
        <f t="shared" si="4"/>
        <v>0</v>
      </c>
      <c r="AK18" s="490">
        <f t="shared" si="4"/>
        <v>0</v>
      </c>
      <c r="AL18" s="490">
        <f t="shared" si="4"/>
        <v>1007</v>
      </c>
      <c r="AM18" s="490">
        <f t="shared" si="4"/>
        <v>53258</v>
      </c>
      <c r="AN18" s="490">
        <f t="shared" si="4"/>
        <v>52630</v>
      </c>
      <c r="AO18" s="490">
        <f t="shared" si="4"/>
        <v>0</v>
      </c>
      <c r="AP18" s="490">
        <f t="shared" si="4"/>
        <v>0</v>
      </c>
      <c r="AQ18" s="490">
        <f t="shared" si="4"/>
        <v>153</v>
      </c>
      <c r="AR18" s="490">
        <f t="shared" si="4"/>
        <v>2545</v>
      </c>
      <c r="AS18" s="490">
        <f t="shared" si="4"/>
        <v>50866</v>
      </c>
      <c r="AT18" s="490">
        <f>SUM(AT19:AT25)</f>
        <v>50238</v>
      </c>
      <c r="AU18" s="490">
        <f t="shared" ref="AU18" si="5">SUM(AU19:AU21)</f>
        <v>0</v>
      </c>
      <c r="AV18" s="462"/>
      <c r="AW18" s="499"/>
    </row>
    <row r="19" spans="1:56" s="446" customFormat="1" ht="67.5" customHeight="1">
      <c r="A19" s="470">
        <v>1</v>
      </c>
      <c r="B19" s="559" t="s">
        <v>722</v>
      </c>
      <c r="C19" s="585" t="s">
        <v>712</v>
      </c>
      <c r="D19" s="585" t="s">
        <v>723</v>
      </c>
      <c r="E19" s="586" t="s">
        <v>715</v>
      </c>
      <c r="F19" s="587" t="s">
        <v>724</v>
      </c>
      <c r="G19" s="442">
        <v>9800</v>
      </c>
      <c r="H19" s="442">
        <v>9687</v>
      </c>
      <c r="I19" s="442"/>
      <c r="J19" s="442"/>
      <c r="K19" s="442"/>
      <c r="L19" s="442"/>
      <c r="M19" s="442"/>
      <c r="N19" s="442"/>
      <c r="O19" s="442"/>
      <c r="P19" s="442">
        <v>9800</v>
      </c>
      <c r="Q19" s="442">
        <v>9800</v>
      </c>
      <c r="R19" s="442"/>
      <c r="S19" s="442"/>
      <c r="T19" s="442">
        <v>9800</v>
      </c>
      <c r="U19" s="442">
        <v>9800</v>
      </c>
      <c r="V19" s="442"/>
      <c r="W19" s="442"/>
      <c r="X19" s="468">
        <f>Y19+113</f>
        <v>9800</v>
      </c>
      <c r="Y19" s="468">
        <v>9687</v>
      </c>
      <c r="Z19" s="442"/>
      <c r="AA19" s="442"/>
      <c r="AB19" s="442"/>
      <c r="AC19" s="442">
        <f t="shared" ref="AC19:AC23" si="6">Y19-U19</f>
        <v>-113</v>
      </c>
      <c r="AD19" s="468">
        <f t="shared" ref="AD19:AD23" si="7">AE19</f>
        <v>660</v>
      </c>
      <c r="AE19" s="468">
        <v>660</v>
      </c>
      <c r="AF19" s="442"/>
      <c r="AG19" s="442"/>
      <c r="AH19" s="468">
        <f t="shared" ref="AH19:AH23" si="8">AI19</f>
        <v>4198</v>
      </c>
      <c r="AI19" s="468">
        <v>4198</v>
      </c>
      <c r="AJ19" s="442"/>
      <c r="AK19" s="460"/>
      <c r="AL19" s="460">
        <f>Y19-AN19</f>
        <v>20</v>
      </c>
      <c r="AM19" s="442">
        <f>AN19+113</f>
        <v>9780</v>
      </c>
      <c r="AN19" s="442">
        <v>9667</v>
      </c>
      <c r="AO19" s="460"/>
      <c r="AP19" s="460"/>
      <c r="AQ19" s="460"/>
      <c r="AR19" s="469">
        <v>1803</v>
      </c>
      <c r="AS19" s="491">
        <f>AT19+113</f>
        <v>7977</v>
      </c>
      <c r="AT19" s="469">
        <f>AN19-AR19</f>
        <v>7864</v>
      </c>
      <c r="AU19" s="460"/>
      <c r="AV19" s="460"/>
      <c r="AW19" s="492"/>
      <c r="AX19" s="418">
        <f t="shared" ref="AX19:AX21" si="9">AM19-AN19</f>
        <v>113</v>
      </c>
      <c r="BB19" s="542"/>
      <c r="BC19" s="542"/>
      <c r="BD19" s="542"/>
    </row>
    <row r="20" spans="1:56" s="435" customFormat="1" ht="47.25" customHeight="1">
      <c r="A20" s="532">
        <v>2</v>
      </c>
      <c r="B20" s="560" t="s">
        <v>760</v>
      </c>
      <c r="C20" s="588" t="s">
        <v>761</v>
      </c>
      <c r="D20" s="588" t="s">
        <v>762</v>
      </c>
      <c r="E20" s="589" t="s">
        <v>715</v>
      </c>
      <c r="F20" s="351" t="s">
        <v>763</v>
      </c>
      <c r="G20" s="533">
        <v>5000</v>
      </c>
      <c r="H20" s="533">
        <v>4950</v>
      </c>
      <c r="I20" s="534"/>
      <c r="J20" s="534"/>
      <c r="K20" s="534"/>
      <c r="L20" s="534"/>
      <c r="M20" s="534"/>
      <c r="N20" s="534"/>
      <c r="O20" s="534"/>
      <c r="P20" s="534">
        <v>5000</v>
      </c>
      <c r="Q20" s="534">
        <v>5000</v>
      </c>
      <c r="R20" s="534"/>
      <c r="S20" s="534"/>
      <c r="T20" s="534">
        <v>5000</v>
      </c>
      <c r="U20" s="534">
        <v>5000</v>
      </c>
      <c r="V20" s="534"/>
      <c r="W20" s="534"/>
      <c r="X20" s="535">
        <f>Y20+50</f>
        <v>5000</v>
      </c>
      <c r="Y20" s="535">
        <v>4950</v>
      </c>
      <c r="Z20" s="534"/>
      <c r="AA20" s="534"/>
      <c r="AB20" s="534"/>
      <c r="AC20" s="534">
        <f t="shared" si="6"/>
        <v>-50</v>
      </c>
      <c r="AD20" s="535">
        <f t="shared" si="7"/>
        <v>340</v>
      </c>
      <c r="AE20" s="535">
        <v>340</v>
      </c>
      <c r="AF20" s="534"/>
      <c r="AG20" s="534"/>
      <c r="AH20" s="535">
        <f t="shared" si="8"/>
        <v>2000</v>
      </c>
      <c r="AI20" s="535">
        <v>2000</v>
      </c>
      <c r="AJ20" s="534"/>
      <c r="AK20" s="536"/>
      <c r="AL20" s="536">
        <f t="shared" ref="AL20" si="10">Y20-AN20</f>
        <v>6</v>
      </c>
      <c r="AM20" s="533">
        <f>AN20+50</f>
        <v>4994</v>
      </c>
      <c r="AN20" s="533">
        <v>4944</v>
      </c>
      <c r="AO20" s="536"/>
      <c r="AP20" s="536"/>
      <c r="AQ20" s="536"/>
      <c r="AR20" s="469">
        <v>103</v>
      </c>
      <c r="AS20" s="537">
        <f>AT20+50</f>
        <v>4891</v>
      </c>
      <c r="AT20" s="469">
        <f>AN20-AR20</f>
        <v>4841</v>
      </c>
      <c r="AU20" s="536"/>
      <c r="AV20" s="536"/>
      <c r="AW20" s="436"/>
      <c r="AX20" s="418">
        <f t="shared" si="9"/>
        <v>50</v>
      </c>
      <c r="AY20" s="488">
        <f>AR19-AQ21</f>
        <v>1650</v>
      </c>
      <c r="AZ20" s="539"/>
      <c r="BA20" s="539"/>
    </row>
    <row r="21" spans="1:56" s="446" customFormat="1" ht="47.25" customHeight="1">
      <c r="A21" s="470">
        <v>3</v>
      </c>
      <c r="B21" s="559" t="s">
        <v>725</v>
      </c>
      <c r="C21" s="585" t="s">
        <v>713</v>
      </c>
      <c r="D21" s="585" t="s">
        <v>726</v>
      </c>
      <c r="E21" s="586" t="s">
        <v>715</v>
      </c>
      <c r="F21" s="587" t="s">
        <v>727</v>
      </c>
      <c r="G21" s="442">
        <v>9700</v>
      </c>
      <c r="H21" s="442">
        <v>9599</v>
      </c>
      <c r="I21" s="442"/>
      <c r="J21" s="442"/>
      <c r="K21" s="442"/>
      <c r="L21" s="442"/>
      <c r="M21" s="442"/>
      <c r="N21" s="442"/>
      <c r="O21" s="442"/>
      <c r="P21" s="442">
        <v>9700</v>
      </c>
      <c r="Q21" s="442">
        <v>9700</v>
      </c>
      <c r="R21" s="442"/>
      <c r="S21" s="442"/>
      <c r="T21" s="442">
        <v>9700</v>
      </c>
      <c r="U21" s="442">
        <v>9700</v>
      </c>
      <c r="V21" s="442"/>
      <c r="W21" s="442"/>
      <c r="X21" s="468">
        <f>Y21+101</f>
        <v>9700</v>
      </c>
      <c r="Y21" s="468">
        <v>9599</v>
      </c>
      <c r="Z21" s="442"/>
      <c r="AA21" s="442"/>
      <c r="AB21" s="442"/>
      <c r="AC21" s="442">
        <f t="shared" si="6"/>
        <v>-101</v>
      </c>
      <c r="AD21" s="468">
        <f t="shared" si="7"/>
        <v>650</v>
      </c>
      <c r="AE21" s="468">
        <v>650</v>
      </c>
      <c r="AF21" s="442"/>
      <c r="AG21" s="442"/>
      <c r="AH21" s="468">
        <f t="shared" si="8"/>
        <v>4000</v>
      </c>
      <c r="AI21" s="468">
        <v>4000</v>
      </c>
      <c r="AJ21" s="442"/>
      <c r="AK21" s="460"/>
      <c r="AL21" s="460">
        <f t="shared" ref="AL21:AL23" si="11">Y21-AN21</f>
        <v>701</v>
      </c>
      <c r="AM21" s="442">
        <f>AN21+101</f>
        <v>8999</v>
      </c>
      <c r="AN21" s="442">
        <v>8898</v>
      </c>
      <c r="AO21" s="460"/>
      <c r="AP21" s="460"/>
      <c r="AQ21" s="469">
        <v>153</v>
      </c>
      <c r="AR21" s="491"/>
      <c r="AS21" s="491">
        <f>AT21+101</f>
        <v>9152</v>
      </c>
      <c r="AT21" s="469">
        <f>AN21+AQ21</f>
        <v>9051</v>
      </c>
      <c r="AU21" s="460"/>
      <c r="AV21" s="460"/>
      <c r="AW21" s="492"/>
      <c r="AX21" s="418">
        <f t="shared" si="9"/>
        <v>101</v>
      </c>
      <c r="AY21" s="489"/>
      <c r="AZ21" s="451"/>
      <c r="BA21" s="451"/>
    </row>
    <row r="22" spans="1:56" s="435" customFormat="1" ht="47.25" customHeight="1">
      <c r="A22" s="532">
        <v>4</v>
      </c>
      <c r="B22" s="560" t="s">
        <v>764</v>
      </c>
      <c r="C22" s="588" t="s">
        <v>765</v>
      </c>
      <c r="D22" s="588" t="s">
        <v>766</v>
      </c>
      <c r="E22" s="589" t="s">
        <v>715</v>
      </c>
      <c r="F22" s="351" t="s">
        <v>767</v>
      </c>
      <c r="G22" s="533">
        <v>8000</v>
      </c>
      <c r="H22" s="533">
        <v>7899</v>
      </c>
      <c r="I22" s="534"/>
      <c r="J22" s="534"/>
      <c r="K22" s="534"/>
      <c r="L22" s="534"/>
      <c r="M22" s="534"/>
      <c r="N22" s="534"/>
      <c r="O22" s="534"/>
      <c r="P22" s="534">
        <v>8000</v>
      </c>
      <c r="Q22" s="534">
        <v>8000</v>
      </c>
      <c r="R22" s="534"/>
      <c r="S22" s="534"/>
      <c r="T22" s="534">
        <v>8000</v>
      </c>
      <c r="U22" s="534">
        <v>8000</v>
      </c>
      <c r="V22" s="534"/>
      <c r="W22" s="534"/>
      <c r="X22" s="535">
        <f>Y22+101</f>
        <v>8000</v>
      </c>
      <c r="Y22" s="535">
        <v>7899</v>
      </c>
      <c r="Z22" s="534"/>
      <c r="AA22" s="534"/>
      <c r="AB22" s="534"/>
      <c r="AC22" s="534">
        <f t="shared" si="6"/>
        <v>-101</v>
      </c>
      <c r="AD22" s="535">
        <f t="shared" si="7"/>
        <v>540</v>
      </c>
      <c r="AE22" s="535">
        <v>540</v>
      </c>
      <c r="AF22" s="534"/>
      <c r="AG22" s="534"/>
      <c r="AH22" s="535">
        <f t="shared" si="8"/>
        <v>3250</v>
      </c>
      <c r="AI22" s="535">
        <v>3250</v>
      </c>
      <c r="AJ22" s="534"/>
      <c r="AK22" s="536"/>
      <c r="AL22" s="536">
        <f t="shared" si="11"/>
        <v>271</v>
      </c>
      <c r="AM22" s="533">
        <f>AN22+101</f>
        <v>7729</v>
      </c>
      <c r="AN22" s="533">
        <v>7628</v>
      </c>
      <c r="AO22" s="536"/>
      <c r="AP22" s="536"/>
      <c r="AQ22" s="536"/>
      <c r="AR22" s="469">
        <v>328</v>
      </c>
      <c r="AS22" s="537">
        <f>AT22+101</f>
        <v>7401</v>
      </c>
      <c r="AT22" s="469">
        <f>AN22-AR22</f>
        <v>7300</v>
      </c>
      <c r="AU22" s="536"/>
      <c r="AV22" s="536"/>
      <c r="AW22" s="436"/>
      <c r="AX22" s="418">
        <f>AM22-AN22</f>
        <v>101</v>
      </c>
      <c r="AY22" s="538"/>
      <c r="AZ22" s="539"/>
      <c r="BA22" s="539"/>
    </row>
    <row r="23" spans="1:56" s="435" customFormat="1" ht="47.25" customHeight="1">
      <c r="A23" s="470">
        <v>5</v>
      </c>
      <c r="B23" s="560" t="s">
        <v>768</v>
      </c>
      <c r="C23" s="588" t="s">
        <v>758</v>
      </c>
      <c r="D23" s="588" t="s">
        <v>769</v>
      </c>
      <c r="E23" s="589" t="s">
        <v>715</v>
      </c>
      <c r="F23" s="351" t="s">
        <v>770</v>
      </c>
      <c r="G23" s="533">
        <v>4265</v>
      </c>
      <c r="H23" s="533">
        <v>4222</v>
      </c>
      <c r="I23" s="534"/>
      <c r="J23" s="534"/>
      <c r="K23" s="534"/>
      <c r="L23" s="534"/>
      <c r="M23" s="534"/>
      <c r="N23" s="534"/>
      <c r="O23" s="534"/>
      <c r="P23" s="534">
        <v>5500</v>
      </c>
      <c r="Q23" s="534">
        <v>5500</v>
      </c>
      <c r="R23" s="534"/>
      <c r="S23" s="534"/>
      <c r="T23" s="534">
        <v>5500</v>
      </c>
      <c r="U23" s="534">
        <v>5500</v>
      </c>
      <c r="V23" s="534"/>
      <c r="W23" s="534"/>
      <c r="X23" s="535">
        <f>Y23+43</f>
        <v>4265</v>
      </c>
      <c r="Y23" s="535">
        <v>4222</v>
      </c>
      <c r="Z23" s="534"/>
      <c r="AA23" s="534"/>
      <c r="AB23" s="534"/>
      <c r="AC23" s="534">
        <f t="shared" si="6"/>
        <v>-1278</v>
      </c>
      <c r="AD23" s="535">
        <f t="shared" si="7"/>
        <v>291</v>
      </c>
      <c r="AE23" s="535">
        <v>291</v>
      </c>
      <c r="AF23" s="534"/>
      <c r="AG23" s="534"/>
      <c r="AH23" s="535">
        <f t="shared" si="8"/>
        <v>1750</v>
      </c>
      <c r="AI23" s="535">
        <v>1750</v>
      </c>
      <c r="AJ23" s="534"/>
      <c r="AK23" s="536"/>
      <c r="AL23" s="536">
        <f t="shared" si="11"/>
        <v>9</v>
      </c>
      <c r="AM23" s="533">
        <f>AN23+43</f>
        <v>4256</v>
      </c>
      <c r="AN23" s="533">
        <v>4213</v>
      </c>
      <c r="AO23" s="536"/>
      <c r="AP23" s="536"/>
      <c r="AQ23" s="536"/>
      <c r="AR23" s="469">
        <v>91</v>
      </c>
      <c r="AS23" s="537">
        <f>AT23+43</f>
        <v>4165</v>
      </c>
      <c r="AT23" s="469">
        <f>AN23-AR23</f>
        <v>4122</v>
      </c>
      <c r="AU23" s="536"/>
      <c r="AV23" s="536"/>
      <c r="AW23" s="436"/>
      <c r="AX23" s="418">
        <f t="shared" ref="AX23:AX25" si="12">AM23-AN23</f>
        <v>43</v>
      </c>
      <c r="AY23" s="538"/>
      <c r="AZ23" s="539"/>
      <c r="BA23" s="539"/>
    </row>
    <row r="24" spans="1:56" s="435" customFormat="1" ht="67.5" customHeight="1">
      <c r="A24" s="532">
        <v>6</v>
      </c>
      <c r="B24" s="561" t="s">
        <v>771</v>
      </c>
      <c r="C24" s="588" t="s">
        <v>772</v>
      </c>
      <c r="D24" s="590" t="s">
        <v>773</v>
      </c>
      <c r="E24" s="591" t="s">
        <v>710</v>
      </c>
      <c r="F24" s="592"/>
      <c r="G24" s="534"/>
      <c r="H24" s="534"/>
      <c r="I24" s="534"/>
      <c r="J24" s="534"/>
      <c r="K24" s="534"/>
      <c r="L24" s="534"/>
      <c r="M24" s="534"/>
      <c r="N24" s="534"/>
      <c r="O24" s="534"/>
      <c r="P24" s="534"/>
      <c r="Q24" s="534"/>
      <c r="R24" s="534"/>
      <c r="S24" s="534"/>
      <c r="T24" s="534"/>
      <c r="U24" s="534"/>
      <c r="V24" s="534"/>
      <c r="W24" s="534"/>
      <c r="X24" s="535">
        <f>Y24+100</f>
        <v>9500</v>
      </c>
      <c r="Y24" s="535">
        <v>9400</v>
      </c>
      <c r="Z24" s="534"/>
      <c r="AA24" s="534"/>
      <c r="AB24" s="534"/>
      <c r="AC24" s="534"/>
      <c r="AD24" s="534"/>
      <c r="AE24" s="534"/>
      <c r="AF24" s="534"/>
      <c r="AG24" s="534"/>
      <c r="AH24" s="534"/>
      <c r="AI24" s="534"/>
      <c r="AJ24" s="534"/>
      <c r="AK24" s="536"/>
      <c r="AL24" s="536"/>
      <c r="AM24" s="533">
        <f>AN24+100</f>
        <v>9500</v>
      </c>
      <c r="AN24" s="533">
        <v>9400</v>
      </c>
      <c r="AO24" s="536"/>
      <c r="AP24" s="536"/>
      <c r="AQ24" s="536"/>
      <c r="AR24" s="469">
        <v>160</v>
      </c>
      <c r="AS24" s="537">
        <f>AT24+100</f>
        <v>9340</v>
      </c>
      <c r="AT24" s="469">
        <f t="shared" ref="AT24:AT25" si="13">AN24-AR24</f>
        <v>9240</v>
      </c>
      <c r="AU24" s="536"/>
      <c r="AV24" s="536"/>
      <c r="AW24" s="436"/>
      <c r="AX24" s="418">
        <f t="shared" si="12"/>
        <v>100</v>
      </c>
      <c r="AY24" s="540"/>
      <c r="AZ24" s="539"/>
      <c r="BA24" s="539"/>
    </row>
    <row r="25" spans="1:56" s="435" customFormat="1" ht="84" customHeight="1">
      <c r="A25" s="470">
        <v>7</v>
      </c>
      <c r="B25" s="561" t="s">
        <v>774</v>
      </c>
      <c r="C25" s="588" t="s">
        <v>775</v>
      </c>
      <c r="D25" s="590" t="s">
        <v>776</v>
      </c>
      <c r="E25" s="591" t="s">
        <v>710</v>
      </c>
      <c r="F25" s="592"/>
      <c r="G25" s="534"/>
      <c r="H25" s="534"/>
      <c r="I25" s="534"/>
      <c r="J25" s="534"/>
      <c r="K25" s="534"/>
      <c r="L25" s="534"/>
      <c r="M25" s="534"/>
      <c r="N25" s="534"/>
      <c r="O25" s="534"/>
      <c r="P25" s="534"/>
      <c r="Q25" s="534"/>
      <c r="R25" s="534"/>
      <c r="S25" s="534"/>
      <c r="T25" s="534"/>
      <c r="U25" s="534"/>
      <c r="V25" s="534"/>
      <c r="W25" s="534"/>
      <c r="X25" s="535">
        <f>Y25+120</f>
        <v>8000</v>
      </c>
      <c r="Y25" s="535">
        <v>7880</v>
      </c>
      <c r="Z25" s="534"/>
      <c r="AA25" s="534"/>
      <c r="AB25" s="534"/>
      <c r="AC25" s="534"/>
      <c r="AD25" s="534"/>
      <c r="AE25" s="534"/>
      <c r="AF25" s="534"/>
      <c r="AG25" s="534"/>
      <c r="AH25" s="534"/>
      <c r="AI25" s="534"/>
      <c r="AJ25" s="534"/>
      <c r="AK25" s="536"/>
      <c r="AL25" s="536"/>
      <c r="AM25" s="533">
        <f>AN25+120</f>
        <v>8000</v>
      </c>
      <c r="AN25" s="533">
        <v>7880</v>
      </c>
      <c r="AO25" s="536"/>
      <c r="AP25" s="536"/>
      <c r="AQ25" s="536"/>
      <c r="AR25" s="469">
        <v>60</v>
      </c>
      <c r="AS25" s="537">
        <f>AT25+120</f>
        <v>7940</v>
      </c>
      <c r="AT25" s="469">
        <f t="shared" si="13"/>
        <v>7820</v>
      </c>
      <c r="AU25" s="536"/>
      <c r="AV25" s="536"/>
      <c r="AW25" s="436"/>
      <c r="AX25" s="418">
        <f t="shared" si="12"/>
        <v>120</v>
      </c>
      <c r="AY25" s="540"/>
      <c r="AZ25" s="539"/>
      <c r="BA25" s="539"/>
    </row>
    <row r="26" spans="1:56" s="446" customFormat="1">
      <c r="A26" s="487"/>
      <c r="B26" s="562"/>
      <c r="C26" s="585"/>
      <c r="D26" s="585"/>
      <c r="E26" s="586"/>
      <c r="F26" s="587"/>
      <c r="G26" s="442"/>
      <c r="H26" s="442"/>
      <c r="I26" s="442"/>
      <c r="J26" s="442"/>
      <c r="K26" s="442"/>
      <c r="L26" s="442"/>
      <c r="M26" s="442"/>
      <c r="N26" s="442"/>
      <c r="O26" s="442"/>
      <c r="P26" s="442"/>
      <c r="Q26" s="442"/>
      <c r="R26" s="442"/>
      <c r="S26" s="442"/>
      <c r="T26" s="442"/>
      <c r="U26" s="442"/>
      <c r="V26" s="442"/>
      <c r="W26" s="442"/>
      <c r="X26" s="468"/>
      <c r="Y26" s="468"/>
      <c r="Z26" s="442"/>
      <c r="AA26" s="442"/>
      <c r="AB26" s="442"/>
      <c r="AC26" s="442"/>
      <c r="AD26" s="468"/>
      <c r="AE26" s="468"/>
      <c r="AF26" s="442"/>
      <c r="AG26" s="442"/>
      <c r="AH26" s="468"/>
      <c r="AI26" s="468"/>
      <c r="AJ26" s="442"/>
      <c r="AK26" s="460"/>
      <c r="AL26" s="460"/>
      <c r="AM26" s="442"/>
      <c r="AN26" s="442"/>
      <c r="AO26" s="460"/>
      <c r="AP26" s="460"/>
      <c r="AQ26" s="491"/>
      <c r="AR26" s="491"/>
      <c r="AS26" s="491"/>
      <c r="AT26" s="469"/>
      <c r="AU26" s="460"/>
      <c r="AV26" s="460"/>
      <c r="AW26" s="492"/>
      <c r="AX26" s="488">
        <f>AS27-AT27</f>
        <v>24510</v>
      </c>
      <c r="AY26" s="489"/>
      <c r="AZ26" s="451"/>
      <c r="BA26" s="451"/>
    </row>
    <row r="27" spans="1:56" s="446" customFormat="1" ht="24" customHeight="1">
      <c r="A27" s="486" t="s">
        <v>102</v>
      </c>
      <c r="B27" s="556" t="s">
        <v>728</v>
      </c>
      <c r="C27" s="593"/>
      <c r="D27" s="594"/>
      <c r="E27" s="594"/>
      <c r="F27" s="593"/>
      <c r="G27" s="438">
        <f>G28+G31+G36</f>
        <v>87000</v>
      </c>
      <c r="H27" s="438">
        <f t="shared" ref="H27:AV27" si="14">H28+H31+H36</f>
        <v>63520</v>
      </c>
      <c r="I27" s="438">
        <f t="shared" si="14"/>
        <v>0</v>
      </c>
      <c r="J27" s="438">
        <f t="shared" si="14"/>
        <v>0</v>
      </c>
      <c r="K27" s="438">
        <f t="shared" si="14"/>
        <v>0</v>
      </c>
      <c r="L27" s="438">
        <f t="shared" si="14"/>
        <v>39700.741999999998</v>
      </c>
      <c r="M27" s="438">
        <f t="shared" si="14"/>
        <v>36158.741999999998</v>
      </c>
      <c r="N27" s="438">
        <f t="shared" si="14"/>
        <v>39700.741999999998</v>
      </c>
      <c r="O27" s="438">
        <f t="shared" si="14"/>
        <v>36158.699999999997</v>
      </c>
      <c r="P27" s="438">
        <f t="shared" si="14"/>
        <v>47299.258000000002</v>
      </c>
      <c r="Q27" s="438">
        <f t="shared" si="14"/>
        <v>27361.258000000002</v>
      </c>
      <c r="R27" s="438">
        <f t="shared" si="14"/>
        <v>0</v>
      </c>
      <c r="S27" s="438">
        <f t="shared" si="14"/>
        <v>0</v>
      </c>
      <c r="T27" s="438">
        <f t="shared" si="14"/>
        <v>47299.258000000002</v>
      </c>
      <c r="U27" s="438">
        <f t="shared" si="14"/>
        <v>27361.258000000002</v>
      </c>
      <c r="V27" s="438">
        <f t="shared" si="14"/>
        <v>0</v>
      </c>
      <c r="W27" s="438">
        <f t="shared" si="14"/>
        <v>0</v>
      </c>
      <c r="X27" s="438">
        <f t="shared" si="14"/>
        <v>50608</v>
      </c>
      <c r="Y27" s="438">
        <f t="shared" si="14"/>
        <v>30670</v>
      </c>
      <c r="Z27" s="438">
        <f t="shared" si="14"/>
        <v>0</v>
      </c>
      <c r="AA27" s="438">
        <f t="shared" si="14"/>
        <v>999</v>
      </c>
      <c r="AB27" s="438">
        <f t="shared" si="14"/>
        <v>0</v>
      </c>
      <c r="AC27" s="438">
        <f t="shared" si="14"/>
        <v>-0.25800000000162981</v>
      </c>
      <c r="AD27" s="438">
        <f t="shared" si="14"/>
        <v>22443</v>
      </c>
      <c r="AE27" s="438">
        <f t="shared" si="14"/>
        <v>18443</v>
      </c>
      <c r="AF27" s="438">
        <f t="shared" si="14"/>
        <v>0</v>
      </c>
      <c r="AG27" s="438">
        <f t="shared" si="14"/>
        <v>0</v>
      </c>
      <c r="AH27" s="438">
        <f t="shared" si="14"/>
        <v>13719</v>
      </c>
      <c r="AI27" s="438">
        <f t="shared" si="14"/>
        <v>7981</v>
      </c>
      <c r="AJ27" s="438">
        <f t="shared" si="14"/>
        <v>999</v>
      </c>
      <c r="AK27" s="438">
        <f t="shared" si="14"/>
        <v>0</v>
      </c>
      <c r="AL27" s="438">
        <f t="shared" si="14"/>
        <v>0</v>
      </c>
      <c r="AM27" s="438">
        <f t="shared" si="14"/>
        <v>50608</v>
      </c>
      <c r="AN27" s="438">
        <f t="shared" si="14"/>
        <v>30670</v>
      </c>
      <c r="AO27" s="438">
        <f t="shared" si="14"/>
        <v>0</v>
      </c>
      <c r="AP27" s="438">
        <f t="shared" si="14"/>
        <v>999</v>
      </c>
      <c r="AQ27" s="438">
        <f t="shared" si="14"/>
        <v>4823</v>
      </c>
      <c r="AR27" s="438">
        <f t="shared" si="14"/>
        <v>3309</v>
      </c>
      <c r="AS27" s="438">
        <f t="shared" si="14"/>
        <v>56694</v>
      </c>
      <c r="AT27" s="438">
        <f t="shared" si="14"/>
        <v>32184</v>
      </c>
      <c r="AU27" s="438">
        <f t="shared" si="14"/>
        <v>0</v>
      </c>
      <c r="AV27" s="438">
        <f t="shared" si="14"/>
        <v>999</v>
      </c>
      <c r="AW27" s="500">
        <f>AT27-AN27</f>
        <v>1514</v>
      </c>
      <c r="AX27" s="501" t="s">
        <v>757</v>
      </c>
      <c r="AZ27" s="451"/>
      <c r="BA27" s="451"/>
    </row>
    <row r="28" spans="1:56" s="446" customFormat="1" ht="47.25">
      <c r="A28" s="447" t="s">
        <v>87</v>
      </c>
      <c r="B28" s="563" t="s">
        <v>719</v>
      </c>
      <c r="C28" s="593"/>
      <c r="D28" s="595"/>
      <c r="E28" s="595"/>
      <c r="F28" s="593"/>
      <c r="G28" s="438">
        <f t="shared" ref="G28:AU28" si="15">G29</f>
        <v>87000</v>
      </c>
      <c r="H28" s="438">
        <f t="shared" si="15"/>
        <v>63520</v>
      </c>
      <c r="I28" s="441">
        <f t="shared" si="15"/>
        <v>0</v>
      </c>
      <c r="J28" s="441">
        <f t="shared" si="15"/>
        <v>0</v>
      </c>
      <c r="K28" s="441">
        <f t="shared" si="15"/>
        <v>0</v>
      </c>
      <c r="L28" s="438">
        <f t="shared" si="15"/>
        <v>39700.741999999998</v>
      </c>
      <c r="M28" s="438">
        <f t="shared" si="15"/>
        <v>36158.741999999998</v>
      </c>
      <c r="N28" s="438">
        <f t="shared" si="15"/>
        <v>39700.741999999998</v>
      </c>
      <c r="O28" s="438">
        <f t="shared" si="15"/>
        <v>36158.699999999997</v>
      </c>
      <c r="P28" s="441">
        <f t="shared" si="15"/>
        <v>47299.258000000002</v>
      </c>
      <c r="Q28" s="441">
        <f t="shared" si="15"/>
        <v>27361.258000000002</v>
      </c>
      <c r="R28" s="441">
        <f t="shared" si="15"/>
        <v>0</v>
      </c>
      <c r="S28" s="441">
        <f t="shared" si="15"/>
        <v>0</v>
      </c>
      <c r="T28" s="441">
        <f t="shared" si="15"/>
        <v>47299.258000000002</v>
      </c>
      <c r="U28" s="441">
        <f t="shared" si="15"/>
        <v>27361.258000000002</v>
      </c>
      <c r="V28" s="441">
        <f t="shared" si="15"/>
        <v>0</v>
      </c>
      <c r="W28" s="441">
        <f t="shared" si="15"/>
        <v>0</v>
      </c>
      <c r="X28" s="441">
        <f t="shared" si="15"/>
        <v>47299</v>
      </c>
      <c r="Y28" s="441">
        <f t="shared" si="15"/>
        <v>27361</v>
      </c>
      <c r="Z28" s="441">
        <f t="shared" si="15"/>
        <v>0</v>
      </c>
      <c r="AA28" s="441">
        <f t="shared" si="15"/>
        <v>999</v>
      </c>
      <c r="AB28" s="441">
        <f t="shared" si="15"/>
        <v>0</v>
      </c>
      <c r="AC28" s="441">
        <f t="shared" si="15"/>
        <v>-0.25800000000162981</v>
      </c>
      <c r="AD28" s="441">
        <f t="shared" si="15"/>
        <v>22443</v>
      </c>
      <c r="AE28" s="441">
        <f t="shared" si="15"/>
        <v>18443</v>
      </c>
      <c r="AF28" s="441">
        <f t="shared" si="15"/>
        <v>0</v>
      </c>
      <c r="AG28" s="441">
        <f t="shared" si="15"/>
        <v>0</v>
      </c>
      <c r="AH28" s="441">
        <f t="shared" si="15"/>
        <v>13719</v>
      </c>
      <c r="AI28" s="441">
        <f t="shared" si="15"/>
        <v>7981</v>
      </c>
      <c r="AJ28" s="441">
        <f t="shared" si="15"/>
        <v>999</v>
      </c>
      <c r="AK28" s="441">
        <f t="shared" si="15"/>
        <v>0</v>
      </c>
      <c r="AL28" s="441">
        <f t="shared" si="15"/>
        <v>0</v>
      </c>
      <c r="AM28" s="438">
        <f t="shared" si="15"/>
        <v>47299</v>
      </c>
      <c r="AN28" s="438">
        <f t="shared" si="15"/>
        <v>27361</v>
      </c>
      <c r="AO28" s="490">
        <f t="shared" si="15"/>
        <v>0</v>
      </c>
      <c r="AP28" s="438">
        <f t="shared" si="15"/>
        <v>999</v>
      </c>
      <c r="AQ28" s="438">
        <f t="shared" si="15"/>
        <v>614</v>
      </c>
      <c r="AR28" s="490">
        <f t="shared" si="15"/>
        <v>0</v>
      </c>
      <c r="AS28" s="438">
        <f t="shared" si="15"/>
        <v>46975</v>
      </c>
      <c r="AT28" s="438">
        <f t="shared" si="15"/>
        <v>27975</v>
      </c>
      <c r="AU28" s="490">
        <f t="shared" si="15"/>
        <v>0</v>
      </c>
      <c r="AV28" s="438">
        <f>AV29</f>
        <v>999</v>
      </c>
      <c r="AW28" s="502"/>
      <c r="AX28" s="514">
        <f>AW27+AW45</f>
        <v>2392</v>
      </c>
      <c r="AZ28" s="451"/>
      <c r="BA28" s="451"/>
    </row>
    <row r="29" spans="1:56" s="451" customFormat="1" ht="31.5">
      <c r="A29" s="449" t="s">
        <v>326</v>
      </c>
      <c r="B29" s="564" t="s">
        <v>729</v>
      </c>
      <c r="C29" s="596"/>
      <c r="D29" s="597"/>
      <c r="E29" s="597"/>
      <c r="F29" s="596"/>
      <c r="G29" s="490">
        <f t="shared" ref="G29:AV29" si="16">SUM(G30:G30)</f>
        <v>87000</v>
      </c>
      <c r="H29" s="490">
        <f t="shared" si="16"/>
        <v>63520</v>
      </c>
      <c r="I29" s="490">
        <f t="shared" si="16"/>
        <v>0</v>
      </c>
      <c r="J29" s="490">
        <f t="shared" si="16"/>
        <v>0</v>
      </c>
      <c r="K29" s="490">
        <f t="shared" si="16"/>
        <v>0</v>
      </c>
      <c r="L29" s="490">
        <f t="shared" si="16"/>
        <v>39700.741999999998</v>
      </c>
      <c r="M29" s="490">
        <f t="shared" si="16"/>
        <v>36158.741999999998</v>
      </c>
      <c r="N29" s="490">
        <f t="shared" si="16"/>
        <v>39700.741999999998</v>
      </c>
      <c r="O29" s="490">
        <f t="shared" si="16"/>
        <v>36158.699999999997</v>
      </c>
      <c r="P29" s="490">
        <f t="shared" si="16"/>
        <v>47299.258000000002</v>
      </c>
      <c r="Q29" s="490">
        <f t="shared" si="16"/>
        <v>27361.258000000002</v>
      </c>
      <c r="R29" s="490">
        <f t="shared" si="16"/>
        <v>0</v>
      </c>
      <c r="S29" s="490">
        <f t="shared" si="16"/>
        <v>0</v>
      </c>
      <c r="T29" s="490">
        <f t="shared" si="16"/>
        <v>47299.258000000002</v>
      </c>
      <c r="U29" s="490">
        <f t="shared" si="16"/>
        <v>27361.258000000002</v>
      </c>
      <c r="V29" s="490">
        <f t="shared" si="16"/>
        <v>0</v>
      </c>
      <c r="W29" s="490">
        <f t="shared" si="16"/>
        <v>0</v>
      </c>
      <c r="X29" s="490">
        <f t="shared" si="16"/>
        <v>47299</v>
      </c>
      <c r="Y29" s="490">
        <f t="shared" si="16"/>
        <v>27361</v>
      </c>
      <c r="Z29" s="490">
        <f t="shared" si="16"/>
        <v>0</v>
      </c>
      <c r="AA29" s="490">
        <f t="shared" si="16"/>
        <v>999</v>
      </c>
      <c r="AB29" s="490">
        <f t="shared" si="16"/>
        <v>0</v>
      </c>
      <c r="AC29" s="490">
        <f t="shared" si="16"/>
        <v>-0.25800000000162981</v>
      </c>
      <c r="AD29" s="490">
        <f t="shared" si="16"/>
        <v>22443</v>
      </c>
      <c r="AE29" s="490">
        <f t="shared" si="16"/>
        <v>18443</v>
      </c>
      <c r="AF29" s="490">
        <f t="shared" si="16"/>
        <v>0</v>
      </c>
      <c r="AG29" s="490">
        <f t="shared" si="16"/>
        <v>0</v>
      </c>
      <c r="AH29" s="490">
        <f t="shared" si="16"/>
        <v>13719</v>
      </c>
      <c r="AI29" s="490">
        <f t="shared" si="16"/>
        <v>7981</v>
      </c>
      <c r="AJ29" s="490">
        <f t="shared" si="16"/>
        <v>999</v>
      </c>
      <c r="AK29" s="490">
        <f t="shared" si="16"/>
        <v>0</v>
      </c>
      <c r="AL29" s="490">
        <f t="shared" si="16"/>
        <v>0</v>
      </c>
      <c r="AM29" s="490">
        <f t="shared" si="16"/>
        <v>47299</v>
      </c>
      <c r="AN29" s="490">
        <f t="shared" si="16"/>
        <v>27361</v>
      </c>
      <c r="AO29" s="490">
        <f t="shared" si="16"/>
        <v>0</v>
      </c>
      <c r="AP29" s="490">
        <f t="shared" si="16"/>
        <v>999</v>
      </c>
      <c r="AQ29" s="490">
        <f t="shared" si="16"/>
        <v>614</v>
      </c>
      <c r="AR29" s="490">
        <f t="shared" si="16"/>
        <v>0</v>
      </c>
      <c r="AS29" s="490">
        <f t="shared" si="16"/>
        <v>46975</v>
      </c>
      <c r="AT29" s="490">
        <f t="shared" si="16"/>
        <v>27975</v>
      </c>
      <c r="AU29" s="490">
        <f t="shared" si="16"/>
        <v>0</v>
      </c>
      <c r="AV29" s="490">
        <f t="shared" si="16"/>
        <v>999</v>
      </c>
      <c r="AW29" s="504"/>
      <c r="AX29" s="505"/>
    </row>
    <row r="30" spans="1:56" s="446" customFormat="1" ht="60">
      <c r="A30" s="465">
        <v>1</v>
      </c>
      <c r="B30" s="565" t="s">
        <v>731</v>
      </c>
      <c r="C30" s="587" t="s">
        <v>732</v>
      </c>
      <c r="D30" s="598" t="s">
        <v>733</v>
      </c>
      <c r="E30" s="598" t="s">
        <v>708</v>
      </c>
      <c r="F30" s="598" t="s">
        <v>734</v>
      </c>
      <c r="G30" s="469">
        <v>87000</v>
      </c>
      <c r="H30" s="469">
        <f>G30-19938-1242-2300</f>
        <v>63520</v>
      </c>
      <c r="I30" s="469"/>
      <c r="J30" s="469"/>
      <c r="K30" s="469"/>
      <c r="L30" s="469">
        <v>39700.741999999998</v>
      </c>
      <c r="M30" s="469">
        <v>36158.741999999998</v>
      </c>
      <c r="N30" s="469">
        <v>39700.741999999998</v>
      </c>
      <c r="O30" s="469">
        <v>36158.699999999997</v>
      </c>
      <c r="P30" s="469">
        <f>G30-L30</f>
        <v>47299.258000000002</v>
      </c>
      <c r="Q30" s="469">
        <f>P30-19938</f>
        <v>27361.258000000002</v>
      </c>
      <c r="R30" s="469"/>
      <c r="S30" s="469"/>
      <c r="T30" s="469">
        <f>P30</f>
        <v>47299.258000000002</v>
      </c>
      <c r="U30" s="469">
        <f>T30-19938</f>
        <v>27361.258000000002</v>
      </c>
      <c r="V30" s="469"/>
      <c r="W30" s="469"/>
      <c r="X30" s="469">
        <v>47299</v>
      </c>
      <c r="Y30" s="469">
        <v>27361</v>
      </c>
      <c r="Z30" s="469"/>
      <c r="AA30" s="469">
        <v>999</v>
      </c>
      <c r="AB30" s="469"/>
      <c r="AC30" s="469">
        <f>Y30-U30</f>
        <v>-0.25800000000162981</v>
      </c>
      <c r="AD30" s="469">
        <f>4000+AE30</f>
        <v>22443</v>
      </c>
      <c r="AE30" s="469">
        <f>4000+3000+11443</f>
        <v>18443</v>
      </c>
      <c r="AF30" s="469"/>
      <c r="AG30" s="469"/>
      <c r="AH30" s="469">
        <f>5738+AI30</f>
        <v>13719</v>
      </c>
      <c r="AI30" s="469">
        <v>7981</v>
      </c>
      <c r="AJ30" s="469">
        <v>999</v>
      </c>
      <c r="AK30" s="469"/>
      <c r="AL30" s="469"/>
      <c r="AM30" s="469">
        <v>47299</v>
      </c>
      <c r="AN30" s="469">
        <v>27361</v>
      </c>
      <c r="AO30" s="469"/>
      <c r="AP30" s="469">
        <v>999</v>
      </c>
      <c r="AQ30" s="469">
        <v>614</v>
      </c>
      <c r="AR30" s="468"/>
      <c r="AS30" s="468">
        <f>AT30+19000</f>
        <v>46975</v>
      </c>
      <c r="AT30" s="469">
        <f>AN30+AQ30</f>
        <v>27975</v>
      </c>
      <c r="AU30" s="469"/>
      <c r="AV30" s="469">
        <v>999</v>
      </c>
      <c r="AW30" s="492" t="s">
        <v>735</v>
      </c>
      <c r="AX30" s="463">
        <f>AT30-AN30</f>
        <v>614</v>
      </c>
      <c r="AY30" s="506">
        <f>L30+AS30</f>
        <v>86675.741999999998</v>
      </c>
      <c r="AZ30" s="451"/>
      <c r="BA30" s="451"/>
    </row>
    <row r="31" spans="1:56" s="446" customFormat="1" ht="31.5">
      <c r="A31" s="458" t="s">
        <v>172</v>
      </c>
      <c r="B31" s="566" t="s">
        <v>720</v>
      </c>
      <c r="C31" s="593"/>
      <c r="D31" s="599"/>
      <c r="E31" s="599"/>
      <c r="F31" s="593"/>
      <c r="G31" s="438">
        <f>G32+G33</f>
        <v>0</v>
      </c>
      <c r="H31" s="438">
        <f t="shared" ref="H31:AT31" si="17">H32+H33</f>
        <v>0</v>
      </c>
      <c r="I31" s="438">
        <f t="shared" si="17"/>
        <v>0</v>
      </c>
      <c r="J31" s="438">
        <f t="shared" si="17"/>
        <v>0</v>
      </c>
      <c r="K31" s="438">
        <f t="shared" si="17"/>
        <v>0</v>
      </c>
      <c r="L31" s="438">
        <f t="shared" si="17"/>
        <v>0</v>
      </c>
      <c r="M31" s="438">
        <f t="shared" si="17"/>
        <v>0</v>
      </c>
      <c r="N31" s="438">
        <f t="shared" si="17"/>
        <v>0</v>
      </c>
      <c r="O31" s="438">
        <f t="shared" si="17"/>
        <v>0</v>
      </c>
      <c r="P31" s="438">
        <f t="shared" si="17"/>
        <v>0</v>
      </c>
      <c r="Q31" s="438">
        <f t="shared" si="17"/>
        <v>0</v>
      </c>
      <c r="R31" s="438">
        <f t="shared" si="17"/>
        <v>0</v>
      </c>
      <c r="S31" s="438">
        <f t="shared" si="17"/>
        <v>0</v>
      </c>
      <c r="T31" s="438">
        <f t="shared" si="17"/>
        <v>0</v>
      </c>
      <c r="U31" s="438">
        <f t="shared" si="17"/>
        <v>0</v>
      </c>
      <c r="V31" s="438">
        <f t="shared" si="17"/>
        <v>0</v>
      </c>
      <c r="W31" s="438">
        <f t="shared" si="17"/>
        <v>0</v>
      </c>
      <c r="X31" s="438">
        <f t="shared" si="17"/>
        <v>0</v>
      </c>
      <c r="Y31" s="438">
        <f t="shared" si="17"/>
        <v>0</v>
      </c>
      <c r="Z31" s="438">
        <f t="shared" si="17"/>
        <v>0</v>
      </c>
      <c r="AA31" s="438">
        <f t="shared" si="17"/>
        <v>0</v>
      </c>
      <c r="AB31" s="438">
        <f t="shared" si="17"/>
        <v>0</v>
      </c>
      <c r="AC31" s="438">
        <f t="shared" si="17"/>
        <v>0</v>
      </c>
      <c r="AD31" s="438">
        <f t="shared" si="17"/>
        <v>0</v>
      </c>
      <c r="AE31" s="438">
        <f t="shared" si="17"/>
        <v>0</v>
      </c>
      <c r="AF31" s="438">
        <f t="shared" si="17"/>
        <v>0</v>
      </c>
      <c r="AG31" s="438">
        <f t="shared" si="17"/>
        <v>0</v>
      </c>
      <c r="AH31" s="438">
        <f t="shared" si="17"/>
        <v>0</v>
      </c>
      <c r="AI31" s="438">
        <f t="shared" si="17"/>
        <v>0</v>
      </c>
      <c r="AJ31" s="438">
        <f t="shared" si="17"/>
        <v>0</v>
      </c>
      <c r="AK31" s="438">
        <f t="shared" si="17"/>
        <v>0</v>
      </c>
      <c r="AL31" s="438">
        <f t="shared" si="17"/>
        <v>0</v>
      </c>
      <c r="AM31" s="438">
        <f t="shared" si="17"/>
        <v>0</v>
      </c>
      <c r="AN31" s="438">
        <f t="shared" si="17"/>
        <v>0</v>
      </c>
      <c r="AO31" s="438">
        <f t="shared" si="17"/>
        <v>0</v>
      </c>
      <c r="AP31" s="438">
        <f t="shared" si="17"/>
        <v>0</v>
      </c>
      <c r="AQ31" s="438">
        <f t="shared" si="17"/>
        <v>4209</v>
      </c>
      <c r="AR31" s="438">
        <f t="shared" si="17"/>
        <v>0</v>
      </c>
      <c r="AS31" s="438">
        <f t="shared" si="17"/>
        <v>9719</v>
      </c>
      <c r="AT31" s="438">
        <f t="shared" si="17"/>
        <v>4209</v>
      </c>
      <c r="AU31" s="438"/>
      <c r="AV31" s="448"/>
      <c r="AW31" s="502"/>
      <c r="AX31" s="488">
        <f>AS30-AT30</f>
        <v>19000</v>
      </c>
      <c r="AZ31" s="451"/>
      <c r="BA31" s="451"/>
    </row>
    <row r="32" spans="1:56" s="446" customFormat="1" ht="47.25">
      <c r="A32" s="449" t="s">
        <v>326</v>
      </c>
      <c r="B32" s="558" t="s">
        <v>721</v>
      </c>
      <c r="C32" s="593"/>
      <c r="D32" s="599"/>
      <c r="E32" s="599"/>
      <c r="F32" s="593"/>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64"/>
      <c r="AW32" s="502"/>
      <c r="AX32" s="503"/>
      <c r="AZ32" s="451"/>
      <c r="BA32" s="451"/>
    </row>
    <row r="33" spans="1:66" s="446" customFormat="1" ht="38.25">
      <c r="A33" s="458" t="s">
        <v>326</v>
      </c>
      <c r="B33" s="558" t="s">
        <v>755</v>
      </c>
      <c r="C33" s="587"/>
      <c r="D33" s="600"/>
      <c r="E33" s="601"/>
      <c r="F33" s="593"/>
      <c r="G33" s="466"/>
      <c r="H33" s="467"/>
      <c r="I33" s="448"/>
      <c r="J33" s="448"/>
      <c r="K33" s="448"/>
      <c r="L33" s="467"/>
      <c r="M33" s="467"/>
      <c r="N33" s="467"/>
      <c r="O33" s="460"/>
      <c r="P33" s="442"/>
      <c r="Q33" s="442"/>
      <c r="R33" s="460"/>
      <c r="S33" s="460"/>
      <c r="T33" s="442"/>
      <c r="U33" s="442"/>
      <c r="V33" s="460"/>
      <c r="W33" s="460"/>
      <c r="X33" s="468"/>
      <c r="Y33" s="468"/>
      <c r="Z33" s="442"/>
      <c r="AA33" s="442"/>
      <c r="AB33" s="442"/>
      <c r="AC33" s="448"/>
      <c r="AD33" s="442"/>
      <c r="AE33" s="442"/>
      <c r="AF33" s="460"/>
      <c r="AG33" s="460"/>
      <c r="AH33" s="460"/>
      <c r="AI33" s="468"/>
      <c r="AJ33" s="460"/>
      <c r="AK33" s="469"/>
      <c r="AL33" s="442"/>
      <c r="AM33" s="490">
        <f t="shared" ref="AM33:AS33" si="18">SUM(AM34:AM35)</f>
        <v>0</v>
      </c>
      <c r="AN33" s="490">
        <f t="shared" si="18"/>
        <v>0</v>
      </c>
      <c r="AO33" s="490">
        <f t="shared" si="18"/>
        <v>0</v>
      </c>
      <c r="AP33" s="490">
        <f t="shared" si="18"/>
        <v>0</v>
      </c>
      <c r="AQ33" s="490">
        <f t="shared" si="18"/>
        <v>4209</v>
      </c>
      <c r="AR33" s="490">
        <f t="shared" si="18"/>
        <v>0</v>
      </c>
      <c r="AS33" s="490">
        <f t="shared" si="18"/>
        <v>9719</v>
      </c>
      <c r="AT33" s="490">
        <f>SUM(AT34:AT35)</f>
        <v>4209</v>
      </c>
      <c r="AU33" s="464"/>
      <c r="AV33" s="464"/>
      <c r="AW33" s="492" t="s">
        <v>736</v>
      </c>
      <c r="AX33" s="461"/>
      <c r="AZ33" s="451"/>
      <c r="BA33" s="451"/>
    </row>
    <row r="34" spans="1:66" s="446" customFormat="1" ht="63.75">
      <c r="A34" s="465">
        <v>1</v>
      </c>
      <c r="B34" s="567" t="s">
        <v>737</v>
      </c>
      <c r="C34" s="587"/>
      <c r="D34" s="600"/>
      <c r="E34" s="601"/>
      <c r="F34" s="593"/>
      <c r="G34" s="466"/>
      <c r="H34" s="467"/>
      <c r="I34" s="448"/>
      <c r="J34" s="448"/>
      <c r="K34" s="448"/>
      <c r="L34" s="467"/>
      <c r="M34" s="467"/>
      <c r="N34" s="467"/>
      <c r="O34" s="460"/>
      <c r="P34" s="442"/>
      <c r="Q34" s="442"/>
      <c r="R34" s="460"/>
      <c r="S34" s="460"/>
      <c r="T34" s="442"/>
      <c r="U34" s="442"/>
      <c r="V34" s="460"/>
      <c r="W34" s="460"/>
      <c r="X34" s="468"/>
      <c r="Y34" s="468"/>
      <c r="Z34" s="442"/>
      <c r="AA34" s="442"/>
      <c r="AB34" s="442"/>
      <c r="AC34" s="507"/>
      <c r="AD34" s="442"/>
      <c r="AE34" s="442"/>
      <c r="AF34" s="460"/>
      <c r="AG34" s="460"/>
      <c r="AH34" s="460"/>
      <c r="AI34" s="468"/>
      <c r="AJ34" s="460"/>
      <c r="AK34" s="469"/>
      <c r="AL34" s="442"/>
      <c r="AM34" s="469">
        <f>AN34</f>
        <v>0</v>
      </c>
      <c r="AN34" s="469">
        <v>0</v>
      </c>
      <c r="AO34" s="442"/>
      <c r="AP34" s="442"/>
      <c r="AQ34" s="469">
        <f>2100+900</f>
        <v>3000</v>
      </c>
      <c r="AR34" s="442"/>
      <c r="AS34" s="469">
        <f>5500+AT34</f>
        <v>8500</v>
      </c>
      <c r="AT34" s="469">
        <f>AN34+AQ34</f>
        <v>3000</v>
      </c>
      <c r="AU34" s="442"/>
      <c r="AV34" s="442"/>
      <c r="AW34" s="492" t="s">
        <v>738</v>
      </c>
      <c r="AX34" s="488">
        <f>AS34-AT34</f>
        <v>5500</v>
      </c>
      <c r="AZ34" s="451"/>
      <c r="BA34" s="451"/>
    </row>
    <row r="35" spans="1:66" s="446" customFormat="1" ht="47.25">
      <c r="A35" s="465">
        <v>2</v>
      </c>
      <c r="B35" s="567" t="s">
        <v>739</v>
      </c>
      <c r="C35" s="587"/>
      <c r="D35" s="600"/>
      <c r="E35" s="601"/>
      <c r="F35" s="593"/>
      <c r="G35" s="466"/>
      <c r="H35" s="467"/>
      <c r="I35" s="448"/>
      <c r="J35" s="448"/>
      <c r="K35" s="448"/>
      <c r="L35" s="467"/>
      <c r="M35" s="467"/>
      <c r="N35" s="467"/>
      <c r="O35" s="460"/>
      <c r="P35" s="442"/>
      <c r="Q35" s="442"/>
      <c r="R35" s="460"/>
      <c r="S35" s="460"/>
      <c r="T35" s="442"/>
      <c r="U35" s="442"/>
      <c r="V35" s="460"/>
      <c r="W35" s="460"/>
      <c r="X35" s="468"/>
      <c r="Y35" s="468"/>
      <c r="Z35" s="442"/>
      <c r="AA35" s="442"/>
      <c r="AB35" s="442"/>
      <c r="AC35" s="507"/>
      <c r="AD35" s="442"/>
      <c r="AE35" s="442"/>
      <c r="AF35" s="460"/>
      <c r="AG35" s="460"/>
      <c r="AH35" s="460"/>
      <c r="AI35" s="468"/>
      <c r="AJ35" s="460"/>
      <c r="AK35" s="469"/>
      <c r="AL35" s="442"/>
      <c r="AM35" s="469">
        <f>AN35</f>
        <v>0</v>
      </c>
      <c r="AN35" s="469">
        <v>0</v>
      </c>
      <c r="AO35" s="442"/>
      <c r="AP35" s="442"/>
      <c r="AQ35" s="469">
        <f>1209</f>
        <v>1209</v>
      </c>
      <c r="AR35" s="442"/>
      <c r="AS35" s="469">
        <f>AT35+10</f>
        <v>1219</v>
      </c>
      <c r="AT35" s="469">
        <f>AN35+AQ35</f>
        <v>1209</v>
      </c>
      <c r="AU35" s="442"/>
      <c r="AV35" s="442"/>
      <c r="AW35" s="492" t="s">
        <v>740</v>
      </c>
      <c r="AX35" s="461">
        <f>AS35-AT35</f>
        <v>10</v>
      </c>
      <c r="AZ35" s="451"/>
      <c r="BA35" s="451"/>
    </row>
    <row r="36" spans="1:66" s="446" customFormat="1" ht="22.5" customHeight="1">
      <c r="A36" s="458" t="s">
        <v>741</v>
      </c>
      <c r="B36" s="568" t="s">
        <v>742</v>
      </c>
      <c r="C36" s="593"/>
      <c r="D36" s="599"/>
      <c r="E36" s="599"/>
      <c r="F36" s="593"/>
      <c r="G36" s="464"/>
      <c r="H36" s="464"/>
      <c r="I36" s="464"/>
      <c r="J36" s="464"/>
      <c r="K36" s="464"/>
      <c r="L36" s="464"/>
      <c r="M36" s="464"/>
      <c r="N36" s="464"/>
      <c r="O36" s="464"/>
      <c r="P36" s="464"/>
      <c r="Q36" s="464"/>
      <c r="R36" s="464"/>
      <c r="S36" s="464"/>
      <c r="T36" s="464"/>
      <c r="U36" s="464"/>
      <c r="V36" s="464"/>
      <c r="W36" s="464"/>
      <c r="X36" s="448">
        <f>Y36</f>
        <v>3309</v>
      </c>
      <c r="Y36" s="448">
        <v>3309</v>
      </c>
      <c r="Z36" s="464"/>
      <c r="AA36" s="464"/>
      <c r="AB36" s="464"/>
      <c r="AC36" s="464"/>
      <c r="AD36" s="464"/>
      <c r="AE36" s="464"/>
      <c r="AF36" s="464"/>
      <c r="AG36" s="464"/>
      <c r="AH36" s="464"/>
      <c r="AI36" s="464"/>
      <c r="AJ36" s="464"/>
      <c r="AK36" s="464"/>
      <c r="AL36" s="464"/>
      <c r="AM36" s="508">
        <f>AN36</f>
        <v>3309</v>
      </c>
      <c r="AN36" s="508">
        <f>Y36</f>
        <v>3309</v>
      </c>
      <c r="AO36" s="464"/>
      <c r="AP36" s="464"/>
      <c r="AQ36" s="464"/>
      <c r="AR36" s="508">
        <v>3309</v>
      </c>
      <c r="AS36" s="464"/>
      <c r="AT36" s="464">
        <f>AN36-AR36</f>
        <v>0</v>
      </c>
      <c r="AU36" s="464"/>
      <c r="AV36" s="464"/>
      <c r="AW36" s="492"/>
      <c r="AX36" s="463"/>
      <c r="AZ36" s="451"/>
      <c r="BA36" s="451"/>
    </row>
    <row r="37" spans="1:66" s="446" customFormat="1">
      <c r="A37" s="470"/>
      <c r="B37" s="567"/>
      <c r="C37" s="593"/>
      <c r="D37" s="600"/>
      <c r="E37" s="600"/>
      <c r="F37" s="602"/>
      <c r="G37" s="469"/>
      <c r="H37" s="469"/>
      <c r="I37" s="469"/>
      <c r="J37" s="469"/>
      <c r="K37" s="469"/>
      <c r="L37" s="469"/>
      <c r="M37" s="469"/>
      <c r="N37" s="469"/>
      <c r="O37" s="469"/>
      <c r="P37" s="442"/>
      <c r="Q37" s="442"/>
      <c r="R37" s="460"/>
      <c r="S37" s="460"/>
      <c r="T37" s="442"/>
      <c r="U37" s="467"/>
      <c r="V37" s="460"/>
      <c r="W37" s="460"/>
      <c r="X37" s="468"/>
      <c r="Y37" s="468"/>
      <c r="Z37" s="468"/>
      <c r="AA37" s="468"/>
      <c r="AB37" s="468"/>
      <c r="AC37" s="468"/>
      <c r="AD37" s="468"/>
      <c r="AE37" s="468"/>
      <c r="AF37" s="468"/>
      <c r="AG37" s="468"/>
      <c r="AH37" s="468"/>
      <c r="AI37" s="468"/>
      <c r="AJ37" s="460"/>
      <c r="AK37" s="471"/>
      <c r="AL37" s="471"/>
      <c r="AM37" s="471"/>
      <c r="AN37" s="471"/>
      <c r="AO37" s="471"/>
      <c r="AP37" s="471"/>
      <c r="AQ37" s="471"/>
      <c r="AR37" s="471"/>
      <c r="AS37" s="471"/>
      <c r="AT37" s="471"/>
      <c r="AU37" s="471"/>
      <c r="AV37" s="471"/>
      <c r="AW37" s="493"/>
      <c r="AX37" s="472"/>
      <c r="AZ37" s="451"/>
      <c r="BA37" s="451"/>
    </row>
    <row r="38" spans="1:66" s="446" customFormat="1" ht="24" customHeight="1">
      <c r="A38" s="486" t="s">
        <v>122</v>
      </c>
      <c r="B38" s="556" t="s">
        <v>743</v>
      </c>
      <c r="C38" s="593"/>
      <c r="D38" s="594"/>
      <c r="E38" s="594"/>
      <c r="F38" s="593"/>
      <c r="G38" s="438">
        <f>G39+G43</f>
        <v>0</v>
      </c>
      <c r="H38" s="438">
        <f t="shared" ref="H38:AT38" si="19">H39+H43</f>
        <v>0</v>
      </c>
      <c r="I38" s="438">
        <f t="shared" si="19"/>
        <v>0</v>
      </c>
      <c r="J38" s="438">
        <f t="shared" si="19"/>
        <v>0</v>
      </c>
      <c r="K38" s="438">
        <f t="shared" si="19"/>
        <v>0</v>
      </c>
      <c r="L38" s="438">
        <f t="shared" si="19"/>
        <v>0</v>
      </c>
      <c r="M38" s="438">
        <f t="shared" si="19"/>
        <v>0</v>
      </c>
      <c r="N38" s="438">
        <f t="shared" si="19"/>
        <v>0</v>
      </c>
      <c r="O38" s="438">
        <f t="shared" si="19"/>
        <v>0</v>
      </c>
      <c r="P38" s="438">
        <f t="shared" si="19"/>
        <v>0</v>
      </c>
      <c r="Q38" s="438">
        <f t="shared" si="19"/>
        <v>0</v>
      </c>
      <c r="R38" s="438">
        <f t="shared" si="19"/>
        <v>0</v>
      </c>
      <c r="S38" s="438">
        <f t="shared" si="19"/>
        <v>0</v>
      </c>
      <c r="T38" s="438">
        <f t="shared" si="19"/>
        <v>0</v>
      </c>
      <c r="U38" s="438">
        <f t="shared" si="19"/>
        <v>0</v>
      </c>
      <c r="V38" s="438">
        <f t="shared" si="19"/>
        <v>0</v>
      </c>
      <c r="W38" s="438">
        <f t="shared" si="19"/>
        <v>0</v>
      </c>
      <c r="X38" s="438">
        <f t="shared" si="19"/>
        <v>5089</v>
      </c>
      <c r="Y38" s="438">
        <f t="shared" si="19"/>
        <v>5089</v>
      </c>
      <c r="Z38" s="438">
        <f t="shared" si="19"/>
        <v>0</v>
      </c>
      <c r="AA38" s="438">
        <f t="shared" si="19"/>
        <v>0</v>
      </c>
      <c r="AB38" s="438">
        <f t="shared" si="19"/>
        <v>0</v>
      </c>
      <c r="AC38" s="438">
        <f t="shared" si="19"/>
        <v>0</v>
      </c>
      <c r="AD38" s="438">
        <f t="shared" si="19"/>
        <v>0</v>
      </c>
      <c r="AE38" s="438">
        <f t="shared" si="19"/>
        <v>0</v>
      </c>
      <c r="AF38" s="438">
        <f t="shared" si="19"/>
        <v>0</v>
      </c>
      <c r="AG38" s="438">
        <f t="shared" si="19"/>
        <v>0</v>
      </c>
      <c r="AH38" s="438">
        <f t="shared" si="19"/>
        <v>0</v>
      </c>
      <c r="AI38" s="438">
        <f t="shared" si="19"/>
        <v>0</v>
      </c>
      <c r="AJ38" s="438">
        <f t="shared" si="19"/>
        <v>0</v>
      </c>
      <c r="AK38" s="438">
        <f t="shared" si="19"/>
        <v>0</v>
      </c>
      <c r="AL38" s="438">
        <f t="shared" si="19"/>
        <v>0</v>
      </c>
      <c r="AM38" s="438">
        <f t="shared" si="19"/>
        <v>5089</v>
      </c>
      <c r="AN38" s="438">
        <f t="shared" si="19"/>
        <v>5089</v>
      </c>
      <c r="AO38" s="438">
        <f t="shared" si="19"/>
        <v>0</v>
      </c>
      <c r="AP38" s="438">
        <f t="shared" si="19"/>
        <v>0</v>
      </c>
      <c r="AQ38" s="438">
        <f t="shared" si="19"/>
        <v>5089</v>
      </c>
      <c r="AR38" s="438">
        <f t="shared" si="19"/>
        <v>5089</v>
      </c>
      <c r="AS38" s="438">
        <f t="shared" si="19"/>
        <v>18369</v>
      </c>
      <c r="AT38" s="438">
        <f t="shared" si="19"/>
        <v>5089</v>
      </c>
      <c r="AU38" s="438"/>
      <c r="AV38" s="442"/>
      <c r="AW38" s="494">
        <f>AT38-AN38</f>
        <v>0</v>
      </c>
      <c r="AX38" s="495">
        <f>AS38-AM38</f>
        <v>13280</v>
      </c>
      <c r="AY38" s="446" t="s">
        <v>718</v>
      </c>
      <c r="AZ38" s="451"/>
      <c r="BA38" s="451"/>
    </row>
    <row r="39" spans="1:66" s="446" customFormat="1" ht="31.5">
      <c r="A39" s="458" t="s">
        <v>87</v>
      </c>
      <c r="B39" s="568" t="s">
        <v>720</v>
      </c>
      <c r="C39" s="593"/>
      <c r="D39" s="603"/>
      <c r="E39" s="604"/>
      <c r="F39" s="593"/>
      <c r="G39" s="438">
        <f>SUM(G40:G41)</f>
        <v>0</v>
      </c>
      <c r="H39" s="438">
        <f t="shared" ref="H39:AT39" si="20">SUM(H40:H41)</f>
        <v>0</v>
      </c>
      <c r="I39" s="438">
        <f t="shared" si="20"/>
        <v>0</v>
      </c>
      <c r="J39" s="438">
        <f t="shared" si="20"/>
        <v>0</v>
      </c>
      <c r="K39" s="438">
        <f t="shared" si="20"/>
        <v>0</v>
      </c>
      <c r="L39" s="438">
        <f t="shared" si="20"/>
        <v>0</v>
      </c>
      <c r="M39" s="438">
        <f t="shared" si="20"/>
        <v>0</v>
      </c>
      <c r="N39" s="438">
        <f t="shared" si="20"/>
        <v>0</v>
      </c>
      <c r="O39" s="438">
        <f t="shared" si="20"/>
        <v>0</v>
      </c>
      <c r="P39" s="438">
        <f t="shared" si="20"/>
        <v>0</v>
      </c>
      <c r="Q39" s="438">
        <f t="shared" si="20"/>
        <v>0</v>
      </c>
      <c r="R39" s="438">
        <f t="shared" si="20"/>
        <v>0</v>
      </c>
      <c r="S39" s="438">
        <f t="shared" si="20"/>
        <v>0</v>
      </c>
      <c r="T39" s="438">
        <f t="shared" si="20"/>
        <v>0</v>
      </c>
      <c r="U39" s="438">
        <f t="shared" si="20"/>
        <v>0</v>
      </c>
      <c r="V39" s="438">
        <f t="shared" si="20"/>
        <v>0</v>
      </c>
      <c r="W39" s="438">
        <f t="shared" si="20"/>
        <v>0</v>
      </c>
      <c r="X39" s="438">
        <f t="shared" si="20"/>
        <v>0</v>
      </c>
      <c r="Y39" s="438">
        <f t="shared" si="20"/>
        <v>0</v>
      </c>
      <c r="Z39" s="438">
        <f t="shared" si="20"/>
        <v>0</v>
      </c>
      <c r="AA39" s="438">
        <f t="shared" si="20"/>
        <v>0</v>
      </c>
      <c r="AB39" s="438">
        <f t="shared" si="20"/>
        <v>0</v>
      </c>
      <c r="AC39" s="438">
        <f t="shared" si="20"/>
        <v>0</v>
      </c>
      <c r="AD39" s="438">
        <f t="shared" si="20"/>
        <v>0</v>
      </c>
      <c r="AE39" s="438">
        <f t="shared" si="20"/>
        <v>0</v>
      </c>
      <c r="AF39" s="438">
        <f t="shared" si="20"/>
        <v>0</v>
      </c>
      <c r="AG39" s="438">
        <f t="shared" si="20"/>
        <v>0</v>
      </c>
      <c r="AH39" s="438">
        <f t="shared" si="20"/>
        <v>0</v>
      </c>
      <c r="AI39" s="438">
        <f t="shared" si="20"/>
        <v>0</v>
      </c>
      <c r="AJ39" s="438">
        <f t="shared" si="20"/>
        <v>0</v>
      </c>
      <c r="AK39" s="438">
        <f t="shared" si="20"/>
        <v>0</v>
      </c>
      <c r="AL39" s="438">
        <f t="shared" si="20"/>
        <v>0</v>
      </c>
      <c r="AM39" s="438">
        <f t="shared" si="20"/>
        <v>0</v>
      </c>
      <c r="AN39" s="438">
        <f t="shared" si="20"/>
        <v>0</v>
      </c>
      <c r="AO39" s="438">
        <f t="shared" si="20"/>
        <v>0</v>
      </c>
      <c r="AP39" s="438">
        <f t="shared" si="20"/>
        <v>0</v>
      </c>
      <c r="AQ39" s="438">
        <f t="shared" si="20"/>
        <v>5089</v>
      </c>
      <c r="AR39" s="438">
        <f t="shared" si="20"/>
        <v>0</v>
      </c>
      <c r="AS39" s="438">
        <f t="shared" si="20"/>
        <v>18369</v>
      </c>
      <c r="AT39" s="438">
        <f t="shared" si="20"/>
        <v>5089</v>
      </c>
      <c r="AU39" s="438"/>
      <c r="AV39" s="448"/>
      <c r="AW39" s="502"/>
      <c r="AX39" s="531" t="s">
        <v>759</v>
      </c>
      <c r="AZ39" s="451"/>
      <c r="BA39" s="451"/>
    </row>
    <row r="40" spans="1:66" s="446" customFormat="1" ht="47.25">
      <c r="A40" s="449" t="s">
        <v>326</v>
      </c>
      <c r="B40" s="558" t="s">
        <v>721</v>
      </c>
      <c r="C40" s="593"/>
      <c r="D40" s="603"/>
      <c r="E40" s="604"/>
      <c r="F40" s="593"/>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48"/>
      <c r="AW40" s="502"/>
      <c r="AX40" s="503"/>
      <c r="AZ40" s="451"/>
      <c r="BA40" s="451"/>
    </row>
    <row r="41" spans="1:66" s="446" customFormat="1" ht="21" customHeight="1">
      <c r="A41" s="458" t="s">
        <v>326</v>
      </c>
      <c r="B41" s="558" t="s">
        <v>756</v>
      </c>
      <c r="C41" s="587"/>
      <c r="D41" s="605"/>
      <c r="E41" s="586"/>
      <c r="F41" s="606"/>
      <c r="G41" s="474"/>
      <c r="H41" s="474"/>
      <c r="I41" s="475"/>
      <c r="J41" s="475"/>
      <c r="K41" s="475"/>
      <c r="L41" s="476"/>
      <c r="M41" s="476"/>
      <c r="N41" s="476"/>
      <c r="O41" s="476"/>
      <c r="P41" s="476"/>
      <c r="Q41" s="476"/>
      <c r="R41" s="476"/>
      <c r="S41" s="476"/>
      <c r="T41" s="476"/>
      <c r="U41" s="476"/>
      <c r="V41" s="476"/>
      <c r="W41" s="476"/>
      <c r="X41" s="477"/>
      <c r="Y41" s="477"/>
      <c r="Z41" s="476"/>
      <c r="AA41" s="476"/>
      <c r="AB41" s="476"/>
      <c r="AC41" s="475"/>
      <c r="AD41" s="476"/>
      <c r="AE41" s="476"/>
      <c r="AF41" s="476"/>
      <c r="AG41" s="476"/>
      <c r="AH41" s="477"/>
      <c r="AI41" s="477"/>
      <c r="AJ41" s="476"/>
      <c r="AK41" s="474"/>
      <c r="AL41" s="478"/>
      <c r="AM41" s="509">
        <f t="shared" ref="AM41:AS41" si="21">AM42</f>
        <v>0</v>
      </c>
      <c r="AN41" s="509">
        <f t="shared" si="21"/>
        <v>0</v>
      </c>
      <c r="AO41" s="509">
        <f t="shared" si="21"/>
        <v>0</v>
      </c>
      <c r="AP41" s="509">
        <f t="shared" si="21"/>
        <v>0</v>
      </c>
      <c r="AQ41" s="509">
        <f t="shared" si="21"/>
        <v>5089</v>
      </c>
      <c r="AR41" s="509">
        <f t="shared" si="21"/>
        <v>0</v>
      </c>
      <c r="AS41" s="509">
        <f t="shared" si="21"/>
        <v>18369</v>
      </c>
      <c r="AT41" s="509">
        <f>AT42</f>
        <v>5089</v>
      </c>
      <c r="AU41" s="474"/>
      <c r="AV41" s="474"/>
      <c r="AW41" s="492" t="s">
        <v>751</v>
      </c>
      <c r="AX41" s="510">
        <f>AS41-AT41</f>
        <v>13280</v>
      </c>
      <c r="AZ41" s="451"/>
      <c r="BA41" s="451"/>
    </row>
    <row r="42" spans="1:66" s="446" customFormat="1" ht="94.5">
      <c r="A42" s="473">
        <v>1</v>
      </c>
      <c r="B42" s="569" t="s">
        <v>744</v>
      </c>
      <c r="C42" s="587" t="s">
        <v>716</v>
      </c>
      <c r="D42" s="605" t="s">
        <v>745</v>
      </c>
      <c r="E42" s="586" t="s">
        <v>711</v>
      </c>
      <c r="F42" s="606"/>
      <c r="G42" s="474"/>
      <c r="H42" s="474"/>
      <c r="I42" s="475"/>
      <c r="J42" s="475"/>
      <c r="K42" s="475"/>
      <c r="L42" s="476"/>
      <c r="M42" s="476"/>
      <c r="N42" s="476"/>
      <c r="O42" s="476"/>
      <c r="P42" s="476"/>
      <c r="Q42" s="476"/>
      <c r="R42" s="476"/>
      <c r="S42" s="476"/>
      <c r="T42" s="476"/>
      <c r="U42" s="476"/>
      <c r="V42" s="476"/>
      <c r="W42" s="476"/>
      <c r="X42" s="477"/>
      <c r="Y42" s="477"/>
      <c r="Z42" s="476"/>
      <c r="AA42" s="476"/>
      <c r="AB42" s="476"/>
      <c r="AC42" s="474"/>
      <c r="AD42" s="476"/>
      <c r="AE42" s="476"/>
      <c r="AF42" s="476"/>
      <c r="AG42" s="476"/>
      <c r="AH42" s="477"/>
      <c r="AI42" s="477"/>
      <c r="AJ42" s="476"/>
      <c r="AK42" s="474"/>
      <c r="AL42" s="478"/>
      <c r="AM42" s="469">
        <f>AN42</f>
        <v>0</v>
      </c>
      <c r="AN42" s="469">
        <v>0</v>
      </c>
      <c r="AO42" s="474"/>
      <c r="AP42" s="474"/>
      <c r="AQ42" s="469">
        <v>5089</v>
      </c>
      <c r="AR42" s="474"/>
      <c r="AS42" s="469">
        <f>13280+AT42</f>
        <v>18369</v>
      </c>
      <c r="AT42" s="469">
        <f>AN42+AQ42</f>
        <v>5089</v>
      </c>
      <c r="AU42" s="474"/>
      <c r="AV42" s="474"/>
      <c r="AW42" s="492" t="s">
        <v>746</v>
      </c>
      <c r="AX42" s="463"/>
      <c r="AZ42" s="451"/>
      <c r="BA42" s="451"/>
    </row>
    <row r="43" spans="1:66" s="446" customFormat="1" ht="22.5" customHeight="1">
      <c r="A43" s="511" t="s">
        <v>172</v>
      </c>
      <c r="B43" s="570" t="s">
        <v>730</v>
      </c>
      <c r="C43" s="593"/>
      <c r="D43" s="607"/>
      <c r="E43" s="593"/>
      <c r="F43" s="593"/>
      <c r="G43" s="464"/>
      <c r="H43" s="464"/>
      <c r="I43" s="448"/>
      <c r="J43" s="448"/>
      <c r="K43" s="448"/>
      <c r="L43" s="464"/>
      <c r="M43" s="464"/>
      <c r="N43" s="464"/>
      <c r="O43" s="464"/>
      <c r="P43" s="464"/>
      <c r="Q43" s="464"/>
      <c r="R43" s="464"/>
      <c r="S43" s="464"/>
      <c r="T43" s="464"/>
      <c r="U43" s="464"/>
      <c r="V43" s="464"/>
      <c r="W43" s="464"/>
      <c r="X43" s="512">
        <f>Y43</f>
        <v>5089</v>
      </c>
      <c r="Y43" s="512">
        <v>5089</v>
      </c>
      <c r="Z43" s="464"/>
      <c r="AA43" s="464"/>
      <c r="AB43" s="464"/>
      <c r="AC43" s="448"/>
      <c r="AD43" s="464"/>
      <c r="AE43" s="464"/>
      <c r="AF43" s="464"/>
      <c r="AG43" s="464"/>
      <c r="AH43" s="464"/>
      <c r="AI43" s="464"/>
      <c r="AJ43" s="464"/>
      <c r="AK43" s="464"/>
      <c r="AL43" s="464"/>
      <c r="AM43" s="508">
        <f>AN43</f>
        <v>5089</v>
      </c>
      <c r="AN43" s="508">
        <v>5089</v>
      </c>
      <c r="AO43" s="442"/>
      <c r="AP43" s="442"/>
      <c r="AQ43" s="442"/>
      <c r="AR43" s="508">
        <v>5089</v>
      </c>
      <c r="AS43" s="442">
        <f>AT43</f>
        <v>0</v>
      </c>
      <c r="AT43" s="442">
        <f>AN43-AR43</f>
        <v>0</v>
      </c>
      <c r="AU43" s="464"/>
      <c r="AV43" s="464"/>
      <c r="AW43" s="492"/>
      <c r="AX43" s="463"/>
      <c r="AZ43" s="451"/>
      <c r="BA43" s="451"/>
    </row>
    <row r="44" spans="1:66" s="446" customFormat="1">
      <c r="A44" s="511"/>
      <c r="B44" s="570"/>
      <c r="C44" s="593"/>
      <c r="D44" s="607"/>
      <c r="E44" s="593"/>
      <c r="F44" s="593"/>
      <c r="G44" s="464"/>
      <c r="H44" s="464"/>
      <c r="I44" s="448"/>
      <c r="J44" s="448"/>
      <c r="K44" s="448"/>
      <c r="L44" s="464"/>
      <c r="M44" s="464"/>
      <c r="N44" s="464"/>
      <c r="O44" s="464"/>
      <c r="P44" s="464"/>
      <c r="Q44" s="464"/>
      <c r="R44" s="464"/>
      <c r="S44" s="464"/>
      <c r="T44" s="464"/>
      <c r="U44" s="464"/>
      <c r="V44" s="464"/>
      <c r="W44" s="464"/>
      <c r="X44" s="512"/>
      <c r="Y44" s="512"/>
      <c r="Z44" s="464"/>
      <c r="AA44" s="464"/>
      <c r="AB44" s="464"/>
      <c r="AC44" s="448"/>
      <c r="AD44" s="464"/>
      <c r="AE44" s="464"/>
      <c r="AF44" s="464"/>
      <c r="AG44" s="464"/>
      <c r="AH44" s="464"/>
      <c r="AI44" s="464"/>
      <c r="AJ44" s="464"/>
      <c r="AK44" s="464"/>
      <c r="AL44" s="464"/>
      <c r="AM44" s="508"/>
      <c r="AN44" s="508"/>
      <c r="AO44" s="464"/>
      <c r="AP44" s="464"/>
      <c r="AQ44" s="464"/>
      <c r="AR44" s="464"/>
      <c r="AS44" s="464"/>
      <c r="AT44" s="464"/>
      <c r="AU44" s="464"/>
      <c r="AV44" s="464"/>
      <c r="AW44" s="492"/>
      <c r="AX44" s="463"/>
      <c r="AZ44" s="451"/>
      <c r="BA44" s="451"/>
    </row>
    <row r="45" spans="1:66" s="446" customFormat="1" ht="25.5" customHeight="1">
      <c r="A45" s="486" t="s">
        <v>268</v>
      </c>
      <c r="B45" s="556" t="s">
        <v>327</v>
      </c>
      <c r="C45" s="593"/>
      <c r="D45" s="594"/>
      <c r="E45" s="594"/>
      <c r="F45" s="593"/>
      <c r="G45" s="479">
        <f>SUM(G46:G47)</f>
        <v>1600.826</v>
      </c>
      <c r="H45" s="479">
        <f t="shared" ref="H45:AT45" si="22">SUM(H46:H47)</f>
        <v>1590.826</v>
      </c>
      <c r="I45" s="479">
        <f t="shared" si="22"/>
        <v>0</v>
      </c>
      <c r="J45" s="479">
        <f t="shared" si="22"/>
        <v>0</v>
      </c>
      <c r="K45" s="479">
        <f t="shared" si="22"/>
        <v>0</v>
      </c>
      <c r="L45" s="479">
        <f t="shared" si="22"/>
        <v>2680</v>
      </c>
      <c r="M45" s="479">
        <f t="shared" si="22"/>
        <v>2680</v>
      </c>
      <c r="N45" s="479">
        <f t="shared" si="22"/>
        <v>1172</v>
      </c>
      <c r="O45" s="479">
        <f t="shared" si="22"/>
        <v>0</v>
      </c>
      <c r="P45" s="479">
        <f t="shared" si="22"/>
        <v>7500</v>
      </c>
      <c r="Q45" s="479">
        <f t="shared" si="22"/>
        <v>7500</v>
      </c>
      <c r="R45" s="479">
        <f t="shared" si="22"/>
        <v>0</v>
      </c>
      <c r="S45" s="479">
        <f t="shared" si="22"/>
        <v>0</v>
      </c>
      <c r="T45" s="479">
        <f t="shared" si="22"/>
        <v>7529</v>
      </c>
      <c r="U45" s="479">
        <f t="shared" si="22"/>
        <v>7529</v>
      </c>
      <c r="V45" s="479">
        <f t="shared" si="22"/>
        <v>0</v>
      </c>
      <c r="W45" s="479">
        <f t="shared" si="22"/>
        <v>0</v>
      </c>
      <c r="X45" s="479">
        <f t="shared" si="22"/>
        <v>7994</v>
      </c>
      <c r="Y45" s="479">
        <f t="shared" si="22"/>
        <v>7994</v>
      </c>
      <c r="Z45" s="479">
        <f t="shared" si="22"/>
        <v>0</v>
      </c>
      <c r="AA45" s="479">
        <f t="shared" si="22"/>
        <v>0</v>
      </c>
      <c r="AB45" s="479">
        <f t="shared" si="22"/>
        <v>0</v>
      </c>
      <c r="AC45" s="479">
        <f t="shared" si="22"/>
        <v>465</v>
      </c>
      <c r="AD45" s="479">
        <f t="shared" si="22"/>
        <v>1500</v>
      </c>
      <c r="AE45" s="479">
        <f t="shared" si="22"/>
        <v>1500</v>
      </c>
      <c r="AF45" s="479">
        <f t="shared" si="22"/>
        <v>0</v>
      </c>
      <c r="AG45" s="479">
        <f t="shared" si="22"/>
        <v>0</v>
      </c>
      <c r="AH45" s="479">
        <f t="shared" si="22"/>
        <v>3000</v>
      </c>
      <c r="AI45" s="479">
        <f t="shared" si="22"/>
        <v>3000</v>
      </c>
      <c r="AJ45" s="479">
        <f t="shared" si="22"/>
        <v>0</v>
      </c>
      <c r="AK45" s="479">
        <f t="shared" si="22"/>
        <v>1590.826</v>
      </c>
      <c r="AL45" s="479">
        <f t="shared" si="22"/>
        <v>0</v>
      </c>
      <c r="AM45" s="479">
        <f t="shared" si="22"/>
        <v>9594.8260000000009</v>
      </c>
      <c r="AN45" s="479">
        <f t="shared" si="22"/>
        <v>9584.8260000000009</v>
      </c>
      <c r="AO45" s="479">
        <f t="shared" si="22"/>
        <v>0</v>
      </c>
      <c r="AP45" s="479">
        <f t="shared" si="22"/>
        <v>0</v>
      </c>
      <c r="AQ45" s="479">
        <f t="shared" si="22"/>
        <v>2468.826</v>
      </c>
      <c r="AR45" s="479">
        <f t="shared" si="22"/>
        <v>1590.826</v>
      </c>
      <c r="AS45" s="582">
        <f t="shared" si="22"/>
        <v>10472</v>
      </c>
      <c r="AT45" s="479">
        <f t="shared" si="22"/>
        <v>10462.826000000001</v>
      </c>
      <c r="AU45" s="438"/>
      <c r="AV45" s="442"/>
      <c r="AW45" s="500">
        <f>AT45-AN45</f>
        <v>878</v>
      </c>
      <c r="AX45" s="501" t="s">
        <v>757</v>
      </c>
      <c r="AY45" s="451"/>
      <c r="AZ45" s="451"/>
      <c r="BA45" s="451"/>
    </row>
    <row r="46" spans="1:66" s="446" customFormat="1" ht="31.5">
      <c r="A46" s="513" t="s">
        <v>87</v>
      </c>
      <c r="B46" s="571" t="s">
        <v>747</v>
      </c>
      <c r="C46" s="593"/>
      <c r="D46" s="594"/>
      <c r="E46" s="594"/>
      <c r="F46" s="593"/>
      <c r="G46" s="448">
        <v>0</v>
      </c>
      <c r="H46" s="448">
        <v>0</v>
      </c>
      <c r="I46" s="448"/>
      <c r="J46" s="448"/>
      <c r="K46" s="448"/>
      <c r="L46" s="438">
        <v>2680</v>
      </c>
      <c r="M46" s="438">
        <v>2680</v>
      </c>
      <c r="N46" s="438">
        <v>1172</v>
      </c>
      <c r="O46" s="438"/>
      <c r="P46" s="438">
        <f>1500*5</f>
        <v>7500</v>
      </c>
      <c r="Q46" s="438">
        <f>1500*5</f>
        <v>7500</v>
      </c>
      <c r="R46" s="438"/>
      <c r="S46" s="438"/>
      <c r="T46" s="438">
        <v>7529</v>
      </c>
      <c r="U46" s="438">
        <v>7529</v>
      </c>
      <c r="V46" s="438"/>
      <c r="W46" s="438"/>
      <c r="X46" s="438">
        <f>Y46</f>
        <v>7994</v>
      </c>
      <c r="Y46" s="438">
        <v>7994</v>
      </c>
      <c r="Z46" s="438"/>
      <c r="AA46" s="438"/>
      <c r="AB46" s="438"/>
      <c r="AC46" s="438">
        <f>Y46-U46</f>
        <v>465</v>
      </c>
      <c r="AD46" s="438">
        <f>AE46</f>
        <v>1500</v>
      </c>
      <c r="AE46" s="438">
        <v>1500</v>
      </c>
      <c r="AF46" s="438"/>
      <c r="AG46" s="438"/>
      <c r="AH46" s="438">
        <f>AI46</f>
        <v>3000</v>
      </c>
      <c r="AI46" s="438">
        <v>3000</v>
      </c>
      <c r="AJ46" s="438"/>
      <c r="AK46" s="438"/>
      <c r="AL46" s="438"/>
      <c r="AM46" s="438">
        <v>7994</v>
      </c>
      <c r="AN46" s="438">
        <v>7994</v>
      </c>
      <c r="AO46" s="438"/>
      <c r="AP46" s="438"/>
      <c r="AQ46" s="438">
        <f>8678-AN46</f>
        <v>684</v>
      </c>
      <c r="AR46" s="438"/>
      <c r="AS46" s="582">
        <f>AT46</f>
        <v>8678</v>
      </c>
      <c r="AT46" s="438">
        <f>AN46+AQ46</f>
        <v>8678</v>
      </c>
      <c r="AU46" s="464"/>
      <c r="AV46" s="464"/>
      <c r="AW46" s="502"/>
      <c r="AX46" s="580">
        <f>AS45-AT45</f>
        <v>9.1739999999990687</v>
      </c>
      <c r="AY46" s="503"/>
      <c r="AZ46" s="515"/>
      <c r="BA46" s="515"/>
    </row>
    <row r="47" spans="1:66" s="446" customFormat="1" ht="31.5">
      <c r="A47" s="458" t="s">
        <v>172</v>
      </c>
      <c r="B47" s="568" t="s">
        <v>720</v>
      </c>
      <c r="C47" s="593"/>
      <c r="D47" s="594"/>
      <c r="E47" s="594"/>
      <c r="F47" s="593"/>
      <c r="G47" s="479">
        <f>G48+G50</f>
        <v>1600.826</v>
      </c>
      <c r="H47" s="479">
        <f t="shared" ref="H47:AT47" si="23">H48+H50</f>
        <v>1590.826</v>
      </c>
      <c r="I47" s="479">
        <f t="shared" si="23"/>
        <v>0</v>
      </c>
      <c r="J47" s="479">
        <f t="shared" si="23"/>
        <v>0</v>
      </c>
      <c r="K47" s="479">
        <f t="shared" si="23"/>
        <v>0</v>
      </c>
      <c r="L47" s="479">
        <f t="shared" si="23"/>
        <v>0</v>
      </c>
      <c r="M47" s="479">
        <f t="shared" si="23"/>
        <v>0</v>
      </c>
      <c r="N47" s="479">
        <f t="shared" si="23"/>
        <v>0</v>
      </c>
      <c r="O47" s="479">
        <f t="shared" si="23"/>
        <v>0</v>
      </c>
      <c r="P47" s="479">
        <f t="shared" si="23"/>
        <v>0</v>
      </c>
      <c r="Q47" s="479">
        <f t="shared" si="23"/>
        <v>0</v>
      </c>
      <c r="R47" s="479">
        <f t="shared" si="23"/>
        <v>0</v>
      </c>
      <c r="S47" s="479">
        <f t="shared" si="23"/>
        <v>0</v>
      </c>
      <c r="T47" s="479">
        <f t="shared" si="23"/>
        <v>0</v>
      </c>
      <c r="U47" s="479">
        <f t="shared" si="23"/>
        <v>0</v>
      </c>
      <c r="V47" s="479">
        <f t="shared" si="23"/>
        <v>0</v>
      </c>
      <c r="W47" s="479">
        <f t="shared" si="23"/>
        <v>0</v>
      </c>
      <c r="X47" s="479">
        <f t="shared" si="23"/>
        <v>0</v>
      </c>
      <c r="Y47" s="479">
        <f t="shared" si="23"/>
        <v>0</v>
      </c>
      <c r="Z47" s="479">
        <f t="shared" si="23"/>
        <v>0</v>
      </c>
      <c r="AA47" s="479">
        <f t="shared" si="23"/>
        <v>0</v>
      </c>
      <c r="AB47" s="479">
        <f t="shared" si="23"/>
        <v>0</v>
      </c>
      <c r="AC47" s="479">
        <f t="shared" si="23"/>
        <v>0</v>
      </c>
      <c r="AD47" s="479">
        <f t="shared" si="23"/>
        <v>0</v>
      </c>
      <c r="AE47" s="479">
        <f t="shared" si="23"/>
        <v>0</v>
      </c>
      <c r="AF47" s="479">
        <f t="shared" si="23"/>
        <v>0</v>
      </c>
      <c r="AG47" s="479">
        <f t="shared" si="23"/>
        <v>0</v>
      </c>
      <c r="AH47" s="479">
        <f t="shared" si="23"/>
        <v>0</v>
      </c>
      <c r="AI47" s="479">
        <f t="shared" si="23"/>
        <v>0</v>
      </c>
      <c r="AJ47" s="479">
        <f t="shared" si="23"/>
        <v>0</v>
      </c>
      <c r="AK47" s="479">
        <f t="shared" si="23"/>
        <v>1590.826</v>
      </c>
      <c r="AL47" s="479">
        <f t="shared" si="23"/>
        <v>0</v>
      </c>
      <c r="AM47" s="479">
        <f t="shared" si="23"/>
        <v>1600.826</v>
      </c>
      <c r="AN47" s="479">
        <f t="shared" si="23"/>
        <v>1590.826</v>
      </c>
      <c r="AO47" s="479">
        <f t="shared" si="23"/>
        <v>0</v>
      </c>
      <c r="AP47" s="479">
        <f t="shared" si="23"/>
        <v>0</v>
      </c>
      <c r="AQ47" s="479">
        <f t="shared" si="23"/>
        <v>1784.826</v>
      </c>
      <c r="AR47" s="479">
        <f t="shared" si="23"/>
        <v>1590.826</v>
      </c>
      <c r="AS47" s="582">
        <f t="shared" si="23"/>
        <v>1794</v>
      </c>
      <c r="AT47" s="479">
        <f t="shared" si="23"/>
        <v>1784.826</v>
      </c>
      <c r="AU47" s="479"/>
      <c r="AV47" s="448"/>
      <c r="AW47" s="502"/>
      <c r="AX47" s="503"/>
      <c r="AZ47" s="451"/>
      <c r="BA47" s="451"/>
      <c r="BB47" s="451"/>
      <c r="BC47" s="451"/>
      <c r="BD47" s="451"/>
      <c r="BE47" s="451"/>
      <c r="BF47" s="451"/>
      <c r="BG47" s="451"/>
      <c r="BH47" s="451"/>
      <c r="BI47" s="451"/>
      <c r="BJ47" s="451"/>
      <c r="BK47" s="451"/>
      <c r="BL47" s="451"/>
      <c r="BM47" s="451"/>
      <c r="BN47" s="451"/>
    </row>
    <row r="48" spans="1:66" s="446" customFormat="1" ht="47.25">
      <c r="A48" s="458" t="s">
        <v>326</v>
      </c>
      <c r="B48" s="558" t="s">
        <v>721</v>
      </c>
      <c r="C48" s="593"/>
      <c r="D48" s="603"/>
      <c r="E48" s="604"/>
      <c r="F48" s="593"/>
      <c r="G48" s="438">
        <f>G49</f>
        <v>1600.826</v>
      </c>
      <c r="H48" s="438">
        <f t="shared" ref="H48:AT48" si="24">H49</f>
        <v>1590.826</v>
      </c>
      <c r="I48" s="438">
        <f t="shared" si="24"/>
        <v>0</v>
      </c>
      <c r="J48" s="438">
        <f t="shared" si="24"/>
        <v>0</v>
      </c>
      <c r="K48" s="438">
        <f t="shared" si="24"/>
        <v>0</v>
      </c>
      <c r="L48" s="438">
        <f t="shared" si="24"/>
        <v>0</v>
      </c>
      <c r="M48" s="438">
        <f t="shared" si="24"/>
        <v>0</v>
      </c>
      <c r="N48" s="438">
        <f t="shared" si="24"/>
        <v>0</v>
      </c>
      <c r="O48" s="438">
        <f t="shared" si="24"/>
        <v>0</v>
      </c>
      <c r="P48" s="438">
        <f t="shared" si="24"/>
        <v>0</v>
      </c>
      <c r="Q48" s="438">
        <f t="shared" si="24"/>
        <v>0</v>
      </c>
      <c r="R48" s="438">
        <f t="shared" si="24"/>
        <v>0</v>
      </c>
      <c r="S48" s="438">
        <f t="shared" si="24"/>
        <v>0</v>
      </c>
      <c r="T48" s="438">
        <f t="shared" si="24"/>
        <v>0</v>
      </c>
      <c r="U48" s="438">
        <f t="shared" si="24"/>
        <v>0</v>
      </c>
      <c r="V48" s="438">
        <f t="shared" si="24"/>
        <v>0</v>
      </c>
      <c r="W48" s="438">
        <f t="shared" si="24"/>
        <v>0</v>
      </c>
      <c r="X48" s="438">
        <f t="shared" si="24"/>
        <v>0</v>
      </c>
      <c r="Y48" s="438">
        <f t="shared" si="24"/>
        <v>0</v>
      </c>
      <c r="Z48" s="438">
        <f t="shared" si="24"/>
        <v>0</v>
      </c>
      <c r="AA48" s="438">
        <f t="shared" si="24"/>
        <v>0</v>
      </c>
      <c r="AB48" s="438">
        <f t="shared" si="24"/>
        <v>0</v>
      </c>
      <c r="AC48" s="438">
        <f t="shared" si="24"/>
        <v>0</v>
      </c>
      <c r="AD48" s="438">
        <f t="shared" si="24"/>
        <v>0</v>
      </c>
      <c r="AE48" s="438">
        <f t="shared" si="24"/>
        <v>0</v>
      </c>
      <c r="AF48" s="438">
        <f t="shared" si="24"/>
        <v>0</v>
      </c>
      <c r="AG48" s="438">
        <f t="shared" si="24"/>
        <v>0</v>
      </c>
      <c r="AH48" s="438">
        <f t="shared" si="24"/>
        <v>0</v>
      </c>
      <c r="AI48" s="438">
        <f t="shared" si="24"/>
        <v>0</v>
      </c>
      <c r="AJ48" s="438">
        <f t="shared" si="24"/>
        <v>0</v>
      </c>
      <c r="AK48" s="438">
        <f t="shared" si="24"/>
        <v>1590.826</v>
      </c>
      <c r="AL48" s="438">
        <f t="shared" si="24"/>
        <v>0</v>
      </c>
      <c r="AM48" s="438">
        <f t="shared" si="24"/>
        <v>1600.826</v>
      </c>
      <c r="AN48" s="438">
        <f t="shared" si="24"/>
        <v>1590.826</v>
      </c>
      <c r="AO48" s="438">
        <f t="shared" si="24"/>
        <v>0</v>
      </c>
      <c r="AP48" s="438">
        <f t="shared" si="24"/>
        <v>0</v>
      </c>
      <c r="AQ48" s="438">
        <f t="shared" si="24"/>
        <v>0</v>
      </c>
      <c r="AR48" s="438">
        <f t="shared" si="24"/>
        <v>1590.826</v>
      </c>
      <c r="AS48" s="438">
        <f t="shared" si="24"/>
        <v>0</v>
      </c>
      <c r="AT48" s="438">
        <f t="shared" si="24"/>
        <v>0</v>
      </c>
      <c r="AU48" s="438"/>
      <c r="AV48" s="448"/>
      <c r="AW48" s="502"/>
      <c r="AX48" s="503"/>
      <c r="AY48" s="516"/>
      <c r="AZ48" s="451"/>
      <c r="BA48" s="451"/>
      <c r="BB48" s="451"/>
      <c r="BC48" s="451"/>
      <c r="BD48" s="451"/>
      <c r="BE48" s="451"/>
      <c r="BF48" s="451"/>
      <c r="BG48" s="451"/>
      <c r="BH48" s="451"/>
      <c r="BI48" s="451"/>
      <c r="BJ48" s="451"/>
      <c r="BK48" s="451"/>
      <c r="BL48" s="451"/>
      <c r="BM48" s="451"/>
      <c r="BN48" s="451"/>
    </row>
    <row r="49" spans="1:66" s="446" customFormat="1" ht="51">
      <c r="A49" s="459">
        <v>1</v>
      </c>
      <c r="B49" s="572" t="s">
        <v>748</v>
      </c>
      <c r="C49" s="587" t="s">
        <v>709</v>
      </c>
      <c r="D49" s="587" t="s">
        <v>714</v>
      </c>
      <c r="E49" s="608" t="s">
        <v>710</v>
      </c>
      <c r="F49" s="593"/>
      <c r="G49" s="517">
        <f>H49+10</f>
        <v>1600.826</v>
      </c>
      <c r="H49" s="517">
        <v>1590.826</v>
      </c>
      <c r="I49" s="448"/>
      <c r="J49" s="448"/>
      <c r="K49" s="448"/>
      <c r="L49" s="442"/>
      <c r="M49" s="442"/>
      <c r="N49" s="442"/>
      <c r="O49" s="442"/>
      <c r="P49" s="442"/>
      <c r="Q49" s="442"/>
      <c r="R49" s="442"/>
      <c r="S49" s="442"/>
      <c r="T49" s="442"/>
      <c r="U49" s="442"/>
      <c r="V49" s="442"/>
      <c r="W49" s="442"/>
      <c r="X49" s="468"/>
      <c r="Y49" s="468"/>
      <c r="Z49" s="442"/>
      <c r="AA49" s="442"/>
      <c r="AB49" s="442"/>
      <c r="AC49" s="448"/>
      <c r="AD49" s="442"/>
      <c r="AE49" s="442"/>
      <c r="AF49" s="442"/>
      <c r="AG49" s="442"/>
      <c r="AH49" s="442"/>
      <c r="AI49" s="442"/>
      <c r="AJ49" s="442"/>
      <c r="AK49" s="481">
        <f>299.826+1291</f>
        <v>1590.826</v>
      </c>
      <c r="AL49" s="481"/>
      <c r="AM49" s="482">
        <v>1600.826</v>
      </c>
      <c r="AN49" s="482">
        <v>1590.826</v>
      </c>
      <c r="AO49" s="483"/>
      <c r="AP49" s="483"/>
      <c r="AQ49" s="482"/>
      <c r="AR49" s="483">
        <v>1590.826</v>
      </c>
      <c r="AS49" s="469">
        <f>AT49</f>
        <v>0</v>
      </c>
      <c r="AT49" s="469">
        <f>AN49-AR49</f>
        <v>0</v>
      </c>
      <c r="AU49" s="442"/>
      <c r="AV49" s="442"/>
      <c r="AW49" s="494" t="s">
        <v>753</v>
      </c>
      <c r="AX49" s="765" t="s">
        <v>749</v>
      </c>
      <c r="AY49" s="766"/>
      <c r="AZ49" s="766"/>
      <c r="BA49" s="766"/>
      <c r="BB49" s="766"/>
      <c r="BC49" s="451"/>
      <c r="BD49" s="451"/>
      <c r="BE49" s="451"/>
      <c r="BF49" s="451"/>
      <c r="BG49" s="451"/>
      <c r="BH49" s="451"/>
      <c r="BI49" s="451"/>
      <c r="BJ49" s="451"/>
      <c r="BK49" s="451"/>
      <c r="BL49" s="451"/>
      <c r="BM49" s="451"/>
      <c r="BN49" s="451"/>
    </row>
    <row r="50" spans="1:66" s="446" customFormat="1" ht="23.25" customHeight="1">
      <c r="A50" s="458" t="s">
        <v>326</v>
      </c>
      <c r="B50" s="558" t="s">
        <v>755</v>
      </c>
      <c r="C50" s="587"/>
      <c r="D50" s="609"/>
      <c r="E50" s="608"/>
      <c r="F50" s="593"/>
      <c r="G50" s="518">
        <f t="shared" ref="G50:AP50" si="25">G51</f>
        <v>0</v>
      </c>
      <c r="H50" s="518">
        <f t="shared" si="25"/>
        <v>0</v>
      </c>
      <c r="I50" s="518">
        <f t="shared" si="25"/>
        <v>0</v>
      </c>
      <c r="J50" s="518">
        <f t="shared" si="25"/>
        <v>0</v>
      </c>
      <c r="K50" s="518">
        <f t="shared" si="25"/>
        <v>0</v>
      </c>
      <c r="L50" s="518">
        <f t="shared" si="25"/>
        <v>0</v>
      </c>
      <c r="M50" s="518">
        <f t="shared" si="25"/>
        <v>0</v>
      </c>
      <c r="N50" s="518">
        <f t="shared" si="25"/>
        <v>0</v>
      </c>
      <c r="O50" s="518">
        <f t="shared" si="25"/>
        <v>0</v>
      </c>
      <c r="P50" s="518">
        <f t="shared" si="25"/>
        <v>0</v>
      </c>
      <c r="Q50" s="518">
        <f t="shared" si="25"/>
        <v>0</v>
      </c>
      <c r="R50" s="518">
        <f t="shared" si="25"/>
        <v>0</v>
      </c>
      <c r="S50" s="518">
        <f t="shared" si="25"/>
        <v>0</v>
      </c>
      <c r="T50" s="518">
        <f t="shared" si="25"/>
        <v>0</v>
      </c>
      <c r="U50" s="518">
        <f t="shared" si="25"/>
        <v>0</v>
      </c>
      <c r="V50" s="518">
        <f t="shared" si="25"/>
        <v>0</v>
      </c>
      <c r="W50" s="518">
        <f t="shared" si="25"/>
        <v>0</v>
      </c>
      <c r="X50" s="518">
        <f t="shared" si="25"/>
        <v>0</v>
      </c>
      <c r="Y50" s="518">
        <f t="shared" si="25"/>
        <v>0</v>
      </c>
      <c r="Z50" s="518">
        <f t="shared" si="25"/>
        <v>0</v>
      </c>
      <c r="AA50" s="518">
        <f t="shared" si="25"/>
        <v>0</v>
      </c>
      <c r="AB50" s="518">
        <f t="shared" si="25"/>
        <v>0</v>
      </c>
      <c r="AC50" s="518">
        <f t="shared" si="25"/>
        <v>0</v>
      </c>
      <c r="AD50" s="518">
        <f t="shared" si="25"/>
        <v>0</v>
      </c>
      <c r="AE50" s="518">
        <f t="shared" si="25"/>
        <v>0</v>
      </c>
      <c r="AF50" s="518">
        <f t="shared" si="25"/>
        <v>0</v>
      </c>
      <c r="AG50" s="518">
        <f t="shared" si="25"/>
        <v>0</v>
      </c>
      <c r="AH50" s="518">
        <f t="shared" si="25"/>
        <v>0</v>
      </c>
      <c r="AI50" s="518">
        <f t="shared" si="25"/>
        <v>0</v>
      </c>
      <c r="AJ50" s="518">
        <f t="shared" si="25"/>
        <v>0</v>
      </c>
      <c r="AK50" s="518">
        <f t="shared" si="25"/>
        <v>0</v>
      </c>
      <c r="AL50" s="518">
        <f t="shared" si="25"/>
        <v>0</v>
      </c>
      <c r="AM50" s="518">
        <f t="shared" si="25"/>
        <v>0</v>
      </c>
      <c r="AN50" s="518">
        <f t="shared" si="25"/>
        <v>0</v>
      </c>
      <c r="AO50" s="518">
        <f t="shared" si="25"/>
        <v>0</v>
      </c>
      <c r="AP50" s="518">
        <f t="shared" si="25"/>
        <v>0</v>
      </c>
      <c r="AQ50" s="518">
        <f>AQ51</f>
        <v>1784.826</v>
      </c>
      <c r="AR50" s="518">
        <f t="shared" ref="AR50:AU50" si="26">AR51</f>
        <v>0</v>
      </c>
      <c r="AS50" s="490">
        <f t="shared" si="26"/>
        <v>1794</v>
      </c>
      <c r="AT50" s="518">
        <f t="shared" si="26"/>
        <v>1784.826</v>
      </c>
      <c r="AU50" s="518">
        <f t="shared" si="26"/>
        <v>0</v>
      </c>
      <c r="AV50" s="442"/>
      <c r="AW50" s="519"/>
      <c r="AZ50" s="451"/>
      <c r="BA50" s="451"/>
      <c r="BB50" s="451"/>
      <c r="BC50" s="451"/>
      <c r="BD50" s="451"/>
      <c r="BE50" s="451"/>
      <c r="BF50" s="451"/>
      <c r="BG50" s="451"/>
      <c r="BH50" s="451"/>
      <c r="BI50" s="451"/>
      <c r="BJ50" s="451"/>
      <c r="BK50" s="451"/>
      <c r="BL50" s="451"/>
      <c r="BM50" s="451"/>
      <c r="BN50" s="451"/>
    </row>
    <row r="51" spans="1:66" s="446" customFormat="1" ht="36.75" customHeight="1">
      <c r="A51" s="459">
        <v>1</v>
      </c>
      <c r="B51" s="572" t="s">
        <v>750</v>
      </c>
      <c r="C51" s="587" t="s">
        <v>709</v>
      </c>
      <c r="D51" s="587"/>
      <c r="E51" s="608">
        <v>2020</v>
      </c>
      <c r="F51" s="593"/>
      <c r="G51" s="517"/>
      <c r="H51" s="517"/>
      <c r="I51" s="448"/>
      <c r="J51" s="448"/>
      <c r="K51" s="448"/>
      <c r="L51" s="442"/>
      <c r="M51" s="442"/>
      <c r="N51" s="442"/>
      <c r="O51" s="442"/>
      <c r="P51" s="442"/>
      <c r="Q51" s="442"/>
      <c r="R51" s="442"/>
      <c r="S51" s="442"/>
      <c r="T51" s="442"/>
      <c r="U51" s="442"/>
      <c r="V51" s="442"/>
      <c r="W51" s="442"/>
      <c r="X51" s="468"/>
      <c r="Y51" s="468"/>
      <c r="Z51" s="442"/>
      <c r="AA51" s="442"/>
      <c r="AB51" s="442"/>
      <c r="AC51" s="448"/>
      <c r="AD51" s="442"/>
      <c r="AE51" s="442"/>
      <c r="AF51" s="442"/>
      <c r="AG51" s="442"/>
      <c r="AH51" s="442"/>
      <c r="AI51" s="442"/>
      <c r="AJ51" s="442"/>
      <c r="AK51" s="481"/>
      <c r="AL51" s="481"/>
      <c r="AM51" s="520">
        <v>0</v>
      </c>
      <c r="AN51" s="520">
        <v>0</v>
      </c>
      <c r="AO51" s="483"/>
      <c r="AP51" s="483"/>
      <c r="AQ51" s="483">
        <f>1590.826+194</f>
        <v>1784.826</v>
      </c>
      <c r="AR51" s="521"/>
      <c r="AS51" s="469">
        <f>AT51+9.174</f>
        <v>1794</v>
      </c>
      <c r="AT51" s="522">
        <f>AN51+AQ51</f>
        <v>1784.826</v>
      </c>
      <c r="AU51" s="442"/>
      <c r="AV51" s="442"/>
      <c r="AW51" s="494" t="s">
        <v>752</v>
      </c>
      <c r="AX51" s="529">
        <f>AS51-AT51</f>
        <v>9.1739999999999782</v>
      </c>
      <c r="AY51" s="530">
        <f>1600-AT51</f>
        <v>-184.82600000000002</v>
      </c>
      <c r="AZ51" s="451"/>
      <c r="BA51" s="451"/>
      <c r="BB51" s="451"/>
      <c r="BC51" s="451"/>
      <c r="BD51" s="451"/>
      <c r="BE51" s="451"/>
      <c r="BF51" s="451"/>
      <c r="BG51" s="451"/>
      <c r="BH51" s="451"/>
      <c r="BI51" s="451"/>
      <c r="BJ51" s="451"/>
      <c r="BK51" s="451"/>
      <c r="BL51" s="451"/>
      <c r="BM51" s="451"/>
      <c r="BN51" s="451"/>
    </row>
    <row r="52" spans="1:66" s="446" customFormat="1">
      <c r="A52" s="459"/>
      <c r="B52" s="572"/>
      <c r="C52" s="587"/>
      <c r="D52" s="587"/>
      <c r="E52" s="608"/>
      <c r="F52" s="593"/>
      <c r="G52" s="517"/>
      <c r="H52" s="517"/>
      <c r="I52" s="448"/>
      <c r="J52" s="448"/>
      <c r="K52" s="448"/>
      <c r="L52" s="442"/>
      <c r="M52" s="442"/>
      <c r="N52" s="442"/>
      <c r="O52" s="442"/>
      <c r="P52" s="442"/>
      <c r="Q52" s="442"/>
      <c r="R52" s="442"/>
      <c r="S52" s="442"/>
      <c r="T52" s="442"/>
      <c r="U52" s="442"/>
      <c r="V52" s="442"/>
      <c r="W52" s="442"/>
      <c r="X52" s="468"/>
      <c r="Y52" s="468"/>
      <c r="Z52" s="442"/>
      <c r="AA52" s="442"/>
      <c r="AB52" s="442"/>
      <c r="AC52" s="448"/>
      <c r="AD52" s="442"/>
      <c r="AE52" s="442"/>
      <c r="AF52" s="442"/>
      <c r="AG52" s="442"/>
      <c r="AH52" s="442"/>
      <c r="AI52" s="442"/>
      <c r="AJ52" s="442"/>
      <c r="AK52" s="481"/>
      <c r="AL52" s="481"/>
      <c r="AM52" s="520"/>
      <c r="AN52" s="520"/>
      <c r="AO52" s="483"/>
      <c r="AP52" s="483"/>
      <c r="AQ52" s="483"/>
      <c r="AR52" s="521"/>
      <c r="AS52" s="522"/>
      <c r="AT52" s="522"/>
      <c r="AU52" s="442"/>
      <c r="AV52" s="442"/>
      <c r="AW52" s="494"/>
      <c r="AX52" s="529"/>
      <c r="AY52" s="530"/>
      <c r="AZ52" s="451"/>
      <c r="BA52" s="451"/>
      <c r="BB52" s="451"/>
      <c r="BC52" s="451"/>
      <c r="BD52" s="451"/>
      <c r="BE52" s="451"/>
      <c r="BF52" s="451"/>
      <c r="BG52" s="451"/>
      <c r="BH52" s="451"/>
      <c r="BI52" s="451"/>
      <c r="BJ52" s="451"/>
      <c r="BK52" s="451"/>
      <c r="BL52" s="451"/>
      <c r="BM52" s="451"/>
      <c r="BN52" s="451"/>
    </row>
    <row r="53" spans="1:66" s="435" customFormat="1" ht="24" customHeight="1">
      <c r="A53" s="486" t="s">
        <v>269</v>
      </c>
      <c r="B53" s="613" t="s">
        <v>336</v>
      </c>
      <c r="C53" s="592"/>
      <c r="D53" s="610"/>
      <c r="E53" s="610"/>
      <c r="F53" s="592"/>
      <c r="G53" s="455">
        <f t="shared" ref="G53:AL53" si="27">G54+G55</f>
        <v>8000</v>
      </c>
      <c r="H53" s="455">
        <f t="shared" si="27"/>
        <v>7965</v>
      </c>
      <c r="I53" s="455">
        <f t="shared" si="27"/>
        <v>0</v>
      </c>
      <c r="J53" s="455">
        <f t="shared" si="27"/>
        <v>0</v>
      </c>
      <c r="K53" s="455">
        <f t="shared" si="27"/>
        <v>0</v>
      </c>
      <c r="L53" s="455">
        <f t="shared" si="27"/>
        <v>3220</v>
      </c>
      <c r="M53" s="455">
        <f t="shared" si="27"/>
        <v>3220</v>
      </c>
      <c r="N53" s="455">
        <f t="shared" si="27"/>
        <v>1419</v>
      </c>
      <c r="O53" s="455">
        <f t="shared" si="27"/>
        <v>1419</v>
      </c>
      <c r="P53" s="455">
        <f t="shared" si="27"/>
        <v>19984</v>
      </c>
      <c r="Q53" s="455">
        <f t="shared" si="27"/>
        <v>19984</v>
      </c>
      <c r="R53" s="455">
        <f t="shared" si="27"/>
        <v>0</v>
      </c>
      <c r="S53" s="455">
        <f t="shared" si="27"/>
        <v>0</v>
      </c>
      <c r="T53" s="455">
        <f t="shared" si="27"/>
        <v>21615</v>
      </c>
      <c r="U53" s="455">
        <f t="shared" si="27"/>
        <v>21615</v>
      </c>
      <c r="V53" s="455">
        <f t="shared" si="27"/>
        <v>0</v>
      </c>
      <c r="W53" s="455">
        <f t="shared" si="27"/>
        <v>0</v>
      </c>
      <c r="X53" s="455">
        <f t="shared" si="27"/>
        <v>21615</v>
      </c>
      <c r="Y53" s="455">
        <f t="shared" si="27"/>
        <v>21615</v>
      </c>
      <c r="Z53" s="455">
        <f t="shared" si="27"/>
        <v>0</v>
      </c>
      <c r="AA53" s="455">
        <f t="shared" si="27"/>
        <v>0</v>
      </c>
      <c r="AB53" s="455">
        <f t="shared" si="27"/>
        <v>0</v>
      </c>
      <c r="AC53" s="455">
        <f t="shared" si="27"/>
        <v>0</v>
      </c>
      <c r="AD53" s="455">
        <f t="shared" si="27"/>
        <v>2535</v>
      </c>
      <c r="AE53" s="455">
        <f t="shared" si="27"/>
        <v>2535</v>
      </c>
      <c r="AF53" s="455">
        <f t="shared" si="27"/>
        <v>0</v>
      </c>
      <c r="AG53" s="455">
        <f t="shared" si="27"/>
        <v>0</v>
      </c>
      <c r="AH53" s="455">
        <f t="shared" si="27"/>
        <v>2499</v>
      </c>
      <c r="AI53" s="455">
        <f t="shared" si="27"/>
        <v>2499</v>
      </c>
      <c r="AJ53" s="455">
        <f t="shared" si="27"/>
        <v>0</v>
      </c>
      <c r="AK53" s="455">
        <f t="shared" si="27"/>
        <v>1214</v>
      </c>
      <c r="AL53" s="455">
        <f t="shared" si="27"/>
        <v>0</v>
      </c>
      <c r="AM53" s="455">
        <f>AM54+AM55</f>
        <v>22864</v>
      </c>
      <c r="AN53" s="455">
        <f t="shared" ref="AN53:AU53" si="28">AN54+AN55</f>
        <v>22829</v>
      </c>
      <c r="AO53" s="455">
        <f t="shared" si="28"/>
        <v>0</v>
      </c>
      <c r="AP53" s="455">
        <f t="shared" si="28"/>
        <v>0</v>
      </c>
      <c r="AQ53" s="455">
        <f t="shared" si="28"/>
        <v>4590</v>
      </c>
      <c r="AR53" s="455">
        <f t="shared" si="28"/>
        <v>4590</v>
      </c>
      <c r="AS53" s="455">
        <f t="shared" si="28"/>
        <v>22879</v>
      </c>
      <c r="AT53" s="456">
        <f t="shared" si="28"/>
        <v>22829</v>
      </c>
      <c r="AU53" s="455">
        <f t="shared" si="28"/>
        <v>0</v>
      </c>
      <c r="AV53" s="534"/>
      <c r="AW53" s="578">
        <f>AN53-AT53</f>
        <v>0</v>
      </c>
      <c r="AX53" s="543">
        <f>AS53-AT53</f>
        <v>50</v>
      </c>
      <c r="AZ53" s="539"/>
      <c r="BA53" s="539"/>
      <c r="BB53" s="539"/>
      <c r="BC53" s="539"/>
      <c r="BD53" s="539"/>
      <c r="BE53" s="539"/>
      <c r="BF53" s="539"/>
      <c r="BG53" s="539"/>
      <c r="BH53" s="539"/>
      <c r="BI53" s="539"/>
      <c r="BJ53" s="539"/>
      <c r="BK53" s="539"/>
      <c r="BL53" s="539"/>
      <c r="BM53" s="539"/>
      <c r="BN53" s="539"/>
    </row>
    <row r="54" spans="1:66" s="435" customFormat="1" ht="31.5">
      <c r="A54" s="544" t="s">
        <v>87</v>
      </c>
      <c r="B54" s="573" t="s">
        <v>779</v>
      </c>
      <c r="C54" s="592"/>
      <c r="D54" s="610"/>
      <c r="E54" s="610"/>
      <c r="F54" s="592"/>
      <c r="G54" s="437"/>
      <c r="H54" s="437"/>
      <c r="I54" s="437"/>
      <c r="J54" s="437"/>
      <c r="K54" s="437"/>
      <c r="L54" s="553">
        <v>3220</v>
      </c>
      <c r="M54" s="553">
        <v>3220</v>
      </c>
      <c r="N54" s="553">
        <v>1419</v>
      </c>
      <c r="O54" s="553">
        <f>N54</f>
        <v>1419</v>
      </c>
      <c r="P54" s="545">
        <v>11984</v>
      </c>
      <c r="Q54" s="545">
        <v>11984</v>
      </c>
      <c r="R54" s="545"/>
      <c r="S54" s="545"/>
      <c r="T54" s="545">
        <f>11984+1631</f>
        <v>13615</v>
      </c>
      <c r="U54" s="545">
        <f>11984+1631</f>
        <v>13615</v>
      </c>
      <c r="V54" s="545"/>
      <c r="W54" s="545"/>
      <c r="X54" s="437">
        <f>Y54</f>
        <v>13615</v>
      </c>
      <c r="Y54" s="437">
        <v>13615</v>
      </c>
      <c r="Z54" s="545"/>
      <c r="AA54" s="545"/>
      <c r="AB54" s="545"/>
      <c r="AC54" s="437"/>
      <c r="AD54" s="437">
        <f>AE54</f>
        <v>2535</v>
      </c>
      <c r="AE54" s="437">
        <v>2535</v>
      </c>
      <c r="AF54" s="534"/>
      <c r="AG54" s="534"/>
      <c r="AH54" s="437">
        <f>AI54</f>
        <v>2150</v>
      </c>
      <c r="AI54" s="437">
        <v>2150</v>
      </c>
      <c r="AJ54" s="534"/>
      <c r="AK54" s="534"/>
      <c r="AL54" s="534"/>
      <c r="AM54" s="455">
        <f>AN54</f>
        <v>13615</v>
      </c>
      <c r="AN54" s="455">
        <v>13615</v>
      </c>
      <c r="AO54" s="455"/>
      <c r="AP54" s="455"/>
      <c r="AQ54" s="455"/>
      <c r="AR54" s="455">
        <v>3341</v>
      </c>
      <c r="AS54" s="455">
        <f>AT54</f>
        <v>10274</v>
      </c>
      <c r="AT54" s="456">
        <f>AN54-AR54</f>
        <v>10274</v>
      </c>
      <c r="AU54" s="455"/>
      <c r="AV54" s="534"/>
      <c r="AW54" s="546"/>
      <c r="AX54" s="788" t="s">
        <v>786</v>
      </c>
      <c r="AY54" s="789"/>
      <c r="AZ54" s="539"/>
      <c r="BA54" s="539"/>
      <c r="BB54" s="539"/>
      <c r="BC54" s="539"/>
      <c r="BD54" s="539"/>
      <c r="BE54" s="539"/>
      <c r="BF54" s="539"/>
      <c r="BG54" s="539"/>
      <c r="BH54" s="539"/>
      <c r="BI54" s="539"/>
      <c r="BJ54" s="539"/>
      <c r="BK54" s="539"/>
      <c r="BL54" s="539"/>
      <c r="BM54" s="539"/>
      <c r="BN54" s="539"/>
    </row>
    <row r="55" spans="1:66" s="435" customFormat="1" ht="31.5">
      <c r="A55" s="452" t="s">
        <v>172</v>
      </c>
      <c r="B55" s="574" t="s">
        <v>720</v>
      </c>
      <c r="C55" s="592"/>
      <c r="D55" s="610"/>
      <c r="E55" s="610"/>
      <c r="F55" s="592"/>
      <c r="G55" s="456">
        <f t="shared" ref="G55" si="29">G56+G58</f>
        <v>8000</v>
      </c>
      <c r="H55" s="456">
        <f t="shared" ref="H55" si="30">H56+H58</f>
        <v>7965</v>
      </c>
      <c r="I55" s="456">
        <f t="shared" ref="I55" si="31">I56+I58</f>
        <v>0</v>
      </c>
      <c r="J55" s="456">
        <f t="shared" ref="J55" si="32">J56+J58</f>
        <v>0</v>
      </c>
      <c r="K55" s="456">
        <f t="shared" ref="K55" si="33">K56+K58</f>
        <v>0</v>
      </c>
      <c r="L55" s="456">
        <f t="shared" ref="L55" si="34">L56+L58</f>
        <v>0</v>
      </c>
      <c r="M55" s="456">
        <f t="shared" ref="M55" si="35">M56+M58</f>
        <v>0</v>
      </c>
      <c r="N55" s="456">
        <f t="shared" ref="N55" si="36">N56+N58</f>
        <v>0</v>
      </c>
      <c r="O55" s="456">
        <f t="shared" ref="O55" si="37">O56+O58</f>
        <v>0</v>
      </c>
      <c r="P55" s="456">
        <f t="shared" ref="P55" si="38">P56+P58</f>
        <v>8000</v>
      </c>
      <c r="Q55" s="456">
        <f t="shared" ref="Q55" si="39">Q56+Q58</f>
        <v>8000</v>
      </c>
      <c r="R55" s="456">
        <f t="shared" ref="R55" si="40">R56+R58</f>
        <v>0</v>
      </c>
      <c r="S55" s="456">
        <f t="shared" ref="S55" si="41">S56+S58</f>
        <v>0</v>
      </c>
      <c r="T55" s="456">
        <f t="shared" ref="T55" si="42">T56+T58</f>
        <v>8000</v>
      </c>
      <c r="U55" s="456">
        <f t="shared" ref="U55" si="43">U56+U58</f>
        <v>8000</v>
      </c>
      <c r="V55" s="456">
        <f t="shared" ref="V55" si="44">V56+V58</f>
        <v>0</v>
      </c>
      <c r="W55" s="456">
        <f t="shared" ref="W55" si="45">W56+W58</f>
        <v>0</v>
      </c>
      <c r="X55" s="456">
        <f t="shared" ref="X55" si="46">X56+X58</f>
        <v>8000</v>
      </c>
      <c r="Y55" s="456">
        <f t="shared" ref="Y55" si="47">Y56+Y58</f>
        <v>8000</v>
      </c>
      <c r="Z55" s="456">
        <f t="shared" ref="Z55" si="48">Z56+Z58</f>
        <v>0</v>
      </c>
      <c r="AA55" s="456">
        <f t="shared" ref="AA55" si="49">AA56+AA58</f>
        <v>0</v>
      </c>
      <c r="AB55" s="456">
        <f t="shared" ref="AB55" si="50">AB56+AB58</f>
        <v>0</v>
      </c>
      <c r="AC55" s="456">
        <f t="shared" ref="AC55" si="51">AC56+AC58</f>
        <v>0</v>
      </c>
      <c r="AD55" s="456">
        <f t="shared" ref="AD55" si="52">AD56+AD58</f>
        <v>0</v>
      </c>
      <c r="AE55" s="456">
        <f t="shared" ref="AE55" si="53">AE56+AE58</f>
        <v>0</v>
      </c>
      <c r="AF55" s="456">
        <f t="shared" ref="AF55" si="54">AF56+AF58</f>
        <v>0</v>
      </c>
      <c r="AG55" s="456">
        <f t="shared" ref="AG55" si="55">AG56+AG58</f>
        <v>0</v>
      </c>
      <c r="AH55" s="456">
        <f t="shared" ref="AH55" si="56">AH56+AH58</f>
        <v>349</v>
      </c>
      <c r="AI55" s="456">
        <f t="shared" ref="AI55" si="57">AI56+AI58</f>
        <v>349</v>
      </c>
      <c r="AJ55" s="456">
        <f t="shared" ref="AJ55" si="58">AJ56+AJ58</f>
        <v>0</v>
      </c>
      <c r="AK55" s="456">
        <f t="shared" ref="AK55" si="59">AK56+AK58</f>
        <v>1214</v>
      </c>
      <c r="AL55" s="456">
        <f t="shared" ref="AL55" si="60">AL56+AL58</f>
        <v>0</v>
      </c>
      <c r="AM55" s="456">
        <f t="shared" ref="AM55:AS55" si="61">AM56+AM58</f>
        <v>9249</v>
      </c>
      <c r="AN55" s="456">
        <f t="shared" si="61"/>
        <v>9214</v>
      </c>
      <c r="AO55" s="456">
        <f t="shared" si="61"/>
        <v>0</v>
      </c>
      <c r="AP55" s="456">
        <f t="shared" si="61"/>
        <v>0</v>
      </c>
      <c r="AQ55" s="456">
        <f t="shared" si="61"/>
        <v>4590</v>
      </c>
      <c r="AR55" s="456">
        <f t="shared" si="61"/>
        <v>1249</v>
      </c>
      <c r="AS55" s="456">
        <f t="shared" si="61"/>
        <v>12605</v>
      </c>
      <c r="AT55" s="456">
        <f>AT56+AT58</f>
        <v>12555</v>
      </c>
      <c r="AU55" s="455"/>
      <c r="AV55" s="437"/>
      <c r="AW55" s="434"/>
      <c r="AX55" s="547"/>
      <c r="AZ55" s="539"/>
      <c r="BA55" s="539"/>
      <c r="BB55" s="539"/>
      <c r="BC55" s="539"/>
      <c r="BD55" s="539"/>
      <c r="BE55" s="539"/>
      <c r="BF55" s="539"/>
      <c r="BG55" s="539"/>
      <c r="BH55" s="539"/>
      <c r="BI55" s="539"/>
      <c r="BJ55" s="539"/>
      <c r="BK55" s="539"/>
      <c r="BL55" s="539"/>
      <c r="BM55" s="539"/>
      <c r="BN55" s="539"/>
    </row>
    <row r="56" spans="1:66" s="435" customFormat="1" ht="47.25">
      <c r="A56" s="452" t="s">
        <v>326</v>
      </c>
      <c r="B56" s="575" t="s">
        <v>721</v>
      </c>
      <c r="C56" s="592"/>
      <c r="D56" s="611"/>
      <c r="E56" s="612"/>
      <c r="F56" s="592"/>
      <c r="G56" s="549">
        <f t="shared" ref="G56:AS56" si="62">G57</f>
        <v>8000</v>
      </c>
      <c r="H56" s="549">
        <f t="shared" si="62"/>
        <v>7965</v>
      </c>
      <c r="I56" s="549">
        <f t="shared" si="62"/>
        <v>0</v>
      </c>
      <c r="J56" s="549">
        <f t="shared" si="62"/>
        <v>0</v>
      </c>
      <c r="K56" s="549">
        <f t="shared" si="62"/>
        <v>0</v>
      </c>
      <c r="L56" s="549">
        <f t="shared" si="62"/>
        <v>0</v>
      </c>
      <c r="M56" s="549">
        <f t="shared" si="62"/>
        <v>0</v>
      </c>
      <c r="N56" s="549">
        <f t="shared" si="62"/>
        <v>0</v>
      </c>
      <c r="O56" s="549">
        <f t="shared" si="62"/>
        <v>0</v>
      </c>
      <c r="P56" s="549">
        <f t="shared" si="62"/>
        <v>8000</v>
      </c>
      <c r="Q56" s="549">
        <f t="shared" si="62"/>
        <v>8000</v>
      </c>
      <c r="R56" s="549">
        <f t="shared" si="62"/>
        <v>0</v>
      </c>
      <c r="S56" s="549">
        <f t="shared" si="62"/>
        <v>0</v>
      </c>
      <c r="T56" s="549">
        <f t="shared" si="62"/>
        <v>8000</v>
      </c>
      <c r="U56" s="549">
        <f t="shared" si="62"/>
        <v>8000</v>
      </c>
      <c r="V56" s="549">
        <f t="shared" si="62"/>
        <v>0</v>
      </c>
      <c r="W56" s="549">
        <f t="shared" si="62"/>
        <v>0</v>
      </c>
      <c r="X56" s="549">
        <f t="shared" si="62"/>
        <v>8000</v>
      </c>
      <c r="Y56" s="549">
        <f t="shared" si="62"/>
        <v>8000</v>
      </c>
      <c r="Z56" s="549">
        <f t="shared" si="62"/>
        <v>0</v>
      </c>
      <c r="AA56" s="549">
        <f t="shared" si="62"/>
        <v>0</v>
      </c>
      <c r="AB56" s="549">
        <f t="shared" si="62"/>
        <v>0</v>
      </c>
      <c r="AC56" s="549">
        <f t="shared" si="62"/>
        <v>0</v>
      </c>
      <c r="AD56" s="549">
        <f t="shared" si="62"/>
        <v>0</v>
      </c>
      <c r="AE56" s="549">
        <f t="shared" si="62"/>
        <v>0</v>
      </c>
      <c r="AF56" s="549">
        <f t="shared" si="62"/>
        <v>0</v>
      </c>
      <c r="AG56" s="549">
        <f t="shared" si="62"/>
        <v>0</v>
      </c>
      <c r="AH56" s="549">
        <f t="shared" si="62"/>
        <v>349</v>
      </c>
      <c r="AI56" s="549">
        <f t="shared" si="62"/>
        <v>349</v>
      </c>
      <c r="AJ56" s="549">
        <f t="shared" si="62"/>
        <v>0</v>
      </c>
      <c r="AK56" s="549">
        <f t="shared" si="62"/>
        <v>1214</v>
      </c>
      <c r="AL56" s="549">
        <f t="shared" si="62"/>
        <v>0</v>
      </c>
      <c r="AM56" s="549">
        <f t="shared" si="62"/>
        <v>9249</v>
      </c>
      <c r="AN56" s="549">
        <f t="shared" si="62"/>
        <v>9214</v>
      </c>
      <c r="AO56" s="549">
        <f t="shared" si="62"/>
        <v>0</v>
      </c>
      <c r="AP56" s="549">
        <f t="shared" si="62"/>
        <v>0</v>
      </c>
      <c r="AQ56" s="549">
        <f t="shared" si="62"/>
        <v>0</v>
      </c>
      <c r="AR56" s="549">
        <f t="shared" si="62"/>
        <v>1249</v>
      </c>
      <c r="AS56" s="549">
        <f t="shared" si="62"/>
        <v>8000</v>
      </c>
      <c r="AT56" s="549">
        <f>AT57</f>
        <v>7965</v>
      </c>
      <c r="AU56" s="548"/>
      <c r="AV56" s="437"/>
      <c r="AW56" s="434"/>
      <c r="AX56" s="547"/>
      <c r="AZ56" s="539"/>
      <c r="BA56" s="539"/>
      <c r="BB56" s="539"/>
      <c r="BC56" s="539"/>
      <c r="BD56" s="539"/>
      <c r="BE56" s="539"/>
      <c r="BF56" s="539"/>
      <c r="BG56" s="539"/>
      <c r="BH56" s="539"/>
      <c r="BI56" s="539"/>
      <c r="BJ56" s="539"/>
      <c r="BK56" s="539"/>
      <c r="BL56" s="539"/>
      <c r="BM56" s="539"/>
      <c r="BN56" s="539"/>
    </row>
    <row r="57" spans="1:66" s="435" customFormat="1" ht="48.75" customHeight="1">
      <c r="A57" s="550">
        <v>1</v>
      </c>
      <c r="B57" s="576" t="s">
        <v>780</v>
      </c>
      <c r="C57" s="587" t="s">
        <v>784</v>
      </c>
      <c r="D57" s="587" t="s">
        <v>785</v>
      </c>
      <c r="E57" s="608" t="s">
        <v>711</v>
      </c>
      <c r="F57" s="587" t="s">
        <v>783</v>
      </c>
      <c r="G57" s="554">
        <v>8000</v>
      </c>
      <c r="H57" s="554">
        <v>7965</v>
      </c>
      <c r="I57" s="437"/>
      <c r="J57" s="437"/>
      <c r="K57" s="437"/>
      <c r="L57" s="534"/>
      <c r="M57" s="534"/>
      <c r="N57" s="534"/>
      <c r="O57" s="534"/>
      <c r="P57" s="534">
        <v>8000</v>
      </c>
      <c r="Q57" s="534">
        <v>8000</v>
      </c>
      <c r="R57" s="534"/>
      <c r="S57" s="534"/>
      <c r="T57" s="534">
        <v>8000</v>
      </c>
      <c r="U57" s="534">
        <v>8000</v>
      </c>
      <c r="V57" s="534"/>
      <c r="W57" s="534"/>
      <c r="X57" s="535">
        <f t="shared" ref="X57" si="63">Y57</f>
        <v>8000</v>
      </c>
      <c r="Y57" s="535">
        <v>8000</v>
      </c>
      <c r="Z57" s="534"/>
      <c r="AA57" s="534"/>
      <c r="AB57" s="534"/>
      <c r="AC57" s="437"/>
      <c r="AD57" s="534"/>
      <c r="AE57" s="534"/>
      <c r="AF57" s="534"/>
      <c r="AG57" s="534"/>
      <c r="AH57" s="535">
        <f>AI57</f>
        <v>349</v>
      </c>
      <c r="AI57" s="535">
        <v>349</v>
      </c>
      <c r="AJ57" s="534"/>
      <c r="AK57" s="535">
        <v>1214</v>
      </c>
      <c r="AL57" s="535"/>
      <c r="AM57" s="554">
        <f>AN57+35</f>
        <v>9249</v>
      </c>
      <c r="AN57" s="554">
        <f>Y57+AK57</f>
        <v>9214</v>
      </c>
      <c r="AO57" s="534"/>
      <c r="AP57" s="534"/>
      <c r="AQ57" s="469"/>
      <c r="AR57" s="534">
        <v>1249</v>
      </c>
      <c r="AS57" s="551">
        <f>AT57+35</f>
        <v>8000</v>
      </c>
      <c r="AT57" s="552">
        <f>AN57-AR57</f>
        <v>7965</v>
      </c>
      <c r="AU57" s="534"/>
      <c r="AV57" s="534"/>
      <c r="AW57" s="434"/>
      <c r="AX57" s="577">
        <f>AM57-AN57</f>
        <v>35</v>
      </c>
      <c r="AZ57" s="539"/>
      <c r="BA57" s="539"/>
      <c r="BB57" s="539"/>
      <c r="BC57" s="539"/>
      <c r="BD57" s="539"/>
      <c r="BE57" s="539"/>
      <c r="BF57" s="539"/>
      <c r="BG57" s="539"/>
      <c r="BH57" s="539"/>
      <c r="BI57" s="539"/>
      <c r="BJ57" s="539"/>
      <c r="BK57" s="539"/>
      <c r="BL57" s="539"/>
      <c r="BM57" s="539"/>
      <c r="BN57" s="539"/>
    </row>
    <row r="58" spans="1:66" s="446" customFormat="1" ht="23.25" customHeight="1">
      <c r="A58" s="458" t="s">
        <v>326</v>
      </c>
      <c r="B58" s="558" t="s">
        <v>755</v>
      </c>
      <c r="C58" s="587"/>
      <c r="D58" s="609"/>
      <c r="E58" s="608"/>
      <c r="F58" s="593"/>
      <c r="G58" s="518">
        <f t="shared" ref="G58:AP58" si="64">G59</f>
        <v>0</v>
      </c>
      <c r="H58" s="518">
        <f t="shared" si="64"/>
        <v>0</v>
      </c>
      <c r="I58" s="518">
        <f t="shared" si="64"/>
        <v>0</v>
      </c>
      <c r="J58" s="518">
        <f t="shared" si="64"/>
        <v>0</v>
      </c>
      <c r="K58" s="518">
        <f t="shared" si="64"/>
        <v>0</v>
      </c>
      <c r="L58" s="518">
        <f t="shared" si="64"/>
        <v>0</v>
      </c>
      <c r="M58" s="518">
        <f t="shared" si="64"/>
        <v>0</v>
      </c>
      <c r="N58" s="518">
        <f t="shared" si="64"/>
        <v>0</v>
      </c>
      <c r="O58" s="518">
        <f t="shared" si="64"/>
        <v>0</v>
      </c>
      <c r="P58" s="518">
        <f t="shared" si="64"/>
        <v>0</v>
      </c>
      <c r="Q58" s="518">
        <f t="shared" si="64"/>
        <v>0</v>
      </c>
      <c r="R58" s="518">
        <f t="shared" si="64"/>
        <v>0</v>
      </c>
      <c r="S58" s="518">
        <f t="shared" si="64"/>
        <v>0</v>
      </c>
      <c r="T58" s="518">
        <f t="shared" si="64"/>
        <v>0</v>
      </c>
      <c r="U58" s="518">
        <f t="shared" si="64"/>
        <v>0</v>
      </c>
      <c r="V58" s="518">
        <f t="shared" si="64"/>
        <v>0</v>
      </c>
      <c r="W58" s="518">
        <f t="shared" si="64"/>
        <v>0</v>
      </c>
      <c r="X58" s="518">
        <f t="shared" si="64"/>
        <v>0</v>
      </c>
      <c r="Y58" s="518">
        <f t="shared" si="64"/>
        <v>0</v>
      </c>
      <c r="Z58" s="518">
        <f t="shared" si="64"/>
        <v>0</v>
      </c>
      <c r="AA58" s="518">
        <f t="shared" si="64"/>
        <v>0</v>
      </c>
      <c r="AB58" s="518">
        <f t="shared" si="64"/>
        <v>0</v>
      </c>
      <c r="AC58" s="518">
        <f t="shared" si="64"/>
        <v>0</v>
      </c>
      <c r="AD58" s="518">
        <f t="shared" si="64"/>
        <v>0</v>
      </c>
      <c r="AE58" s="518">
        <f t="shared" si="64"/>
        <v>0</v>
      </c>
      <c r="AF58" s="518">
        <f t="shared" si="64"/>
        <v>0</v>
      </c>
      <c r="AG58" s="518">
        <f t="shared" si="64"/>
        <v>0</v>
      </c>
      <c r="AH58" s="518">
        <f t="shared" si="64"/>
        <v>0</v>
      </c>
      <c r="AI58" s="518">
        <f t="shared" si="64"/>
        <v>0</v>
      </c>
      <c r="AJ58" s="518">
        <f t="shared" si="64"/>
        <v>0</v>
      </c>
      <c r="AK58" s="518">
        <f t="shared" si="64"/>
        <v>0</v>
      </c>
      <c r="AL58" s="518">
        <f t="shared" si="64"/>
        <v>0</v>
      </c>
      <c r="AM58" s="518">
        <f t="shared" si="64"/>
        <v>0</v>
      </c>
      <c r="AN58" s="518">
        <f t="shared" si="64"/>
        <v>0</v>
      </c>
      <c r="AO58" s="518">
        <f t="shared" si="64"/>
        <v>0</v>
      </c>
      <c r="AP58" s="490">
        <f t="shared" si="64"/>
        <v>0</v>
      </c>
      <c r="AQ58" s="490">
        <f t="shared" ref="AQ58:AS58" si="65">SUM(AQ59:AQ60)</f>
        <v>4590</v>
      </c>
      <c r="AR58" s="490">
        <f t="shared" si="65"/>
        <v>0</v>
      </c>
      <c r="AS58" s="490">
        <f t="shared" si="65"/>
        <v>4605</v>
      </c>
      <c r="AT58" s="490">
        <f>SUM(AT59:AT60)</f>
        <v>4590</v>
      </c>
      <c r="AU58" s="518">
        <f t="shared" ref="AU58" si="66">AU59</f>
        <v>0</v>
      </c>
      <c r="AV58" s="442"/>
      <c r="AW58" s="519"/>
      <c r="AZ58" s="451"/>
      <c r="BA58" s="451"/>
      <c r="BB58" s="451"/>
      <c r="BC58" s="451"/>
      <c r="BD58" s="451"/>
      <c r="BE58" s="451"/>
      <c r="BF58" s="451"/>
      <c r="BG58" s="451"/>
      <c r="BH58" s="451"/>
      <c r="BI58" s="451"/>
      <c r="BJ58" s="451"/>
      <c r="BK58" s="451"/>
      <c r="BL58" s="451"/>
      <c r="BM58" s="451"/>
      <c r="BN58" s="451"/>
    </row>
    <row r="59" spans="1:66" s="446" customFormat="1" ht="23.25" customHeight="1">
      <c r="A59" s="459">
        <v>1</v>
      </c>
      <c r="B59" s="572" t="s">
        <v>781</v>
      </c>
      <c r="C59" s="587"/>
      <c r="D59" s="587"/>
      <c r="E59" s="608"/>
      <c r="F59" s="593"/>
      <c r="G59" s="517"/>
      <c r="H59" s="517"/>
      <c r="I59" s="448"/>
      <c r="J59" s="448"/>
      <c r="K59" s="448"/>
      <c r="L59" s="442"/>
      <c r="M59" s="442"/>
      <c r="N59" s="442"/>
      <c r="O59" s="442"/>
      <c r="P59" s="442"/>
      <c r="Q59" s="442"/>
      <c r="R59" s="442"/>
      <c r="S59" s="442"/>
      <c r="T59" s="442"/>
      <c r="U59" s="442"/>
      <c r="V59" s="442"/>
      <c r="W59" s="442"/>
      <c r="X59" s="468"/>
      <c r="Y59" s="468"/>
      <c r="Z59" s="442"/>
      <c r="AA59" s="442"/>
      <c r="AB59" s="442"/>
      <c r="AC59" s="448"/>
      <c r="AD59" s="442"/>
      <c r="AE59" s="442"/>
      <c r="AF59" s="442"/>
      <c r="AG59" s="442"/>
      <c r="AH59" s="442"/>
      <c r="AI59" s="442"/>
      <c r="AJ59" s="442"/>
      <c r="AK59" s="481"/>
      <c r="AL59" s="481"/>
      <c r="AM59" s="520"/>
      <c r="AN59" s="520"/>
      <c r="AO59" s="483"/>
      <c r="AP59" s="483"/>
      <c r="AQ59" s="469">
        <v>3000</v>
      </c>
      <c r="AR59" s="521"/>
      <c r="AS59" s="469">
        <f>AT59+10</f>
        <v>3010</v>
      </c>
      <c r="AT59" s="469">
        <f>AQ59</f>
        <v>3000</v>
      </c>
      <c r="AU59" s="442"/>
      <c r="AV59" s="442"/>
      <c r="AW59" s="494"/>
      <c r="AX59" s="581">
        <f>AS59-AT59</f>
        <v>10</v>
      </c>
      <c r="AY59" s="530"/>
      <c r="AZ59" s="451"/>
      <c r="BA59" s="451"/>
      <c r="BB59" s="451"/>
      <c r="BC59" s="451"/>
      <c r="BD59" s="451"/>
      <c r="BE59" s="451"/>
      <c r="BF59" s="451"/>
      <c r="BG59" s="451"/>
      <c r="BH59" s="451"/>
      <c r="BI59" s="451"/>
      <c r="BJ59" s="451"/>
      <c r="BK59" s="451"/>
      <c r="BL59" s="451"/>
      <c r="BM59" s="451"/>
      <c r="BN59" s="451"/>
    </row>
    <row r="60" spans="1:66" s="446" customFormat="1" ht="23.25" customHeight="1">
      <c r="A60" s="459">
        <v>2</v>
      </c>
      <c r="B60" s="572" t="s">
        <v>782</v>
      </c>
      <c r="C60" s="587"/>
      <c r="D60" s="587"/>
      <c r="E60" s="608"/>
      <c r="F60" s="593"/>
      <c r="G60" s="517"/>
      <c r="H60" s="517"/>
      <c r="I60" s="448"/>
      <c r="J60" s="448"/>
      <c r="K60" s="448"/>
      <c r="L60" s="442"/>
      <c r="M60" s="442"/>
      <c r="N60" s="442"/>
      <c r="O60" s="442"/>
      <c r="P60" s="442"/>
      <c r="Q60" s="442"/>
      <c r="R60" s="442"/>
      <c r="S60" s="442"/>
      <c r="T60" s="442"/>
      <c r="U60" s="442"/>
      <c r="V60" s="442"/>
      <c r="W60" s="442"/>
      <c r="X60" s="468"/>
      <c r="Y60" s="468"/>
      <c r="Z60" s="442"/>
      <c r="AA60" s="442"/>
      <c r="AB60" s="442"/>
      <c r="AC60" s="448"/>
      <c r="AD60" s="442"/>
      <c r="AE60" s="442"/>
      <c r="AF60" s="442"/>
      <c r="AG60" s="442"/>
      <c r="AH60" s="442"/>
      <c r="AI60" s="442"/>
      <c r="AJ60" s="442"/>
      <c r="AK60" s="481"/>
      <c r="AL60" s="481"/>
      <c r="AM60" s="520"/>
      <c r="AN60" s="520"/>
      <c r="AO60" s="483"/>
      <c r="AP60" s="483"/>
      <c r="AQ60" s="469">
        <v>1590</v>
      </c>
      <c r="AR60" s="521"/>
      <c r="AS60" s="469">
        <f>AT60+5</f>
        <v>1595</v>
      </c>
      <c r="AT60" s="469">
        <f>AQ60</f>
        <v>1590</v>
      </c>
      <c r="AU60" s="442"/>
      <c r="AV60" s="442"/>
      <c r="AW60" s="494"/>
      <c r="AX60" s="581">
        <f>AS60-AT60</f>
        <v>5</v>
      </c>
      <c r="AY60" s="530"/>
      <c r="AZ60" s="451"/>
      <c r="BA60" s="451"/>
      <c r="BB60" s="451"/>
      <c r="BC60" s="451"/>
      <c r="BD60" s="451"/>
      <c r="BE60" s="451"/>
      <c r="BF60" s="451"/>
      <c r="BG60" s="451"/>
      <c r="BH60" s="451"/>
      <c r="BI60" s="451"/>
      <c r="BJ60" s="451"/>
      <c r="BK60" s="451"/>
      <c r="BL60" s="451"/>
      <c r="BM60" s="451"/>
      <c r="BN60" s="451"/>
    </row>
    <row r="61" spans="1:66" s="446" customFormat="1" ht="15">
      <c r="A61" s="459"/>
      <c r="B61" s="480"/>
      <c r="C61" s="492"/>
      <c r="D61" s="492"/>
      <c r="E61" s="584"/>
      <c r="F61" s="583"/>
      <c r="G61" s="517"/>
      <c r="H61" s="517"/>
      <c r="I61" s="448"/>
      <c r="J61" s="448"/>
      <c r="K61" s="448"/>
      <c r="L61" s="442"/>
      <c r="M61" s="442"/>
      <c r="N61" s="442"/>
      <c r="O61" s="442"/>
      <c r="P61" s="442"/>
      <c r="Q61" s="442"/>
      <c r="R61" s="442"/>
      <c r="S61" s="442"/>
      <c r="T61" s="442"/>
      <c r="U61" s="442"/>
      <c r="V61" s="442"/>
      <c r="W61" s="442"/>
      <c r="X61" s="468"/>
      <c r="Y61" s="468"/>
      <c r="Z61" s="442"/>
      <c r="AA61" s="442"/>
      <c r="AB61" s="442"/>
      <c r="AC61" s="448"/>
      <c r="AD61" s="442"/>
      <c r="AE61" s="442"/>
      <c r="AF61" s="442"/>
      <c r="AG61" s="442"/>
      <c r="AH61" s="442"/>
      <c r="AI61" s="442"/>
      <c r="AJ61" s="442"/>
      <c r="AK61" s="481"/>
      <c r="AL61" s="481"/>
      <c r="AM61" s="520"/>
      <c r="AN61" s="520"/>
      <c r="AO61" s="483"/>
      <c r="AP61" s="483"/>
      <c r="AQ61" s="483"/>
      <c r="AR61" s="521"/>
      <c r="AS61" s="522"/>
      <c r="AT61" s="522"/>
      <c r="AU61" s="442"/>
      <c r="AV61" s="442"/>
      <c r="AW61" s="494"/>
      <c r="AX61" s="529"/>
      <c r="AY61" s="530"/>
      <c r="AZ61" s="451"/>
      <c r="BA61" s="451"/>
      <c r="BB61" s="451"/>
      <c r="BC61" s="451"/>
      <c r="BD61" s="451"/>
      <c r="BE61" s="451"/>
      <c r="BF61" s="451"/>
      <c r="BG61" s="451"/>
      <c r="BH61" s="451"/>
      <c r="BI61" s="451"/>
      <c r="BJ61" s="451"/>
      <c r="BK61" s="451"/>
      <c r="BL61" s="451"/>
      <c r="BM61" s="451"/>
      <c r="BN61" s="451"/>
    </row>
    <row r="62" spans="1:66" s="523" customFormat="1">
      <c r="A62" s="524"/>
      <c r="B62" s="525"/>
      <c r="C62" s="526"/>
      <c r="D62" s="526"/>
      <c r="E62" s="526"/>
      <c r="F62" s="52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527"/>
      <c r="AX62" s="496"/>
    </row>
    <row r="63" spans="1:66" s="523" customFormat="1">
      <c r="A63" s="524"/>
      <c r="B63" s="525"/>
      <c r="C63" s="526"/>
      <c r="D63" s="526"/>
      <c r="E63" s="526"/>
      <c r="F63" s="52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527"/>
      <c r="AX63" s="496"/>
    </row>
    <row r="64" spans="1:66" s="523" customFormat="1">
      <c r="A64" s="524"/>
      <c r="B64" s="525"/>
      <c r="C64" s="526"/>
      <c r="D64" s="526"/>
      <c r="E64" s="526"/>
      <c r="F64" s="52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527"/>
      <c r="AX64" s="496"/>
    </row>
    <row r="65" spans="1:50" s="523" customFormat="1">
      <c r="A65" s="524"/>
      <c r="B65" s="525"/>
      <c r="C65" s="526"/>
      <c r="D65" s="526"/>
      <c r="E65" s="526"/>
      <c r="F65" s="52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527"/>
      <c r="AX65" s="496"/>
    </row>
    <row r="66" spans="1:50" s="523" customFormat="1">
      <c r="A66" s="524"/>
      <c r="B66" s="525"/>
      <c r="C66" s="526"/>
      <c r="D66" s="526"/>
      <c r="E66" s="526"/>
      <c r="F66" s="52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527"/>
      <c r="AX66" s="496"/>
    </row>
    <row r="67" spans="1:50" s="523" customFormat="1">
      <c r="A67" s="524"/>
      <c r="B67" s="525"/>
      <c r="C67" s="526"/>
      <c r="D67" s="526"/>
      <c r="E67" s="526"/>
      <c r="F67" s="52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527"/>
      <c r="AX67" s="496"/>
    </row>
    <row r="68" spans="1:50" s="523" customFormat="1">
      <c r="A68" s="524"/>
      <c r="B68" s="525"/>
      <c r="C68" s="526"/>
      <c r="D68" s="526"/>
      <c r="E68" s="526"/>
      <c r="F68" s="52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527"/>
      <c r="AX68" s="496"/>
    </row>
    <row r="69" spans="1:50" s="523" customFormat="1">
      <c r="A69" s="524"/>
      <c r="B69" s="525"/>
      <c r="C69" s="526"/>
      <c r="D69" s="526"/>
      <c r="E69" s="526"/>
      <c r="F69" s="52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527"/>
      <c r="AX69" s="496"/>
    </row>
    <row r="70" spans="1:50" s="523" customFormat="1">
      <c r="A70" s="524"/>
      <c r="B70" s="525"/>
      <c r="C70" s="526"/>
      <c r="D70" s="526"/>
      <c r="E70" s="526"/>
      <c r="F70" s="52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527"/>
      <c r="AX70" s="496"/>
    </row>
    <row r="71" spans="1:50" s="523" customFormat="1">
      <c r="A71" s="524"/>
      <c r="B71" s="525"/>
      <c r="C71" s="526"/>
      <c r="D71" s="526"/>
      <c r="E71" s="526"/>
      <c r="F71" s="52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6"/>
      <c r="AK71" s="496"/>
      <c r="AL71" s="496"/>
      <c r="AM71" s="496"/>
      <c r="AN71" s="496"/>
      <c r="AO71" s="496"/>
      <c r="AP71" s="496"/>
      <c r="AQ71" s="496"/>
      <c r="AR71" s="496"/>
      <c r="AS71" s="496"/>
      <c r="AT71" s="496"/>
      <c r="AU71" s="496"/>
      <c r="AV71" s="496"/>
      <c r="AW71" s="527"/>
      <c r="AX71" s="496"/>
    </row>
    <row r="72" spans="1:50" s="523" customFormat="1">
      <c r="A72" s="524"/>
      <c r="B72" s="525"/>
      <c r="C72" s="526"/>
      <c r="D72" s="526"/>
      <c r="E72" s="526"/>
      <c r="F72" s="526"/>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496"/>
      <c r="AI72" s="496"/>
      <c r="AJ72" s="496"/>
      <c r="AK72" s="496"/>
      <c r="AL72" s="496"/>
      <c r="AM72" s="496"/>
      <c r="AN72" s="496"/>
      <c r="AO72" s="496"/>
      <c r="AP72" s="496"/>
      <c r="AQ72" s="496"/>
      <c r="AR72" s="496"/>
      <c r="AS72" s="496"/>
      <c r="AT72" s="496"/>
      <c r="AU72" s="496"/>
      <c r="AV72" s="496"/>
      <c r="AW72" s="527"/>
      <c r="AX72" s="496"/>
    </row>
    <row r="73" spans="1:50" s="523" customFormat="1">
      <c r="A73" s="524"/>
      <c r="B73" s="525"/>
      <c r="C73" s="526"/>
      <c r="D73" s="526"/>
      <c r="E73" s="526"/>
      <c r="F73" s="526"/>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c r="AO73" s="496"/>
      <c r="AP73" s="496"/>
      <c r="AQ73" s="496"/>
      <c r="AR73" s="496"/>
      <c r="AS73" s="496"/>
      <c r="AT73" s="496"/>
      <c r="AU73" s="496"/>
      <c r="AV73" s="496"/>
      <c r="AW73" s="527"/>
      <c r="AX73" s="496"/>
    </row>
    <row r="74" spans="1:50" s="523" customFormat="1">
      <c r="A74" s="524"/>
      <c r="B74" s="525"/>
      <c r="C74" s="526"/>
      <c r="D74" s="526"/>
      <c r="E74" s="526"/>
      <c r="F74" s="526"/>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c r="AO74" s="496"/>
      <c r="AP74" s="496"/>
      <c r="AQ74" s="496"/>
      <c r="AR74" s="496"/>
      <c r="AS74" s="496"/>
      <c r="AT74" s="496"/>
      <c r="AU74" s="496"/>
      <c r="AV74" s="496"/>
      <c r="AW74" s="527"/>
      <c r="AX74" s="496"/>
    </row>
    <row r="75" spans="1:50" s="523" customFormat="1">
      <c r="A75" s="524"/>
      <c r="B75" s="525"/>
      <c r="C75" s="526"/>
      <c r="D75" s="526"/>
      <c r="E75" s="526"/>
      <c r="F75" s="526"/>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496"/>
      <c r="AM75" s="496"/>
      <c r="AN75" s="496"/>
      <c r="AO75" s="496"/>
      <c r="AP75" s="496"/>
      <c r="AQ75" s="496"/>
      <c r="AR75" s="496"/>
      <c r="AS75" s="496"/>
      <c r="AT75" s="496"/>
      <c r="AU75" s="496"/>
      <c r="AV75" s="496"/>
      <c r="AW75" s="527"/>
      <c r="AX75" s="496"/>
    </row>
    <row r="76" spans="1:50" s="523" customFormat="1">
      <c r="A76" s="524"/>
      <c r="B76" s="525"/>
      <c r="C76" s="526"/>
      <c r="D76" s="526"/>
      <c r="E76" s="526"/>
      <c r="F76" s="526"/>
      <c r="G76" s="496"/>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527"/>
      <c r="AX76" s="496"/>
    </row>
    <row r="77" spans="1:50" s="523" customFormat="1">
      <c r="A77" s="524"/>
      <c r="B77" s="525"/>
      <c r="C77" s="526"/>
      <c r="D77" s="526"/>
      <c r="E77" s="526"/>
      <c r="F77" s="52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496"/>
      <c r="AU77" s="496"/>
      <c r="AV77" s="496"/>
      <c r="AW77" s="527"/>
      <c r="AX77" s="496"/>
    </row>
    <row r="78" spans="1:50" s="523" customFormat="1">
      <c r="A78" s="524"/>
      <c r="B78" s="525"/>
      <c r="C78" s="526"/>
      <c r="D78" s="526"/>
      <c r="E78" s="526"/>
      <c r="F78" s="52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527"/>
      <c r="AX78" s="496"/>
    </row>
    <row r="79" spans="1:50" s="523" customFormat="1">
      <c r="A79" s="524"/>
      <c r="B79" s="525"/>
      <c r="C79" s="526"/>
      <c r="D79" s="526"/>
      <c r="E79" s="526"/>
      <c r="F79" s="52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527"/>
      <c r="AX79" s="496"/>
    </row>
  </sheetData>
  <mergeCells count="87">
    <mergeCell ref="AX54:AY54"/>
    <mergeCell ref="A6:A12"/>
    <mergeCell ref="B6:B12"/>
    <mergeCell ref="C6:C12"/>
    <mergeCell ref="D6:D12"/>
    <mergeCell ref="E6:E12"/>
    <mergeCell ref="F6:H7"/>
    <mergeCell ref="I6:K7"/>
    <mergeCell ref="L6:M7"/>
    <mergeCell ref="N6:O7"/>
    <mergeCell ref="X6:AA7"/>
    <mergeCell ref="AM6:AP7"/>
    <mergeCell ref="AQ6:AR7"/>
    <mergeCell ref="AS6:AV7"/>
    <mergeCell ref="AW6:AW12"/>
    <mergeCell ref="P7:S7"/>
    <mergeCell ref="A1:AW1"/>
    <mergeCell ref="A2:AW2"/>
    <mergeCell ref="A3:AW3"/>
    <mergeCell ref="A4:AW4"/>
    <mergeCell ref="A5:AW5"/>
    <mergeCell ref="T7:W7"/>
    <mergeCell ref="AB7:AC8"/>
    <mergeCell ref="AD7:AG7"/>
    <mergeCell ref="AH7:AJ7"/>
    <mergeCell ref="X8:X12"/>
    <mergeCell ref="U9:U12"/>
    <mergeCell ref="V9:W9"/>
    <mergeCell ref="Y9:Y12"/>
    <mergeCell ref="V10:V12"/>
    <mergeCell ref="W10:W12"/>
    <mergeCell ref="Z10:Z12"/>
    <mergeCell ref="AA10:AA12"/>
    <mergeCell ref="AF10:AF12"/>
    <mergeCell ref="Z9:AA9"/>
    <mergeCell ref="AB9:AB12"/>
    <mergeCell ref="AC9:AC12"/>
    <mergeCell ref="AK6:AL7"/>
    <mergeCell ref="U8:W8"/>
    <mergeCell ref="T8:T12"/>
    <mergeCell ref="AR8:AR12"/>
    <mergeCell ref="AS8:AS12"/>
    <mergeCell ref="Y8:AA8"/>
    <mergeCell ref="AD8:AD12"/>
    <mergeCell ref="AE8:AG8"/>
    <mergeCell ref="AH8:AH12"/>
    <mergeCell ref="AI8:AJ8"/>
    <mergeCell ref="AK8:AK12"/>
    <mergeCell ref="AO10:AO12"/>
    <mergeCell ref="AF9:AG9"/>
    <mergeCell ref="AI9:AI12"/>
    <mergeCell ref="AJ9:AJ12"/>
    <mergeCell ref="AN9:AN12"/>
    <mergeCell ref="F8:F12"/>
    <mergeCell ref="G8:H8"/>
    <mergeCell ref="I8:I12"/>
    <mergeCell ref="J8:K8"/>
    <mergeCell ref="L8:L12"/>
    <mergeCell ref="G9:G12"/>
    <mergeCell ref="H9:H12"/>
    <mergeCell ref="J9:J12"/>
    <mergeCell ref="K9:K12"/>
    <mergeCell ref="AX49:BB49"/>
    <mergeCell ref="AU10:AU12"/>
    <mergeCell ref="AV10:AV12"/>
    <mergeCell ref="AT8:AV8"/>
    <mergeCell ref="M8:M12"/>
    <mergeCell ref="N8:N12"/>
    <mergeCell ref="O8:O12"/>
    <mergeCell ref="P8:P12"/>
    <mergeCell ref="Q8:S8"/>
    <mergeCell ref="R10:R12"/>
    <mergeCell ref="S10:S12"/>
    <mergeCell ref="Q9:Q12"/>
    <mergeCell ref="R9:S9"/>
    <mergeCell ref="AU9:AV9"/>
    <mergeCell ref="AY17:BA17"/>
    <mergeCell ref="AZ10:BE10"/>
    <mergeCell ref="AQ8:AQ12"/>
    <mergeCell ref="AO9:AP9"/>
    <mergeCell ref="AE9:AE12"/>
    <mergeCell ref="AT9:AT12"/>
    <mergeCell ref="AP10:AP12"/>
    <mergeCell ref="AG10:AG12"/>
    <mergeCell ref="AL8:AL12"/>
    <mergeCell ref="AM8:AM12"/>
    <mergeCell ref="AN8:AP8"/>
  </mergeCells>
  <pageMargins left="0.63" right="0.23622047244094499" top="0.59" bottom="0.63" header="0.31496062992126" footer="0.31496062992126"/>
  <pageSetup paperSize="8" scale="70" orientation="landscape" r:id="rId1"/>
  <headerFooter>
    <oddFooter>Page &amp;P&amp;R&amp;A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B405"/>
  <sheetViews>
    <sheetView zoomScale="90" zoomScaleNormal="90" workbookViewId="0">
      <selection sqref="A1:AC1"/>
    </sheetView>
  </sheetViews>
  <sheetFormatPr defaultColWidth="9.140625" defaultRowHeight="18.75"/>
  <cols>
    <col min="1" max="1" width="5.140625" style="61" customWidth="1"/>
    <col min="2" max="2" width="27.7109375" style="62" customWidth="1"/>
    <col min="3" max="4" width="10.140625" style="63" customWidth="1"/>
    <col min="5" max="5" width="10.7109375" style="64" customWidth="1"/>
    <col min="6" max="6" width="10.42578125" style="64" customWidth="1"/>
    <col min="7" max="10" width="8.42578125" style="64" customWidth="1"/>
    <col min="11" max="11" width="10.7109375" style="64" customWidth="1"/>
    <col min="12" max="12" width="10.42578125" style="64" customWidth="1"/>
    <col min="13" max="13" width="13" style="64" hidden="1" customWidth="1"/>
    <col min="14" max="14" width="11.42578125" style="64" customWidth="1"/>
    <col min="15" max="18" width="8.42578125" style="64" customWidth="1"/>
    <col min="19" max="19" width="10.7109375" style="64" customWidth="1"/>
    <col min="20" max="20" width="10.42578125" style="64" customWidth="1"/>
    <col min="21" max="21" width="11" style="64" customWidth="1"/>
    <col min="22" max="25" width="8.42578125" style="64" customWidth="1"/>
    <col min="26" max="26" width="10.7109375" style="64" customWidth="1"/>
    <col min="27" max="27" width="13" style="64" customWidth="1"/>
    <col min="28" max="28" width="9.7109375" style="64" customWidth="1"/>
    <col min="29" max="32" width="8.42578125" style="64" customWidth="1"/>
    <col min="33" max="33" width="10.7109375" style="64" customWidth="1"/>
    <col min="34" max="34" width="13" style="64" customWidth="1"/>
    <col min="35" max="35" width="9.7109375" style="64" customWidth="1"/>
    <col min="36" max="39" width="8.42578125" style="64" customWidth="1"/>
    <col min="40" max="40" width="10.7109375" style="64" customWidth="1"/>
    <col min="41" max="41" width="13" style="64" customWidth="1"/>
    <col min="42" max="42" width="10.42578125" style="64" customWidth="1"/>
    <col min="43" max="16384" width="9.140625" style="46"/>
  </cols>
  <sheetData>
    <row r="1" spans="1:47" s="69" customFormat="1" ht="27" customHeight="1">
      <c r="A1" s="636" t="s">
        <v>104</v>
      </c>
      <c r="B1" s="636"/>
      <c r="C1" s="636"/>
      <c r="D1" s="636"/>
      <c r="E1" s="636"/>
      <c r="F1" s="636"/>
      <c r="G1" s="636"/>
      <c r="H1" s="636"/>
      <c r="I1" s="636"/>
      <c r="J1" s="636"/>
      <c r="K1" s="636"/>
      <c r="L1" s="636"/>
      <c r="M1" s="636"/>
      <c r="N1" s="636"/>
      <c r="O1" s="636"/>
      <c r="P1" s="65"/>
      <c r="Q1" s="66"/>
      <c r="R1" s="66"/>
      <c r="S1" s="66"/>
      <c r="T1" s="66"/>
      <c r="U1" s="66"/>
      <c r="V1" s="67"/>
      <c r="W1" s="67"/>
      <c r="X1" s="67"/>
      <c r="Y1" s="67"/>
      <c r="Z1" s="67"/>
      <c r="AA1" s="67"/>
      <c r="AB1" s="67"/>
      <c r="AC1" s="67"/>
      <c r="AD1" s="67"/>
      <c r="AE1" s="67"/>
      <c r="AF1" s="67"/>
      <c r="AG1" s="67"/>
      <c r="AH1" s="67"/>
      <c r="AI1" s="126" t="s">
        <v>0</v>
      </c>
      <c r="AJ1" s="125"/>
      <c r="AK1" s="125"/>
      <c r="AL1" s="125"/>
      <c r="AM1" s="125"/>
      <c r="AN1" s="125"/>
      <c r="AO1" s="125"/>
      <c r="AP1" s="125"/>
      <c r="AQ1" s="68"/>
      <c r="AR1" s="68"/>
      <c r="AS1" s="68"/>
      <c r="AT1" s="68"/>
      <c r="AU1" s="68"/>
    </row>
    <row r="2" spans="1:47" s="69" customFormat="1" ht="27" customHeight="1">
      <c r="A2" s="658" t="s">
        <v>1</v>
      </c>
      <c r="B2" s="658"/>
      <c r="C2" s="658"/>
      <c r="D2" s="658"/>
      <c r="E2" s="658"/>
      <c r="F2" s="658"/>
      <c r="G2" s="658"/>
      <c r="H2" s="658"/>
      <c r="I2" s="658"/>
      <c r="J2" s="658"/>
      <c r="K2" s="658"/>
      <c r="L2" s="658"/>
      <c r="M2" s="658"/>
      <c r="N2" s="658"/>
      <c r="O2" s="658"/>
      <c r="P2" s="65"/>
      <c r="Q2" s="67"/>
      <c r="R2" s="67"/>
      <c r="S2" s="67"/>
      <c r="T2" s="67"/>
      <c r="U2" s="67"/>
      <c r="V2" s="67"/>
      <c r="W2" s="67"/>
      <c r="X2" s="67"/>
      <c r="Y2" s="67"/>
      <c r="Z2" s="67"/>
      <c r="AA2" s="67"/>
      <c r="AB2" s="67"/>
      <c r="AC2" s="67"/>
      <c r="AD2" s="67"/>
      <c r="AE2" s="67"/>
      <c r="AF2" s="67"/>
      <c r="AG2" s="67"/>
      <c r="AH2" s="67"/>
      <c r="AI2" s="127" t="s">
        <v>2</v>
      </c>
      <c r="AJ2" s="124"/>
      <c r="AK2" s="124"/>
      <c r="AL2" s="124"/>
      <c r="AM2" s="124"/>
      <c r="AN2" s="124"/>
      <c r="AO2" s="124"/>
      <c r="AP2" s="124"/>
      <c r="AQ2" s="68"/>
      <c r="AR2" s="68"/>
      <c r="AS2" s="68"/>
      <c r="AT2" s="68"/>
      <c r="AU2" s="68"/>
    </row>
    <row r="3" spans="1:47" s="69" customFormat="1" ht="27" customHeight="1">
      <c r="A3" s="644" t="s">
        <v>3</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8"/>
      <c r="AR3" s="68"/>
      <c r="AS3" s="68"/>
      <c r="AT3" s="68"/>
      <c r="AU3" s="68"/>
    </row>
    <row r="4" spans="1:47" s="69" customFormat="1" ht="38.65" customHeight="1">
      <c r="A4" s="636" t="s">
        <v>105</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row>
    <row r="5" spans="1:47" s="70" customFormat="1" ht="30" customHeight="1">
      <c r="A5" s="645" t="s">
        <v>4</v>
      </c>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9"/>
    </row>
    <row r="6" spans="1:47" s="72" customFormat="1" ht="30" customHeight="1">
      <c r="A6" s="646" t="s">
        <v>106</v>
      </c>
      <c r="B6" s="646" t="s">
        <v>77</v>
      </c>
      <c r="C6" s="646" t="s">
        <v>80</v>
      </c>
      <c r="D6" s="646" t="s">
        <v>107</v>
      </c>
      <c r="E6" s="647" t="s">
        <v>108</v>
      </c>
      <c r="F6" s="648" t="s">
        <v>6</v>
      </c>
      <c r="G6" s="648"/>
      <c r="H6" s="648"/>
      <c r="I6" s="648"/>
      <c r="J6" s="648"/>
      <c r="K6" s="648"/>
      <c r="L6" s="648"/>
      <c r="M6" s="648"/>
      <c r="N6" s="648"/>
      <c r="O6" s="648"/>
      <c r="P6" s="648"/>
      <c r="Q6" s="648"/>
      <c r="R6" s="648"/>
      <c r="S6" s="648"/>
      <c r="T6" s="648"/>
      <c r="U6" s="648"/>
      <c r="V6" s="648"/>
      <c r="W6" s="648"/>
      <c r="X6" s="648"/>
      <c r="Y6" s="648"/>
      <c r="Z6" s="648"/>
      <c r="AA6" s="648"/>
      <c r="AB6" s="647" t="s">
        <v>7</v>
      </c>
      <c r="AC6" s="647"/>
      <c r="AD6" s="647"/>
      <c r="AE6" s="647"/>
      <c r="AF6" s="647"/>
      <c r="AG6" s="647"/>
      <c r="AH6" s="647"/>
      <c r="AI6" s="647"/>
      <c r="AJ6" s="647"/>
      <c r="AK6" s="647"/>
      <c r="AL6" s="647"/>
      <c r="AM6" s="647"/>
      <c r="AN6" s="647"/>
      <c r="AO6" s="647"/>
      <c r="AP6" s="649" t="s">
        <v>8</v>
      </c>
      <c r="AQ6" s="71"/>
    </row>
    <row r="7" spans="1:47" s="73" customFormat="1" ht="39" customHeight="1">
      <c r="A7" s="646"/>
      <c r="B7" s="646"/>
      <c r="C7" s="646"/>
      <c r="D7" s="646"/>
      <c r="E7" s="647"/>
      <c r="F7" s="647" t="s">
        <v>109</v>
      </c>
      <c r="G7" s="647"/>
      <c r="H7" s="647"/>
      <c r="I7" s="647"/>
      <c r="J7" s="647"/>
      <c r="K7" s="647"/>
      <c r="L7" s="647"/>
      <c r="M7" s="647" t="s">
        <v>110</v>
      </c>
      <c r="N7" s="653" t="s">
        <v>111</v>
      </c>
      <c r="O7" s="653"/>
      <c r="P7" s="653"/>
      <c r="Q7" s="653"/>
      <c r="R7" s="653"/>
      <c r="S7" s="653"/>
      <c r="T7" s="653"/>
      <c r="U7" s="647" t="s">
        <v>25</v>
      </c>
      <c r="V7" s="647"/>
      <c r="W7" s="647"/>
      <c r="X7" s="647"/>
      <c r="Y7" s="647"/>
      <c r="Z7" s="647"/>
      <c r="AA7" s="647"/>
      <c r="AB7" s="647" t="s">
        <v>26</v>
      </c>
      <c r="AC7" s="647"/>
      <c r="AD7" s="647"/>
      <c r="AE7" s="647"/>
      <c r="AF7" s="647"/>
      <c r="AG7" s="647"/>
      <c r="AH7" s="647"/>
      <c r="AI7" s="647" t="s">
        <v>112</v>
      </c>
      <c r="AJ7" s="647"/>
      <c r="AK7" s="647"/>
      <c r="AL7" s="647"/>
      <c r="AM7" s="647"/>
      <c r="AN7" s="647"/>
      <c r="AO7" s="647"/>
      <c r="AP7" s="650"/>
      <c r="AQ7" s="652"/>
    </row>
    <row r="8" spans="1:47" s="34" customFormat="1" ht="30.4" customHeight="1">
      <c r="A8" s="646"/>
      <c r="B8" s="646"/>
      <c r="C8" s="646"/>
      <c r="D8" s="646"/>
      <c r="E8" s="647"/>
      <c r="F8" s="647" t="s">
        <v>83</v>
      </c>
      <c r="G8" s="647" t="s">
        <v>12</v>
      </c>
      <c r="H8" s="647"/>
      <c r="I8" s="647"/>
      <c r="J8" s="647"/>
      <c r="K8" s="647"/>
      <c r="L8" s="647"/>
      <c r="M8" s="647"/>
      <c r="N8" s="647" t="s">
        <v>83</v>
      </c>
      <c r="O8" s="647" t="s">
        <v>12</v>
      </c>
      <c r="P8" s="647"/>
      <c r="Q8" s="647"/>
      <c r="R8" s="647"/>
      <c r="S8" s="647"/>
      <c r="T8" s="647"/>
      <c r="U8" s="647" t="s">
        <v>83</v>
      </c>
      <c r="V8" s="647" t="s">
        <v>12</v>
      </c>
      <c r="W8" s="647"/>
      <c r="X8" s="647"/>
      <c r="Y8" s="647"/>
      <c r="Z8" s="647"/>
      <c r="AA8" s="647"/>
      <c r="AB8" s="647" t="s">
        <v>83</v>
      </c>
      <c r="AC8" s="647" t="s">
        <v>12</v>
      </c>
      <c r="AD8" s="647"/>
      <c r="AE8" s="647"/>
      <c r="AF8" s="647"/>
      <c r="AG8" s="647"/>
      <c r="AH8" s="647"/>
      <c r="AI8" s="647" t="s">
        <v>83</v>
      </c>
      <c r="AJ8" s="647" t="s">
        <v>12</v>
      </c>
      <c r="AK8" s="647"/>
      <c r="AL8" s="647"/>
      <c r="AM8" s="647"/>
      <c r="AN8" s="647"/>
      <c r="AO8" s="647"/>
      <c r="AP8" s="650"/>
      <c r="AQ8" s="652"/>
    </row>
    <row r="9" spans="1:47" s="34" customFormat="1" ht="30.4" customHeight="1">
      <c r="A9" s="646"/>
      <c r="B9" s="646"/>
      <c r="C9" s="646"/>
      <c r="D9" s="646"/>
      <c r="E9" s="647"/>
      <c r="F9" s="647"/>
      <c r="G9" s="647" t="s">
        <v>113</v>
      </c>
      <c r="H9" s="647"/>
      <c r="I9" s="647"/>
      <c r="J9" s="647"/>
      <c r="K9" s="647"/>
      <c r="L9" s="647" t="s">
        <v>114</v>
      </c>
      <c r="M9" s="647"/>
      <c r="N9" s="647"/>
      <c r="O9" s="647" t="s">
        <v>113</v>
      </c>
      <c r="P9" s="647"/>
      <c r="Q9" s="647"/>
      <c r="R9" s="647"/>
      <c r="S9" s="647"/>
      <c r="T9" s="647" t="s">
        <v>114</v>
      </c>
      <c r="U9" s="647"/>
      <c r="V9" s="647" t="s">
        <v>113</v>
      </c>
      <c r="W9" s="647"/>
      <c r="X9" s="647"/>
      <c r="Y9" s="647"/>
      <c r="Z9" s="647"/>
      <c r="AA9" s="647" t="s">
        <v>114</v>
      </c>
      <c r="AB9" s="647"/>
      <c r="AC9" s="647" t="s">
        <v>113</v>
      </c>
      <c r="AD9" s="647"/>
      <c r="AE9" s="647"/>
      <c r="AF9" s="647"/>
      <c r="AG9" s="647"/>
      <c r="AH9" s="647" t="s">
        <v>114</v>
      </c>
      <c r="AI9" s="647"/>
      <c r="AJ9" s="647" t="s">
        <v>113</v>
      </c>
      <c r="AK9" s="647"/>
      <c r="AL9" s="647"/>
      <c r="AM9" s="647"/>
      <c r="AN9" s="647"/>
      <c r="AO9" s="647" t="s">
        <v>114</v>
      </c>
      <c r="AP9" s="650"/>
      <c r="AQ9" s="652"/>
    </row>
    <row r="10" spans="1:47" s="34" customFormat="1" ht="30.4" customHeight="1">
      <c r="A10" s="646"/>
      <c r="B10" s="646"/>
      <c r="C10" s="646"/>
      <c r="D10" s="646"/>
      <c r="E10" s="647"/>
      <c r="F10" s="647"/>
      <c r="G10" s="647" t="s">
        <v>11</v>
      </c>
      <c r="H10" s="647" t="s">
        <v>12</v>
      </c>
      <c r="I10" s="647"/>
      <c r="J10" s="647"/>
      <c r="K10" s="647"/>
      <c r="L10" s="647"/>
      <c r="M10" s="647"/>
      <c r="N10" s="647"/>
      <c r="O10" s="647" t="s">
        <v>11</v>
      </c>
      <c r="P10" s="647" t="s">
        <v>12</v>
      </c>
      <c r="Q10" s="647"/>
      <c r="R10" s="647"/>
      <c r="S10" s="647"/>
      <c r="T10" s="647"/>
      <c r="U10" s="647"/>
      <c r="V10" s="647" t="s">
        <v>11</v>
      </c>
      <c r="W10" s="647" t="s">
        <v>12</v>
      </c>
      <c r="X10" s="647"/>
      <c r="Y10" s="647"/>
      <c r="Z10" s="647"/>
      <c r="AA10" s="647"/>
      <c r="AB10" s="647"/>
      <c r="AC10" s="647" t="s">
        <v>11</v>
      </c>
      <c r="AD10" s="647" t="s">
        <v>12</v>
      </c>
      <c r="AE10" s="647"/>
      <c r="AF10" s="647"/>
      <c r="AG10" s="647"/>
      <c r="AH10" s="647"/>
      <c r="AI10" s="647"/>
      <c r="AJ10" s="647" t="s">
        <v>11</v>
      </c>
      <c r="AK10" s="647" t="s">
        <v>12</v>
      </c>
      <c r="AL10" s="647"/>
      <c r="AM10" s="647"/>
      <c r="AN10" s="647"/>
      <c r="AO10" s="647"/>
      <c r="AP10" s="650"/>
      <c r="AQ10" s="74"/>
    </row>
    <row r="11" spans="1:47" s="34" customFormat="1" ht="64.900000000000006" customHeight="1">
      <c r="A11" s="646"/>
      <c r="B11" s="646"/>
      <c r="C11" s="646"/>
      <c r="D11" s="646"/>
      <c r="E11" s="647"/>
      <c r="F11" s="647"/>
      <c r="G11" s="647"/>
      <c r="H11" s="75" t="s">
        <v>115</v>
      </c>
      <c r="I11" s="75" t="s">
        <v>116</v>
      </c>
      <c r="J11" s="75" t="s">
        <v>117</v>
      </c>
      <c r="K11" s="75" t="s">
        <v>118</v>
      </c>
      <c r="L11" s="647"/>
      <c r="M11" s="647"/>
      <c r="N11" s="647"/>
      <c r="O11" s="647"/>
      <c r="P11" s="75" t="s">
        <v>115</v>
      </c>
      <c r="Q11" s="75" t="s">
        <v>116</v>
      </c>
      <c r="R11" s="75" t="s">
        <v>117</v>
      </c>
      <c r="S11" s="75" t="s">
        <v>118</v>
      </c>
      <c r="T11" s="647"/>
      <c r="U11" s="647"/>
      <c r="V11" s="647"/>
      <c r="W11" s="75" t="s">
        <v>115</v>
      </c>
      <c r="X11" s="75" t="s">
        <v>116</v>
      </c>
      <c r="Y11" s="75" t="s">
        <v>117</v>
      </c>
      <c r="Z11" s="75" t="s">
        <v>118</v>
      </c>
      <c r="AA11" s="647"/>
      <c r="AB11" s="647"/>
      <c r="AC11" s="647"/>
      <c r="AD11" s="75" t="s">
        <v>115</v>
      </c>
      <c r="AE11" s="75" t="s">
        <v>116</v>
      </c>
      <c r="AF11" s="75" t="s">
        <v>117</v>
      </c>
      <c r="AG11" s="75" t="s">
        <v>118</v>
      </c>
      <c r="AH11" s="647"/>
      <c r="AI11" s="647"/>
      <c r="AJ11" s="647"/>
      <c r="AK11" s="75" t="s">
        <v>115</v>
      </c>
      <c r="AL11" s="75" t="s">
        <v>116</v>
      </c>
      <c r="AM11" s="75" t="s">
        <v>117</v>
      </c>
      <c r="AN11" s="75" t="s">
        <v>118</v>
      </c>
      <c r="AO11" s="647"/>
      <c r="AP11" s="651"/>
      <c r="AQ11" s="74"/>
    </row>
    <row r="12" spans="1:47" s="76" customFormat="1" ht="27" customHeight="1">
      <c r="A12" s="35">
        <v>1</v>
      </c>
      <c r="B12" s="35">
        <v>2</v>
      </c>
      <c r="C12" s="35">
        <v>3</v>
      </c>
      <c r="D12" s="35">
        <v>4</v>
      </c>
      <c r="E12" s="35">
        <v>5</v>
      </c>
      <c r="F12" s="35">
        <v>6</v>
      </c>
      <c r="G12" s="35">
        <v>7</v>
      </c>
      <c r="H12" s="35">
        <v>8</v>
      </c>
      <c r="I12" s="35">
        <v>9</v>
      </c>
      <c r="J12" s="35">
        <v>10</v>
      </c>
      <c r="K12" s="35">
        <v>11</v>
      </c>
      <c r="L12" s="35">
        <v>12</v>
      </c>
      <c r="M12" s="35">
        <v>13</v>
      </c>
      <c r="N12" s="35">
        <v>13</v>
      </c>
      <c r="O12" s="35">
        <v>14</v>
      </c>
      <c r="P12" s="35">
        <v>15</v>
      </c>
      <c r="Q12" s="35">
        <v>16</v>
      </c>
      <c r="R12" s="35">
        <v>17</v>
      </c>
      <c r="S12" s="35">
        <v>18</v>
      </c>
      <c r="T12" s="35">
        <v>19</v>
      </c>
      <c r="U12" s="35">
        <v>20</v>
      </c>
      <c r="V12" s="35">
        <v>21</v>
      </c>
      <c r="W12" s="35">
        <v>22</v>
      </c>
      <c r="X12" s="35">
        <v>23</v>
      </c>
      <c r="Y12" s="35">
        <v>24</v>
      </c>
      <c r="Z12" s="35">
        <v>25</v>
      </c>
      <c r="AA12" s="35">
        <v>26</v>
      </c>
      <c r="AB12" s="35">
        <v>27</v>
      </c>
      <c r="AC12" s="35">
        <v>28</v>
      </c>
      <c r="AD12" s="35">
        <v>29</v>
      </c>
      <c r="AE12" s="35">
        <v>30</v>
      </c>
      <c r="AF12" s="35">
        <v>31</v>
      </c>
      <c r="AG12" s="35">
        <v>32</v>
      </c>
      <c r="AH12" s="35">
        <v>33</v>
      </c>
      <c r="AI12" s="35">
        <v>34</v>
      </c>
      <c r="AJ12" s="35">
        <v>35</v>
      </c>
      <c r="AK12" s="35">
        <v>36</v>
      </c>
      <c r="AL12" s="35">
        <v>37</v>
      </c>
      <c r="AM12" s="35">
        <v>38</v>
      </c>
      <c r="AN12" s="35">
        <v>39</v>
      </c>
      <c r="AO12" s="35">
        <v>40</v>
      </c>
      <c r="AP12" s="35">
        <v>41</v>
      </c>
    </row>
    <row r="13" spans="1:47" ht="38.65" customHeight="1">
      <c r="A13" s="60"/>
      <c r="B13" s="40" t="s">
        <v>14</v>
      </c>
      <c r="C13" s="44"/>
      <c r="D13" s="44"/>
      <c r="E13" s="45"/>
      <c r="F13" s="45"/>
      <c r="G13" s="45"/>
      <c r="H13" s="45"/>
      <c r="I13" s="45"/>
      <c r="J13" s="45"/>
      <c r="K13" s="45"/>
      <c r="L13" s="45"/>
      <c r="M13" s="45"/>
      <c r="N13" s="45"/>
      <c r="O13" s="45"/>
      <c r="P13" s="45"/>
      <c r="Q13" s="45"/>
      <c r="R13" s="45"/>
      <c r="S13" s="45"/>
      <c r="T13" s="45"/>
      <c r="U13" s="45"/>
      <c r="V13" s="45"/>
      <c r="W13" s="45"/>
      <c r="X13" s="45"/>
      <c r="Y13" s="45"/>
      <c r="Z13" s="45"/>
      <c r="AA13" s="45"/>
      <c r="AB13" s="35"/>
      <c r="AC13" s="35"/>
      <c r="AD13" s="35"/>
      <c r="AE13" s="35"/>
      <c r="AF13" s="35"/>
      <c r="AG13" s="35"/>
      <c r="AH13" s="35"/>
      <c r="AI13" s="35"/>
      <c r="AJ13" s="35"/>
      <c r="AK13" s="35"/>
      <c r="AL13" s="35"/>
      <c r="AM13" s="35"/>
      <c r="AN13" s="35"/>
      <c r="AO13" s="35"/>
      <c r="AP13" s="45"/>
    </row>
    <row r="14" spans="1:47" ht="46.15" customHeight="1">
      <c r="A14" s="77" t="s">
        <v>85</v>
      </c>
      <c r="B14" s="39" t="s">
        <v>119</v>
      </c>
      <c r="C14" s="44"/>
      <c r="D14" s="44"/>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row>
    <row r="15" spans="1:47" ht="76.900000000000006" customHeight="1">
      <c r="A15" s="38" t="s">
        <v>37</v>
      </c>
      <c r="B15" s="43" t="s">
        <v>120</v>
      </c>
      <c r="C15" s="44"/>
      <c r="D15" s="44"/>
      <c r="E15" s="44"/>
      <c r="F15" s="44"/>
      <c r="G15" s="45"/>
      <c r="H15" s="45"/>
      <c r="I15" s="45"/>
      <c r="J15" s="45"/>
      <c r="K15" s="45"/>
      <c r="L15" s="45"/>
      <c r="M15" s="45"/>
      <c r="N15" s="45"/>
      <c r="O15" s="45"/>
      <c r="P15" s="45"/>
      <c r="Q15" s="45"/>
      <c r="R15" s="45"/>
      <c r="S15" s="45"/>
      <c r="T15" s="45"/>
      <c r="U15" s="45"/>
      <c r="V15" s="45"/>
      <c r="W15" s="45"/>
      <c r="X15" s="45"/>
      <c r="Y15" s="45"/>
      <c r="Z15" s="78"/>
      <c r="AA15" s="78"/>
      <c r="AB15" s="78"/>
      <c r="AC15" s="78"/>
      <c r="AD15" s="78"/>
      <c r="AE15" s="78"/>
      <c r="AF15" s="78"/>
      <c r="AG15" s="78"/>
      <c r="AH15" s="78"/>
      <c r="AI15" s="78"/>
      <c r="AJ15" s="78"/>
      <c r="AK15" s="78"/>
      <c r="AL15" s="78"/>
      <c r="AM15" s="78"/>
      <c r="AN15" s="78"/>
      <c r="AO15" s="78"/>
      <c r="AP15" s="78"/>
    </row>
    <row r="16" spans="1:47" s="51" customFormat="1" ht="76.900000000000006" customHeight="1">
      <c r="A16" s="47" t="s">
        <v>86</v>
      </c>
      <c r="B16" s="48" t="s">
        <v>300</v>
      </c>
      <c r="C16" s="49"/>
      <c r="D16" s="49"/>
      <c r="E16" s="49"/>
      <c r="F16" s="49"/>
      <c r="G16" s="50"/>
      <c r="H16" s="50"/>
      <c r="I16" s="50"/>
      <c r="J16" s="50"/>
      <c r="K16" s="50"/>
      <c r="L16" s="50"/>
      <c r="M16" s="50"/>
      <c r="N16" s="50"/>
      <c r="O16" s="50"/>
      <c r="P16" s="50"/>
      <c r="Q16" s="50"/>
      <c r="R16" s="50"/>
      <c r="S16" s="50"/>
      <c r="T16" s="50"/>
      <c r="U16" s="50"/>
      <c r="V16" s="50"/>
      <c r="W16" s="50"/>
      <c r="X16" s="50"/>
      <c r="Y16" s="50"/>
      <c r="Z16" s="79"/>
      <c r="AA16" s="79"/>
      <c r="AB16" s="79"/>
      <c r="AC16" s="79"/>
      <c r="AD16" s="79"/>
      <c r="AE16" s="79"/>
      <c r="AF16" s="79"/>
      <c r="AG16" s="79"/>
      <c r="AH16" s="79"/>
      <c r="AI16" s="79"/>
      <c r="AJ16" s="79"/>
      <c r="AK16" s="79"/>
      <c r="AL16" s="79"/>
      <c r="AM16" s="79"/>
      <c r="AN16" s="79"/>
      <c r="AO16" s="79"/>
      <c r="AP16" s="79"/>
    </row>
    <row r="17" spans="1:42" ht="41.65" customHeight="1">
      <c r="A17" s="52" t="s">
        <v>87</v>
      </c>
      <c r="B17" s="53" t="s">
        <v>88</v>
      </c>
      <c r="C17" s="44"/>
      <c r="D17" s="44"/>
      <c r="E17" s="44"/>
      <c r="F17" s="44"/>
      <c r="G17" s="45"/>
      <c r="H17" s="45"/>
      <c r="I17" s="45"/>
      <c r="J17" s="45"/>
      <c r="K17" s="45"/>
      <c r="L17" s="45"/>
      <c r="M17" s="45"/>
      <c r="N17" s="45"/>
      <c r="O17" s="45"/>
      <c r="P17" s="45"/>
      <c r="Q17" s="45"/>
      <c r="R17" s="45"/>
      <c r="S17" s="45"/>
      <c r="T17" s="45"/>
      <c r="U17" s="45"/>
      <c r="V17" s="45"/>
      <c r="W17" s="45"/>
      <c r="X17" s="45"/>
      <c r="Y17" s="45"/>
      <c r="Z17" s="78"/>
      <c r="AA17" s="78"/>
      <c r="AB17" s="78"/>
      <c r="AC17" s="78"/>
      <c r="AD17" s="78"/>
      <c r="AE17" s="78"/>
      <c r="AF17" s="78"/>
      <c r="AG17" s="78"/>
      <c r="AH17" s="78"/>
      <c r="AI17" s="78"/>
      <c r="AJ17" s="78"/>
      <c r="AK17" s="78"/>
      <c r="AL17" s="78"/>
      <c r="AM17" s="78"/>
      <c r="AN17" s="78"/>
      <c r="AO17" s="78"/>
      <c r="AP17" s="78"/>
    </row>
    <row r="18" spans="1:42" ht="41.65" customHeight="1">
      <c r="A18" s="52" t="s">
        <v>89</v>
      </c>
      <c r="B18" s="80" t="s">
        <v>90</v>
      </c>
      <c r="C18" s="44"/>
      <c r="D18" s="44"/>
      <c r="E18" s="44"/>
      <c r="F18" s="44"/>
      <c r="G18" s="45"/>
      <c r="H18" s="45"/>
      <c r="I18" s="45"/>
      <c r="J18" s="45"/>
      <c r="K18" s="45"/>
      <c r="L18" s="45"/>
      <c r="M18" s="45"/>
      <c r="N18" s="45"/>
      <c r="O18" s="45"/>
      <c r="P18" s="45"/>
      <c r="Q18" s="45"/>
      <c r="R18" s="45"/>
      <c r="S18" s="45"/>
      <c r="T18" s="45"/>
      <c r="U18" s="45"/>
      <c r="V18" s="45"/>
      <c r="W18" s="45"/>
      <c r="X18" s="45"/>
      <c r="Y18" s="45"/>
      <c r="Z18" s="78"/>
      <c r="AA18" s="78"/>
      <c r="AB18" s="78"/>
      <c r="AC18" s="78"/>
      <c r="AD18" s="78"/>
      <c r="AE18" s="78"/>
      <c r="AF18" s="78"/>
      <c r="AG18" s="78"/>
      <c r="AH18" s="78"/>
      <c r="AI18" s="78"/>
      <c r="AJ18" s="78"/>
      <c r="AK18" s="78"/>
      <c r="AL18" s="78"/>
      <c r="AM18" s="78"/>
      <c r="AN18" s="78"/>
      <c r="AO18" s="78"/>
      <c r="AP18" s="78"/>
    </row>
    <row r="19" spans="1:42" s="51" customFormat="1" ht="79.900000000000006" customHeight="1">
      <c r="A19" s="47" t="s">
        <v>91</v>
      </c>
      <c r="B19" s="48" t="s">
        <v>301</v>
      </c>
      <c r="C19" s="49"/>
      <c r="D19" s="49"/>
      <c r="E19" s="49"/>
      <c r="F19" s="49"/>
      <c r="G19" s="50"/>
      <c r="H19" s="50"/>
      <c r="I19" s="50"/>
      <c r="J19" s="50"/>
      <c r="K19" s="50"/>
      <c r="L19" s="50"/>
      <c r="M19" s="50"/>
      <c r="N19" s="50"/>
      <c r="O19" s="50"/>
      <c r="P19" s="50"/>
      <c r="Q19" s="50"/>
      <c r="R19" s="50"/>
      <c r="S19" s="50"/>
      <c r="T19" s="50"/>
      <c r="U19" s="50"/>
      <c r="V19" s="50"/>
      <c r="W19" s="50"/>
      <c r="X19" s="50"/>
      <c r="Y19" s="50"/>
      <c r="Z19" s="79"/>
      <c r="AA19" s="79"/>
      <c r="AB19" s="79"/>
      <c r="AC19" s="79"/>
      <c r="AD19" s="79"/>
      <c r="AE19" s="79"/>
      <c r="AF19" s="79"/>
      <c r="AG19" s="79"/>
      <c r="AH19" s="79"/>
      <c r="AI19" s="79"/>
      <c r="AJ19" s="79"/>
      <c r="AK19" s="79"/>
      <c r="AL19" s="79"/>
      <c r="AM19" s="79"/>
      <c r="AN19" s="79"/>
      <c r="AO19" s="79"/>
      <c r="AP19" s="79"/>
    </row>
    <row r="20" spans="1:42" s="42" customFormat="1" ht="46.15" customHeight="1">
      <c r="A20" s="52"/>
      <c r="B20" s="53" t="s">
        <v>92</v>
      </c>
      <c r="C20" s="40"/>
      <c r="D20" s="40"/>
      <c r="E20" s="40"/>
      <c r="F20" s="40"/>
      <c r="G20" s="41"/>
      <c r="H20" s="41"/>
      <c r="I20" s="41"/>
      <c r="J20" s="41"/>
      <c r="K20" s="41"/>
      <c r="L20" s="41"/>
      <c r="M20" s="41"/>
      <c r="N20" s="41"/>
      <c r="O20" s="41"/>
      <c r="P20" s="41"/>
      <c r="Q20" s="41"/>
      <c r="R20" s="41"/>
      <c r="S20" s="41"/>
      <c r="T20" s="41"/>
      <c r="U20" s="41"/>
      <c r="V20" s="41"/>
      <c r="W20" s="41"/>
      <c r="X20" s="41"/>
      <c r="Y20" s="41"/>
      <c r="Z20" s="81"/>
      <c r="AA20" s="81"/>
      <c r="AB20" s="81"/>
      <c r="AC20" s="81"/>
      <c r="AD20" s="81"/>
      <c r="AE20" s="81"/>
      <c r="AF20" s="81"/>
      <c r="AG20" s="81"/>
      <c r="AH20" s="81"/>
      <c r="AI20" s="81"/>
      <c r="AJ20" s="81"/>
      <c r="AK20" s="81"/>
      <c r="AL20" s="81"/>
      <c r="AM20" s="81"/>
      <c r="AN20" s="81"/>
      <c r="AO20" s="81"/>
      <c r="AP20" s="81"/>
    </row>
    <row r="21" spans="1:42" s="56" customFormat="1" ht="61.15" customHeight="1">
      <c r="A21" s="47" t="s">
        <v>93</v>
      </c>
      <c r="B21" s="48" t="s">
        <v>302</v>
      </c>
      <c r="C21" s="54"/>
      <c r="D21" s="54"/>
      <c r="E21" s="54"/>
      <c r="F21" s="54"/>
      <c r="G21" s="55"/>
      <c r="H21" s="55"/>
      <c r="I21" s="55"/>
      <c r="J21" s="55"/>
      <c r="K21" s="55"/>
      <c r="L21" s="55"/>
      <c r="M21" s="55"/>
      <c r="N21" s="55"/>
      <c r="O21" s="55"/>
      <c r="P21" s="55"/>
      <c r="Q21" s="55"/>
      <c r="R21" s="55"/>
      <c r="S21" s="55"/>
      <c r="T21" s="55"/>
      <c r="U21" s="55"/>
      <c r="V21" s="55"/>
      <c r="W21" s="55"/>
      <c r="X21" s="55"/>
      <c r="Y21" s="55"/>
      <c r="Z21" s="82"/>
      <c r="AA21" s="82"/>
      <c r="AB21" s="82"/>
      <c r="AC21" s="82"/>
      <c r="AD21" s="82"/>
      <c r="AE21" s="82"/>
      <c r="AF21" s="82"/>
      <c r="AG21" s="82"/>
      <c r="AH21" s="82"/>
      <c r="AI21" s="82"/>
      <c r="AJ21" s="82"/>
      <c r="AK21" s="82"/>
      <c r="AL21" s="82"/>
      <c r="AM21" s="82"/>
      <c r="AN21" s="82"/>
      <c r="AO21" s="82"/>
      <c r="AP21" s="82"/>
    </row>
    <row r="22" spans="1:42" s="56" customFormat="1" ht="100.9" customHeight="1">
      <c r="A22" s="47"/>
      <c r="B22" s="57" t="s">
        <v>303</v>
      </c>
      <c r="C22" s="54"/>
      <c r="D22" s="54"/>
      <c r="E22" s="54"/>
      <c r="F22" s="54"/>
      <c r="G22" s="55"/>
      <c r="H22" s="55"/>
      <c r="I22" s="55"/>
      <c r="J22" s="55"/>
      <c r="K22" s="55"/>
      <c r="L22" s="55"/>
      <c r="M22" s="55"/>
      <c r="N22" s="55"/>
      <c r="O22" s="55"/>
      <c r="P22" s="55"/>
      <c r="Q22" s="55"/>
      <c r="R22" s="55"/>
      <c r="S22" s="55"/>
      <c r="T22" s="55"/>
      <c r="U22" s="55"/>
      <c r="V22" s="55"/>
      <c r="W22" s="55"/>
      <c r="X22" s="55"/>
      <c r="Y22" s="55"/>
      <c r="Z22" s="82"/>
      <c r="AA22" s="82"/>
      <c r="AB22" s="82"/>
      <c r="AC22" s="82"/>
      <c r="AD22" s="82"/>
      <c r="AE22" s="82"/>
      <c r="AF22" s="82"/>
      <c r="AG22" s="82"/>
      <c r="AH22" s="82"/>
      <c r="AI22" s="82"/>
      <c r="AJ22" s="82"/>
      <c r="AK22" s="82"/>
      <c r="AL22" s="82"/>
      <c r="AM22" s="82"/>
      <c r="AN22" s="82"/>
      <c r="AO22" s="82"/>
      <c r="AP22" s="82"/>
    </row>
    <row r="23" spans="1:42" s="56" customFormat="1" ht="70.150000000000006" customHeight="1">
      <c r="A23" s="47"/>
      <c r="B23" s="53" t="s">
        <v>92</v>
      </c>
      <c r="C23" s="54"/>
      <c r="D23" s="54"/>
      <c r="E23" s="54"/>
      <c r="F23" s="54"/>
      <c r="G23" s="55"/>
      <c r="H23" s="55"/>
      <c r="I23" s="55"/>
      <c r="J23" s="55"/>
      <c r="K23" s="55"/>
      <c r="L23" s="55"/>
      <c r="M23" s="55"/>
      <c r="N23" s="55"/>
      <c r="O23" s="55"/>
      <c r="P23" s="55"/>
      <c r="Q23" s="55"/>
      <c r="R23" s="55"/>
      <c r="S23" s="55"/>
      <c r="T23" s="55"/>
      <c r="U23" s="55"/>
      <c r="V23" s="55"/>
      <c r="W23" s="55"/>
      <c r="X23" s="55"/>
      <c r="Y23" s="55"/>
      <c r="Z23" s="82"/>
      <c r="AA23" s="82"/>
      <c r="AB23" s="82"/>
      <c r="AC23" s="82"/>
      <c r="AD23" s="82"/>
      <c r="AE23" s="82"/>
      <c r="AF23" s="82"/>
      <c r="AG23" s="82"/>
      <c r="AH23" s="82"/>
      <c r="AI23" s="82"/>
      <c r="AJ23" s="82"/>
      <c r="AK23" s="82"/>
      <c r="AL23" s="82"/>
      <c r="AM23" s="82"/>
      <c r="AN23" s="82"/>
      <c r="AO23" s="82"/>
      <c r="AP23" s="82"/>
    </row>
    <row r="24" spans="1:42" s="51" customFormat="1" ht="76.150000000000006" customHeight="1">
      <c r="A24" s="47"/>
      <c r="B24" s="57" t="s">
        <v>305</v>
      </c>
      <c r="C24" s="49"/>
      <c r="D24" s="49"/>
      <c r="E24" s="49"/>
      <c r="F24" s="49"/>
      <c r="G24" s="50"/>
      <c r="H24" s="50"/>
      <c r="I24" s="50"/>
      <c r="J24" s="50"/>
      <c r="K24" s="50"/>
      <c r="L24" s="50"/>
      <c r="M24" s="50"/>
      <c r="N24" s="50"/>
      <c r="O24" s="50"/>
      <c r="P24" s="50"/>
      <c r="Q24" s="50"/>
      <c r="R24" s="50"/>
      <c r="S24" s="50"/>
      <c r="T24" s="50"/>
      <c r="U24" s="50"/>
      <c r="V24" s="50"/>
      <c r="W24" s="50"/>
      <c r="X24" s="50"/>
      <c r="Y24" s="50"/>
      <c r="Z24" s="79"/>
      <c r="AA24" s="79"/>
      <c r="AB24" s="79"/>
      <c r="AC24" s="79"/>
      <c r="AD24" s="79"/>
      <c r="AE24" s="79"/>
      <c r="AF24" s="79"/>
      <c r="AG24" s="79"/>
      <c r="AH24" s="79"/>
      <c r="AI24" s="79"/>
      <c r="AJ24" s="79"/>
      <c r="AK24" s="79"/>
      <c r="AL24" s="79"/>
      <c r="AM24" s="79"/>
      <c r="AN24" s="79"/>
      <c r="AO24" s="79"/>
      <c r="AP24" s="79"/>
    </row>
    <row r="25" spans="1:42" s="42" customFormat="1" ht="55.9" customHeight="1">
      <c r="A25" s="52"/>
      <c r="B25" s="53" t="s">
        <v>92</v>
      </c>
      <c r="C25" s="40"/>
      <c r="D25" s="40"/>
      <c r="E25" s="40"/>
      <c r="F25" s="40"/>
      <c r="G25" s="41"/>
      <c r="H25" s="41"/>
      <c r="I25" s="41"/>
      <c r="J25" s="41"/>
      <c r="K25" s="41"/>
      <c r="L25" s="41"/>
      <c r="M25" s="41"/>
      <c r="N25" s="41"/>
      <c r="O25" s="41"/>
      <c r="P25" s="41"/>
      <c r="Q25" s="41"/>
      <c r="R25" s="41"/>
      <c r="S25" s="41"/>
      <c r="T25" s="41"/>
      <c r="U25" s="41"/>
      <c r="V25" s="41"/>
      <c r="W25" s="41"/>
      <c r="X25" s="41"/>
      <c r="Y25" s="41"/>
      <c r="Z25" s="81"/>
      <c r="AA25" s="81"/>
      <c r="AB25" s="81"/>
      <c r="AC25" s="81"/>
      <c r="AD25" s="81"/>
      <c r="AE25" s="81"/>
      <c r="AF25" s="81"/>
      <c r="AG25" s="81"/>
      <c r="AH25" s="81"/>
      <c r="AI25" s="81"/>
      <c r="AJ25" s="81"/>
      <c r="AK25" s="81"/>
      <c r="AL25" s="81"/>
      <c r="AM25" s="81"/>
      <c r="AN25" s="81"/>
      <c r="AO25" s="81"/>
      <c r="AP25" s="81"/>
    </row>
    <row r="26" spans="1:42" s="42" customFormat="1" ht="60.4" customHeight="1">
      <c r="A26" s="38" t="s">
        <v>39</v>
      </c>
      <c r="B26" s="43" t="s">
        <v>307</v>
      </c>
      <c r="C26" s="40"/>
      <c r="D26" s="40"/>
      <c r="E26" s="40"/>
      <c r="F26" s="40"/>
      <c r="G26" s="41"/>
      <c r="H26" s="41"/>
      <c r="I26" s="41"/>
      <c r="J26" s="41"/>
      <c r="K26" s="41"/>
      <c r="L26" s="41"/>
      <c r="M26" s="41"/>
      <c r="N26" s="41"/>
      <c r="O26" s="41"/>
      <c r="P26" s="41"/>
      <c r="Q26" s="41"/>
      <c r="R26" s="41"/>
      <c r="S26" s="41"/>
      <c r="T26" s="41"/>
      <c r="U26" s="41"/>
      <c r="V26" s="41"/>
      <c r="W26" s="41"/>
      <c r="X26" s="41"/>
      <c r="Y26" s="41"/>
      <c r="Z26" s="81"/>
      <c r="AA26" s="81"/>
      <c r="AB26" s="81"/>
      <c r="AC26" s="81"/>
      <c r="AD26" s="81"/>
      <c r="AE26" s="81"/>
      <c r="AF26" s="81"/>
      <c r="AG26" s="81"/>
      <c r="AH26" s="81"/>
      <c r="AI26" s="81"/>
      <c r="AJ26" s="81"/>
      <c r="AK26" s="81"/>
      <c r="AL26" s="81"/>
      <c r="AM26" s="81"/>
      <c r="AN26" s="81"/>
      <c r="AO26" s="81"/>
      <c r="AP26" s="81"/>
    </row>
    <row r="27" spans="1:42" s="51" customFormat="1" ht="76.900000000000006" customHeight="1">
      <c r="A27" s="47" t="s">
        <v>86</v>
      </c>
      <c r="B27" s="48" t="s">
        <v>98</v>
      </c>
      <c r="C27" s="49"/>
      <c r="D27" s="49"/>
      <c r="E27" s="49"/>
      <c r="F27" s="49"/>
      <c r="G27" s="50"/>
      <c r="H27" s="50"/>
      <c r="I27" s="50"/>
      <c r="J27" s="50"/>
      <c r="K27" s="50"/>
      <c r="L27" s="50"/>
      <c r="M27" s="50"/>
      <c r="N27" s="50"/>
      <c r="O27" s="50"/>
      <c r="P27" s="50"/>
      <c r="Q27" s="50"/>
      <c r="R27" s="50"/>
      <c r="S27" s="50"/>
      <c r="T27" s="50"/>
      <c r="U27" s="50"/>
      <c r="V27" s="50"/>
      <c r="W27" s="50"/>
      <c r="X27" s="50"/>
      <c r="Y27" s="50"/>
      <c r="Z27" s="79"/>
      <c r="AA27" s="79"/>
      <c r="AB27" s="79"/>
      <c r="AC27" s="79"/>
      <c r="AD27" s="79"/>
      <c r="AE27" s="79"/>
      <c r="AF27" s="79"/>
      <c r="AG27" s="79"/>
      <c r="AH27" s="79"/>
      <c r="AI27" s="79"/>
      <c r="AJ27" s="79"/>
      <c r="AK27" s="79"/>
      <c r="AL27" s="79"/>
      <c r="AM27" s="79"/>
      <c r="AN27" s="79"/>
      <c r="AO27" s="79"/>
      <c r="AP27" s="79"/>
    </row>
    <row r="28" spans="1:42" ht="54" customHeight="1">
      <c r="A28" s="52"/>
      <c r="B28" s="53" t="s">
        <v>92</v>
      </c>
      <c r="C28" s="44"/>
      <c r="D28" s="44"/>
      <c r="E28" s="44"/>
      <c r="F28" s="44"/>
      <c r="G28" s="45"/>
      <c r="H28" s="45"/>
      <c r="I28" s="45"/>
      <c r="J28" s="45"/>
      <c r="K28" s="45"/>
      <c r="L28" s="45"/>
      <c r="M28" s="45"/>
      <c r="N28" s="45"/>
      <c r="O28" s="45"/>
      <c r="P28" s="45"/>
      <c r="Q28" s="45"/>
      <c r="R28" s="45"/>
      <c r="S28" s="45"/>
      <c r="T28" s="45"/>
      <c r="U28" s="45"/>
      <c r="V28" s="45"/>
      <c r="W28" s="45"/>
      <c r="X28" s="45"/>
      <c r="Y28" s="45"/>
      <c r="Z28" s="78"/>
      <c r="AA28" s="78"/>
      <c r="AB28" s="78"/>
      <c r="AC28" s="78"/>
      <c r="AD28" s="78"/>
      <c r="AE28" s="78"/>
      <c r="AF28" s="78"/>
      <c r="AG28" s="78"/>
      <c r="AH28" s="78"/>
      <c r="AI28" s="78"/>
      <c r="AJ28" s="78"/>
      <c r="AK28" s="78"/>
      <c r="AL28" s="78"/>
      <c r="AM28" s="78"/>
      <c r="AN28" s="78"/>
      <c r="AO28" s="78"/>
      <c r="AP28" s="78"/>
    </row>
    <row r="29" spans="1:42" s="56" customFormat="1" ht="61.9" customHeight="1">
      <c r="A29" s="47" t="s">
        <v>91</v>
      </c>
      <c r="B29" s="48" t="s">
        <v>302</v>
      </c>
      <c r="C29" s="54"/>
      <c r="D29" s="54"/>
      <c r="E29" s="54"/>
      <c r="F29" s="54"/>
      <c r="G29" s="55"/>
      <c r="H29" s="55"/>
      <c r="I29" s="55"/>
      <c r="J29" s="55"/>
      <c r="K29" s="55"/>
      <c r="L29" s="55"/>
      <c r="M29" s="55"/>
      <c r="N29" s="55"/>
      <c r="O29" s="55"/>
      <c r="P29" s="55"/>
      <c r="Q29" s="55"/>
      <c r="R29" s="55"/>
      <c r="S29" s="55"/>
      <c r="T29" s="55"/>
      <c r="U29" s="55"/>
      <c r="V29" s="55"/>
      <c r="W29" s="55"/>
      <c r="X29" s="55"/>
      <c r="Y29" s="55"/>
      <c r="Z29" s="82"/>
      <c r="AA29" s="82"/>
      <c r="AB29" s="82"/>
      <c r="AC29" s="82"/>
      <c r="AD29" s="82"/>
      <c r="AE29" s="82"/>
      <c r="AF29" s="82"/>
      <c r="AG29" s="82"/>
      <c r="AH29" s="82"/>
      <c r="AI29" s="82"/>
      <c r="AJ29" s="82"/>
      <c r="AK29" s="82"/>
      <c r="AL29" s="82"/>
      <c r="AM29" s="82"/>
      <c r="AN29" s="82"/>
      <c r="AO29" s="82"/>
      <c r="AP29" s="82"/>
    </row>
    <row r="30" spans="1:42" s="56" customFormat="1" ht="94.15" customHeight="1">
      <c r="A30" s="47"/>
      <c r="B30" s="57" t="s">
        <v>303</v>
      </c>
      <c r="C30" s="54"/>
      <c r="D30" s="54"/>
      <c r="E30" s="54"/>
      <c r="F30" s="54"/>
      <c r="G30" s="55"/>
      <c r="H30" s="55"/>
      <c r="I30" s="55"/>
      <c r="J30" s="55"/>
      <c r="K30" s="55"/>
      <c r="L30" s="55"/>
      <c r="M30" s="55"/>
      <c r="N30" s="55"/>
      <c r="O30" s="55"/>
      <c r="P30" s="55"/>
      <c r="Q30" s="55"/>
      <c r="R30" s="55"/>
      <c r="S30" s="55"/>
      <c r="T30" s="55"/>
      <c r="U30" s="55"/>
      <c r="V30" s="55"/>
      <c r="W30" s="55"/>
      <c r="X30" s="55"/>
      <c r="Y30" s="55"/>
      <c r="Z30" s="82"/>
      <c r="AA30" s="82"/>
      <c r="AB30" s="82"/>
      <c r="AC30" s="82"/>
      <c r="AD30" s="82"/>
      <c r="AE30" s="82"/>
      <c r="AF30" s="82"/>
      <c r="AG30" s="82"/>
      <c r="AH30" s="82"/>
      <c r="AI30" s="82"/>
      <c r="AJ30" s="82"/>
      <c r="AK30" s="82"/>
      <c r="AL30" s="82"/>
      <c r="AM30" s="82"/>
      <c r="AN30" s="82"/>
      <c r="AO30" s="82"/>
      <c r="AP30" s="82"/>
    </row>
    <row r="31" spans="1:42" s="56" customFormat="1" ht="46.15" customHeight="1">
      <c r="A31" s="47"/>
      <c r="B31" s="53" t="s">
        <v>92</v>
      </c>
      <c r="C31" s="54"/>
      <c r="D31" s="54"/>
      <c r="E31" s="54"/>
      <c r="F31" s="54"/>
      <c r="G31" s="55"/>
      <c r="H31" s="55"/>
      <c r="I31" s="55"/>
      <c r="J31" s="55"/>
      <c r="K31" s="55"/>
      <c r="L31" s="55"/>
      <c r="M31" s="55"/>
      <c r="N31" s="55"/>
      <c r="O31" s="55"/>
      <c r="P31" s="55"/>
      <c r="Q31" s="55"/>
      <c r="R31" s="55"/>
      <c r="S31" s="55"/>
      <c r="T31" s="55"/>
      <c r="U31" s="55"/>
      <c r="V31" s="55"/>
      <c r="W31" s="55"/>
      <c r="X31" s="55"/>
      <c r="Y31" s="55"/>
      <c r="Z31" s="82"/>
      <c r="AA31" s="82"/>
      <c r="AB31" s="82"/>
      <c r="AC31" s="82"/>
      <c r="AD31" s="82"/>
      <c r="AE31" s="82"/>
      <c r="AF31" s="82"/>
      <c r="AG31" s="82"/>
      <c r="AH31" s="82"/>
      <c r="AI31" s="82"/>
      <c r="AJ31" s="82"/>
      <c r="AK31" s="82"/>
      <c r="AL31" s="82"/>
      <c r="AM31" s="82"/>
      <c r="AN31" s="82"/>
      <c r="AO31" s="82"/>
      <c r="AP31" s="82"/>
    </row>
    <row r="32" spans="1:42" s="51" customFormat="1" ht="66" customHeight="1">
      <c r="A32" s="47"/>
      <c r="B32" s="57" t="s">
        <v>305</v>
      </c>
      <c r="C32" s="49"/>
      <c r="D32" s="49"/>
      <c r="E32" s="49"/>
      <c r="F32" s="49"/>
      <c r="G32" s="50"/>
      <c r="H32" s="50"/>
      <c r="I32" s="50"/>
      <c r="J32" s="50"/>
      <c r="K32" s="50"/>
      <c r="L32" s="50"/>
      <c r="M32" s="50"/>
      <c r="N32" s="50"/>
      <c r="O32" s="50"/>
      <c r="P32" s="50"/>
      <c r="Q32" s="50"/>
      <c r="R32" s="50"/>
      <c r="S32" s="50"/>
      <c r="T32" s="50"/>
      <c r="U32" s="50"/>
      <c r="V32" s="50"/>
      <c r="W32" s="50"/>
      <c r="X32" s="50"/>
      <c r="Y32" s="50"/>
      <c r="Z32" s="79"/>
      <c r="AA32" s="79"/>
      <c r="AB32" s="79"/>
      <c r="AC32" s="79"/>
      <c r="AD32" s="79"/>
      <c r="AE32" s="79"/>
      <c r="AF32" s="79"/>
      <c r="AG32" s="79"/>
      <c r="AH32" s="79"/>
      <c r="AI32" s="79"/>
      <c r="AJ32" s="79"/>
      <c r="AK32" s="79"/>
      <c r="AL32" s="79"/>
      <c r="AM32" s="79"/>
      <c r="AN32" s="79"/>
      <c r="AO32" s="79"/>
      <c r="AP32" s="79"/>
    </row>
    <row r="33" spans="1:42" s="42" customFormat="1" ht="66" customHeight="1">
      <c r="A33" s="52"/>
      <c r="B33" s="53" t="s">
        <v>92</v>
      </c>
      <c r="C33" s="40"/>
      <c r="D33" s="40"/>
      <c r="E33" s="40"/>
      <c r="F33" s="40"/>
      <c r="G33" s="41"/>
      <c r="H33" s="41"/>
      <c r="I33" s="41"/>
      <c r="J33" s="41"/>
      <c r="K33" s="41"/>
      <c r="L33" s="41"/>
      <c r="M33" s="41"/>
      <c r="N33" s="41"/>
      <c r="O33" s="41"/>
      <c r="P33" s="41"/>
      <c r="Q33" s="41"/>
      <c r="R33" s="41"/>
      <c r="S33" s="41"/>
      <c r="T33" s="41"/>
      <c r="U33" s="41"/>
      <c r="V33" s="41"/>
      <c r="W33" s="41"/>
      <c r="X33" s="41"/>
      <c r="Y33" s="41"/>
      <c r="Z33" s="81"/>
      <c r="AA33" s="81"/>
      <c r="AB33" s="81"/>
      <c r="AC33" s="81"/>
      <c r="AD33" s="81"/>
      <c r="AE33" s="81"/>
      <c r="AF33" s="81"/>
      <c r="AG33" s="81"/>
      <c r="AH33" s="81"/>
      <c r="AI33" s="81"/>
      <c r="AJ33" s="81"/>
      <c r="AK33" s="81"/>
      <c r="AL33" s="81"/>
      <c r="AM33" s="81"/>
      <c r="AN33" s="81"/>
      <c r="AO33" s="81"/>
      <c r="AP33" s="81"/>
    </row>
    <row r="34" spans="1:42" ht="60" customHeight="1">
      <c r="A34" s="38" t="s">
        <v>41</v>
      </c>
      <c r="B34" s="43" t="s">
        <v>308</v>
      </c>
      <c r="C34" s="44"/>
      <c r="D34" s="44"/>
      <c r="E34" s="44"/>
      <c r="F34" s="44"/>
      <c r="G34" s="45"/>
      <c r="H34" s="45"/>
      <c r="I34" s="45"/>
      <c r="J34" s="45"/>
      <c r="K34" s="45"/>
      <c r="L34" s="45"/>
      <c r="M34" s="45"/>
      <c r="N34" s="45"/>
      <c r="O34" s="45"/>
      <c r="P34" s="45"/>
      <c r="Q34" s="45"/>
      <c r="R34" s="45"/>
      <c r="S34" s="45"/>
      <c r="T34" s="45"/>
      <c r="U34" s="45"/>
      <c r="V34" s="45"/>
      <c r="W34" s="45"/>
      <c r="X34" s="45"/>
      <c r="Y34" s="45"/>
      <c r="Z34" s="78"/>
      <c r="AA34" s="78"/>
      <c r="AB34" s="78"/>
      <c r="AC34" s="78"/>
      <c r="AD34" s="78"/>
      <c r="AE34" s="78"/>
      <c r="AF34" s="78"/>
      <c r="AG34" s="78"/>
      <c r="AH34" s="78"/>
      <c r="AI34" s="78"/>
      <c r="AJ34" s="78"/>
      <c r="AK34" s="78"/>
      <c r="AL34" s="78"/>
      <c r="AM34" s="78"/>
      <c r="AN34" s="78"/>
      <c r="AO34" s="78"/>
      <c r="AP34" s="78"/>
    </row>
    <row r="35" spans="1:42" s="56" customFormat="1" ht="94.15" customHeight="1">
      <c r="A35" s="47"/>
      <c r="B35" s="57" t="s">
        <v>309</v>
      </c>
      <c r="C35" s="54"/>
      <c r="D35" s="54"/>
      <c r="E35" s="54"/>
      <c r="F35" s="54"/>
      <c r="G35" s="55"/>
      <c r="H35" s="55"/>
      <c r="I35" s="55"/>
      <c r="J35" s="55"/>
      <c r="K35" s="55"/>
      <c r="L35" s="55"/>
      <c r="M35" s="55"/>
      <c r="N35" s="55"/>
      <c r="O35" s="55"/>
      <c r="P35" s="55"/>
      <c r="Q35" s="55"/>
      <c r="R35" s="55"/>
      <c r="S35" s="55"/>
      <c r="T35" s="55"/>
      <c r="U35" s="55"/>
      <c r="V35" s="55"/>
      <c r="W35" s="55"/>
      <c r="X35" s="55"/>
      <c r="Y35" s="55"/>
      <c r="Z35" s="82"/>
      <c r="AA35" s="82"/>
      <c r="AB35" s="82"/>
      <c r="AC35" s="82"/>
      <c r="AD35" s="82"/>
      <c r="AE35" s="82"/>
      <c r="AF35" s="82"/>
      <c r="AG35" s="82"/>
      <c r="AH35" s="82"/>
      <c r="AI35" s="82"/>
      <c r="AJ35" s="82"/>
      <c r="AK35" s="82"/>
      <c r="AL35" s="82"/>
      <c r="AM35" s="82"/>
      <c r="AN35" s="82"/>
      <c r="AO35" s="82"/>
      <c r="AP35" s="82"/>
    </row>
    <row r="36" spans="1:42" s="51" customFormat="1" ht="52.15" customHeight="1">
      <c r="A36" s="47"/>
      <c r="B36" s="53" t="s">
        <v>92</v>
      </c>
      <c r="C36" s="49"/>
      <c r="D36" s="49"/>
      <c r="E36" s="49"/>
      <c r="F36" s="49"/>
      <c r="G36" s="50"/>
      <c r="H36" s="50"/>
      <c r="I36" s="50"/>
      <c r="J36" s="50"/>
      <c r="K36" s="50"/>
      <c r="L36" s="50"/>
      <c r="M36" s="50"/>
      <c r="N36" s="50"/>
      <c r="O36" s="50"/>
      <c r="P36" s="50"/>
      <c r="Q36" s="50"/>
      <c r="R36" s="50"/>
      <c r="S36" s="50"/>
      <c r="T36" s="50"/>
      <c r="U36" s="50"/>
      <c r="V36" s="50"/>
      <c r="W36" s="50"/>
      <c r="X36" s="50"/>
      <c r="Y36" s="50"/>
      <c r="Z36" s="79"/>
      <c r="AA36" s="79"/>
      <c r="AB36" s="79"/>
      <c r="AC36" s="79"/>
      <c r="AD36" s="79"/>
      <c r="AE36" s="79"/>
      <c r="AF36" s="79"/>
      <c r="AG36" s="79"/>
      <c r="AH36" s="79"/>
      <c r="AI36" s="79"/>
      <c r="AJ36" s="79"/>
      <c r="AK36" s="79"/>
      <c r="AL36" s="79"/>
      <c r="AM36" s="79"/>
      <c r="AN36" s="79"/>
      <c r="AO36" s="79"/>
      <c r="AP36" s="79"/>
    </row>
    <row r="37" spans="1:42" s="56" customFormat="1" ht="61.15" customHeight="1">
      <c r="A37" s="47"/>
      <c r="B37" s="57" t="s">
        <v>305</v>
      </c>
      <c r="C37" s="54"/>
      <c r="D37" s="54"/>
      <c r="E37" s="54"/>
      <c r="F37" s="54"/>
      <c r="G37" s="55"/>
      <c r="H37" s="55"/>
      <c r="I37" s="55"/>
      <c r="J37" s="55"/>
      <c r="K37" s="55"/>
      <c r="L37" s="55"/>
      <c r="M37" s="55"/>
      <c r="N37" s="55"/>
      <c r="O37" s="55"/>
      <c r="P37" s="55"/>
      <c r="Q37" s="55"/>
      <c r="R37" s="55"/>
      <c r="S37" s="55"/>
      <c r="T37" s="55"/>
      <c r="U37" s="55"/>
      <c r="V37" s="55"/>
      <c r="W37" s="55"/>
      <c r="X37" s="55"/>
      <c r="Y37" s="55"/>
      <c r="Z37" s="82"/>
      <c r="AA37" s="82"/>
      <c r="AB37" s="82"/>
      <c r="AC37" s="82"/>
      <c r="AD37" s="82"/>
      <c r="AE37" s="82"/>
      <c r="AF37" s="82"/>
      <c r="AG37" s="82"/>
      <c r="AH37" s="82"/>
      <c r="AI37" s="82"/>
      <c r="AJ37" s="82"/>
      <c r="AK37" s="82"/>
      <c r="AL37" s="82"/>
      <c r="AM37" s="82"/>
      <c r="AN37" s="82"/>
      <c r="AO37" s="82"/>
      <c r="AP37" s="82"/>
    </row>
    <row r="38" spans="1:42" s="51" customFormat="1" ht="54" customHeight="1">
      <c r="A38" s="47"/>
      <c r="B38" s="53" t="s">
        <v>92</v>
      </c>
      <c r="C38" s="49"/>
      <c r="D38" s="49"/>
      <c r="E38" s="49"/>
      <c r="F38" s="49"/>
      <c r="G38" s="50"/>
      <c r="H38" s="50"/>
      <c r="I38" s="50"/>
      <c r="J38" s="50"/>
      <c r="K38" s="50"/>
      <c r="L38" s="50"/>
      <c r="M38" s="50"/>
      <c r="N38" s="50"/>
      <c r="O38" s="50"/>
      <c r="P38" s="50"/>
      <c r="Q38" s="50"/>
      <c r="R38" s="50"/>
      <c r="S38" s="50"/>
      <c r="T38" s="50"/>
      <c r="U38" s="50"/>
      <c r="V38" s="50"/>
      <c r="W38" s="50"/>
      <c r="X38" s="50"/>
      <c r="Y38" s="50"/>
      <c r="Z38" s="79"/>
      <c r="AA38" s="79"/>
      <c r="AB38" s="79"/>
      <c r="AC38" s="79"/>
      <c r="AD38" s="79"/>
      <c r="AE38" s="79"/>
      <c r="AF38" s="79"/>
      <c r="AG38" s="79"/>
      <c r="AH38" s="79"/>
      <c r="AI38" s="79"/>
      <c r="AJ38" s="79"/>
      <c r="AK38" s="79"/>
      <c r="AL38" s="79"/>
      <c r="AM38" s="79"/>
      <c r="AN38" s="79"/>
      <c r="AO38" s="79"/>
      <c r="AP38" s="79"/>
    </row>
    <row r="39" spans="1:42" s="42" customFormat="1" ht="48" customHeight="1">
      <c r="A39" s="38" t="s">
        <v>102</v>
      </c>
      <c r="B39" s="43" t="s">
        <v>121</v>
      </c>
      <c r="C39" s="40"/>
      <c r="D39" s="40"/>
      <c r="E39" s="41"/>
      <c r="F39" s="41"/>
      <c r="G39" s="41"/>
      <c r="H39" s="41"/>
      <c r="I39" s="41"/>
      <c r="J39" s="41"/>
      <c r="K39" s="41"/>
      <c r="L39" s="41"/>
      <c r="M39" s="41"/>
      <c r="N39" s="41"/>
      <c r="O39" s="41"/>
      <c r="P39" s="41"/>
      <c r="Q39" s="41"/>
      <c r="R39" s="41"/>
      <c r="S39" s="41"/>
      <c r="T39" s="41"/>
      <c r="U39" s="41"/>
      <c r="V39" s="41"/>
      <c r="W39" s="41"/>
      <c r="X39" s="41"/>
      <c r="Y39" s="41"/>
      <c r="Z39" s="41"/>
      <c r="AA39" s="41"/>
      <c r="AB39" s="45"/>
      <c r="AC39" s="45"/>
      <c r="AD39" s="45"/>
      <c r="AE39" s="45"/>
      <c r="AF39" s="45"/>
      <c r="AG39" s="45"/>
      <c r="AH39" s="45"/>
      <c r="AI39" s="45"/>
      <c r="AJ39" s="45"/>
      <c r="AK39" s="45"/>
      <c r="AL39" s="45"/>
      <c r="AM39" s="45"/>
      <c r="AN39" s="45"/>
      <c r="AO39" s="45"/>
      <c r="AP39" s="41"/>
    </row>
    <row r="40" spans="1:42" s="42" customFormat="1" ht="42.4" customHeight="1">
      <c r="A40" s="52"/>
      <c r="B40" s="53" t="s">
        <v>103</v>
      </c>
      <c r="C40" s="40"/>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81"/>
      <c r="AH40" s="81"/>
      <c r="AI40" s="41"/>
      <c r="AJ40" s="41"/>
      <c r="AK40" s="41"/>
      <c r="AL40" s="41"/>
      <c r="AM40" s="41"/>
      <c r="AN40" s="81"/>
      <c r="AO40" s="81"/>
      <c r="AP40" s="41"/>
    </row>
    <row r="41" spans="1:42" s="42" customFormat="1" ht="46.15" customHeight="1">
      <c r="A41" s="38" t="s">
        <v>122</v>
      </c>
      <c r="B41" s="43" t="s">
        <v>123</v>
      </c>
      <c r="C41" s="40"/>
      <c r="D41" s="40"/>
      <c r="E41" s="41"/>
      <c r="F41" s="41"/>
      <c r="G41" s="41"/>
      <c r="H41" s="41"/>
      <c r="I41" s="41"/>
      <c r="J41" s="41"/>
      <c r="K41" s="41"/>
      <c r="L41" s="41"/>
      <c r="M41" s="41"/>
      <c r="N41" s="41"/>
      <c r="O41" s="41"/>
      <c r="P41" s="41"/>
      <c r="Q41" s="41"/>
      <c r="R41" s="41"/>
      <c r="S41" s="41"/>
      <c r="T41" s="41"/>
      <c r="U41" s="41"/>
      <c r="V41" s="41"/>
      <c r="W41" s="41"/>
      <c r="X41" s="41"/>
      <c r="Y41" s="41"/>
      <c r="Z41" s="41"/>
      <c r="AA41" s="41"/>
      <c r="AB41" s="50"/>
      <c r="AC41" s="50"/>
      <c r="AD41" s="50"/>
      <c r="AE41" s="50"/>
      <c r="AF41" s="50"/>
      <c r="AG41" s="79"/>
      <c r="AH41" s="79"/>
      <c r="AI41" s="50"/>
      <c r="AJ41" s="50"/>
      <c r="AK41" s="50"/>
      <c r="AL41" s="50"/>
      <c r="AM41" s="50"/>
      <c r="AN41" s="79"/>
      <c r="AO41" s="79"/>
      <c r="AP41" s="41"/>
    </row>
    <row r="42" spans="1:42" s="42" customFormat="1" ht="42.4" customHeight="1">
      <c r="A42" s="52"/>
      <c r="B42" s="53" t="s">
        <v>103</v>
      </c>
      <c r="C42" s="40"/>
      <c r="D42" s="40"/>
      <c r="E42" s="41"/>
      <c r="F42" s="41"/>
      <c r="G42" s="41"/>
      <c r="H42" s="41"/>
      <c r="I42" s="41"/>
      <c r="J42" s="41"/>
      <c r="K42" s="41"/>
      <c r="L42" s="41"/>
      <c r="M42" s="41"/>
      <c r="N42" s="41"/>
      <c r="O42" s="41"/>
      <c r="P42" s="41"/>
      <c r="Q42" s="41"/>
      <c r="R42" s="41"/>
      <c r="S42" s="41"/>
      <c r="T42" s="41"/>
      <c r="U42" s="41"/>
      <c r="V42" s="41"/>
      <c r="W42" s="41"/>
      <c r="X42" s="41"/>
      <c r="Y42" s="41"/>
      <c r="Z42" s="41"/>
      <c r="AA42" s="41"/>
      <c r="AB42" s="45"/>
      <c r="AC42" s="45"/>
      <c r="AD42" s="45"/>
      <c r="AE42" s="45"/>
      <c r="AF42" s="45"/>
      <c r="AG42" s="78"/>
      <c r="AH42" s="78"/>
      <c r="AI42" s="45"/>
      <c r="AJ42" s="45"/>
      <c r="AK42" s="45"/>
      <c r="AL42" s="45"/>
      <c r="AM42" s="45"/>
      <c r="AN42" s="78"/>
      <c r="AO42" s="78"/>
      <c r="AP42" s="41"/>
    </row>
    <row r="43" spans="1:42" s="42" customFormat="1" ht="13.9" customHeight="1">
      <c r="A43" s="52"/>
      <c r="B43" s="53"/>
      <c r="C43" s="40"/>
      <c r="D43" s="40"/>
      <c r="E43" s="41"/>
      <c r="F43" s="41"/>
      <c r="G43" s="41"/>
      <c r="H43" s="41"/>
      <c r="I43" s="41"/>
      <c r="J43" s="41"/>
      <c r="K43" s="41"/>
      <c r="L43" s="41"/>
      <c r="M43" s="41"/>
      <c r="N43" s="41"/>
      <c r="O43" s="41"/>
      <c r="P43" s="41"/>
      <c r="Q43" s="41"/>
      <c r="R43" s="41"/>
      <c r="S43" s="41"/>
      <c r="T43" s="41"/>
      <c r="U43" s="41"/>
      <c r="V43" s="41"/>
      <c r="W43" s="41"/>
      <c r="X43" s="41"/>
      <c r="Y43" s="41"/>
      <c r="Z43" s="41"/>
      <c r="AA43" s="41"/>
      <c r="AB43" s="45"/>
      <c r="AC43" s="45"/>
      <c r="AD43" s="45"/>
      <c r="AE43" s="45"/>
      <c r="AF43" s="45"/>
      <c r="AG43" s="78"/>
      <c r="AH43" s="78"/>
      <c r="AI43" s="45"/>
      <c r="AJ43" s="45"/>
      <c r="AK43" s="45"/>
      <c r="AL43" s="45"/>
      <c r="AM43" s="45"/>
      <c r="AN43" s="78"/>
      <c r="AO43" s="78"/>
      <c r="AP43" s="41"/>
    </row>
    <row r="44" spans="1:42" s="66" customFormat="1" ht="34.9" customHeight="1">
      <c r="A44" s="83"/>
      <c r="B44" s="654" t="s">
        <v>124</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654"/>
      <c r="AM44" s="654"/>
      <c r="AN44" s="654"/>
      <c r="AO44" s="654"/>
      <c r="AP44" s="654"/>
    </row>
    <row r="45" spans="1:42" s="66" customFormat="1" ht="28.9" customHeight="1">
      <c r="A45" s="83"/>
      <c r="B45" s="655" t="s">
        <v>125</v>
      </c>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c r="AP45" s="656"/>
    </row>
    <row r="46" spans="1:42" s="85" customFormat="1" ht="28.9" customHeight="1">
      <c r="A46" s="84"/>
      <c r="B46" s="655" t="s">
        <v>126</v>
      </c>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c r="AP46" s="656"/>
    </row>
    <row r="47" spans="1:42" ht="0.4" hidden="1" customHeight="1">
      <c r="A47" s="86"/>
      <c r="B47" s="87"/>
      <c r="C47" s="74"/>
      <c r="D47" s="74"/>
      <c r="E47" s="88"/>
      <c r="F47" s="88"/>
      <c r="G47" s="88"/>
      <c r="H47" s="88"/>
      <c r="I47" s="88"/>
      <c r="J47" s="88"/>
      <c r="K47" s="88"/>
      <c r="L47" s="88"/>
      <c r="M47" s="88"/>
      <c r="N47" s="88"/>
      <c r="O47" s="88"/>
      <c r="P47" s="88"/>
      <c r="Q47" s="88"/>
      <c r="R47" s="88"/>
      <c r="S47" s="88"/>
      <c r="T47" s="88"/>
      <c r="U47" s="88"/>
      <c r="V47" s="88"/>
      <c r="W47" s="88"/>
      <c r="X47" s="88"/>
      <c r="Y47" s="88"/>
      <c r="Z47" s="88"/>
      <c r="AA47" s="88"/>
      <c r="AB47" s="45"/>
      <c r="AC47" s="45"/>
      <c r="AD47" s="45"/>
      <c r="AE47" s="45"/>
      <c r="AF47" s="45"/>
      <c r="AG47" s="78"/>
      <c r="AH47" s="78"/>
      <c r="AI47" s="45"/>
      <c r="AJ47" s="45"/>
      <c r="AK47" s="45"/>
      <c r="AL47" s="45"/>
      <c r="AM47" s="45"/>
      <c r="AN47" s="78"/>
      <c r="AO47" s="78"/>
      <c r="AP47" s="88"/>
    </row>
    <row r="48" spans="1:42" s="91" customFormat="1" ht="25.5" customHeight="1">
      <c r="A48" s="89"/>
      <c r="B48" s="90"/>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c r="AC48"/>
      <c r="AD48"/>
      <c r="AE48"/>
      <c r="AF48"/>
      <c r="AG48"/>
      <c r="AH48"/>
      <c r="AI48"/>
      <c r="AJ48"/>
      <c r="AK48"/>
      <c r="AL48"/>
      <c r="AM48"/>
      <c r="AN48"/>
      <c r="AO48"/>
    </row>
    <row r="49" spans="1:41" s="91" customFormat="1" ht="25.5" customHeight="1">
      <c r="A49" s="89"/>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c r="AC49"/>
      <c r="AD49"/>
      <c r="AE49"/>
      <c r="AF49"/>
      <c r="AG49"/>
      <c r="AH49"/>
      <c r="AI49"/>
      <c r="AJ49"/>
      <c r="AK49"/>
      <c r="AL49"/>
      <c r="AM49"/>
      <c r="AN49"/>
      <c r="AO49"/>
    </row>
    <row r="50" spans="1:41" s="91" customFormat="1" ht="25.5" customHeight="1">
      <c r="A50" s="89"/>
      <c r="B50" s="90"/>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c r="AC50"/>
      <c r="AD50"/>
      <c r="AE50"/>
      <c r="AF50"/>
      <c r="AG50"/>
      <c r="AH50"/>
      <c r="AI50"/>
      <c r="AJ50"/>
      <c r="AK50"/>
      <c r="AL50"/>
      <c r="AM50"/>
      <c r="AN50"/>
      <c r="AO50"/>
    </row>
    <row r="51" spans="1:41" s="91" customFormat="1" ht="25.5" customHeight="1">
      <c r="A51" s="92"/>
      <c r="AB51"/>
      <c r="AC51"/>
      <c r="AD51"/>
      <c r="AE51"/>
      <c r="AF51"/>
      <c r="AG51"/>
      <c r="AH51"/>
      <c r="AI51"/>
      <c r="AJ51"/>
      <c r="AK51"/>
      <c r="AL51"/>
      <c r="AM51"/>
      <c r="AN51"/>
      <c r="AO51"/>
    </row>
    <row r="52" spans="1:41" s="91" customFormat="1" ht="25.5" customHeight="1">
      <c r="A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c r="AC52"/>
      <c r="AD52"/>
      <c r="AE52"/>
      <c r="AF52"/>
      <c r="AG52"/>
      <c r="AH52"/>
      <c r="AI52"/>
      <c r="AJ52"/>
      <c r="AK52"/>
      <c r="AL52"/>
      <c r="AM52"/>
      <c r="AN52"/>
      <c r="AO52"/>
    </row>
    <row r="53" spans="1:41" s="91" customFormat="1" ht="25.5" customHeight="1">
      <c r="A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c r="AC53"/>
      <c r="AD53"/>
      <c r="AE53"/>
      <c r="AF53"/>
      <c r="AG53"/>
      <c r="AH53"/>
      <c r="AI53"/>
      <c r="AJ53"/>
      <c r="AK53"/>
      <c r="AL53"/>
      <c r="AM53"/>
      <c r="AN53"/>
      <c r="AO53"/>
    </row>
    <row r="54" spans="1:41" s="91" customFormat="1" ht="25.5" customHeight="1">
      <c r="A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c r="AC54"/>
      <c r="AD54"/>
      <c r="AE54"/>
      <c r="AF54"/>
      <c r="AG54"/>
      <c r="AH54"/>
      <c r="AI54"/>
      <c r="AJ54"/>
      <c r="AK54"/>
      <c r="AL54"/>
      <c r="AM54"/>
      <c r="AN54"/>
      <c r="AO54"/>
    </row>
    <row r="55" spans="1:41" s="91" customFormat="1" ht="25.5" customHeight="1">
      <c r="A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89"/>
      <c r="AC55" s="89"/>
      <c r="AD55" s="89"/>
      <c r="AE55" s="89"/>
      <c r="AF55" s="89"/>
      <c r="AG55" s="89"/>
      <c r="AH55" s="89"/>
      <c r="AI55" s="89"/>
      <c r="AJ55" s="89"/>
      <c r="AK55" s="89"/>
      <c r="AL55" s="89"/>
      <c r="AM55" s="89"/>
      <c r="AN55" s="89"/>
      <c r="AO55" s="89"/>
    </row>
    <row r="56" spans="1:41" s="91" customFormat="1" ht="25.5" customHeight="1">
      <c r="A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89"/>
      <c r="AC56" s="89"/>
      <c r="AD56" s="89"/>
      <c r="AE56" s="89"/>
      <c r="AF56" s="89"/>
      <c r="AG56" s="89"/>
      <c r="AH56" s="89"/>
      <c r="AI56" s="89"/>
      <c r="AJ56" s="89"/>
      <c r="AK56" s="89"/>
      <c r="AL56" s="89"/>
      <c r="AM56" s="89"/>
      <c r="AN56" s="89"/>
      <c r="AO56" s="89"/>
    </row>
    <row r="57" spans="1:41" s="91" customFormat="1" ht="25.5" customHeight="1">
      <c r="A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89"/>
      <c r="AC57" s="89"/>
      <c r="AD57" s="89"/>
      <c r="AE57" s="89"/>
      <c r="AF57" s="89"/>
      <c r="AG57" s="89"/>
      <c r="AH57" s="89"/>
      <c r="AI57" s="89"/>
      <c r="AJ57" s="89"/>
      <c r="AK57" s="89"/>
      <c r="AL57" s="89"/>
      <c r="AM57" s="89"/>
      <c r="AN57" s="89"/>
      <c r="AO57" s="89"/>
    </row>
    <row r="58" spans="1:41" s="91" customFormat="1" ht="25.5" customHeight="1">
      <c r="A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row>
    <row r="59" spans="1:41" s="91" customFormat="1" ht="25.5" hidden="1" customHeight="1">
      <c r="A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row>
    <row r="60" spans="1:41" s="91" customFormat="1" ht="25.5" hidden="1" customHeight="1">
      <c r="A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row>
    <row r="61" spans="1:41" s="91" customFormat="1" ht="25.5" hidden="1" customHeight="1">
      <c r="AB61" s="92"/>
      <c r="AC61" s="92"/>
      <c r="AD61" s="92"/>
      <c r="AE61" s="92"/>
      <c r="AF61" s="92"/>
      <c r="AG61" s="92"/>
      <c r="AH61" s="92"/>
      <c r="AI61" s="92"/>
      <c r="AJ61" s="92"/>
      <c r="AK61" s="92"/>
      <c r="AL61" s="92"/>
      <c r="AM61" s="92"/>
      <c r="AN61" s="92"/>
      <c r="AO61" s="92"/>
    </row>
    <row r="62" spans="1:41" s="91" customFormat="1" ht="25.5" hidden="1" customHeight="1">
      <c r="AB62" s="92"/>
      <c r="AC62" s="92"/>
      <c r="AD62" s="92"/>
      <c r="AE62" s="92"/>
      <c r="AF62" s="92"/>
      <c r="AG62" s="92"/>
      <c r="AH62" s="92"/>
      <c r="AI62" s="92"/>
      <c r="AJ62" s="92"/>
      <c r="AK62" s="92"/>
      <c r="AL62" s="92"/>
      <c r="AM62" s="92"/>
      <c r="AN62" s="92"/>
      <c r="AO62" s="92"/>
    </row>
    <row r="63" spans="1:41" s="91" customFormat="1" ht="25.5" hidden="1" customHeight="1">
      <c r="A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row>
    <row r="64" spans="1:41" s="91" customFormat="1" ht="25.5" hidden="1" customHeight="1">
      <c r="AB64" s="92"/>
      <c r="AC64" s="92"/>
      <c r="AD64" s="92"/>
      <c r="AE64" s="92"/>
      <c r="AF64" s="92"/>
      <c r="AG64" s="92"/>
      <c r="AH64" s="92"/>
      <c r="AI64" s="92"/>
      <c r="AJ64" s="92"/>
      <c r="AK64" s="92"/>
      <c r="AL64" s="92"/>
      <c r="AM64" s="92"/>
      <c r="AN64" s="92"/>
      <c r="AO64" s="92"/>
    </row>
    <row r="65" spans="1:54" s="91" customFormat="1" ht="25.5" hidden="1" customHeight="1">
      <c r="AB65" s="92"/>
      <c r="AC65" s="92"/>
      <c r="AD65" s="92"/>
      <c r="AE65" s="92"/>
      <c r="AF65" s="92"/>
      <c r="AG65" s="92"/>
      <c r="AH65" s="92"/>
      <c r="AI65" s="92"/>
      <c r="AJ65" s="92"/>
      <c r="AK65" s="92"/>
      <c r="AL65" s="92"/>
      <c r="AM65" s="92"/>
      <c r="AN65" s="92"/>
      <c r="AO65" s="92"/>
    </row>
    <row r="66" spans="1:54" s="91" customFormat="1" ht="25.5" hidden="1" customHeight="1">
      <c r="AB66" s="92"/>
      <c r="AC66" s="92"/>
      <c r="AD66" s="92"/>
      <c r="AE66" s="92"/>
      <c r="AF66" s="92"/>
      <c r="AG66" s="92"/>
      <c r="AH66" s="92"/>
      <c r="AI66" s="92"/>
      <c r="AJ66" s="92"/>
      <c r="AK66" s="92"/>
      <c r="AL66" s="92"/>
      <c r="AM66" s="92"/>
      <c r="AN66" s="92"/>
      <c r="AO66" s="92"/>
    </row>
    <row r="67" spans="1:54" s="91" customFormat="1" ht="25.5" hidden="1" customHeight="1">
      <c r="AB67" s="92"/>
      <c r="AC67" s="92"/>
      <c r="AD67" s="92"/>
      <c r="AE67" s="92"/>
      <c r="AF67" s="92"/>
      <c r="AG67" s="92"/>
      <c r="AH67" s="92"/>
      <c r="AI67" s="92"/>
      <c r="AJ67" s="92"/>
      <c r="AK67" s="92"/>
      <c r="AL67" s="92"/>
      <c r="AM67" s="92"/>
      <c r="AN67" s="92"/>
      <c r="AO67" s="92"/>
    </row>
    <row r="68" spans="1:54" s="91" customFormat="1" ht="25.5" hidden="1" customHeight="1"/>
    <row r="69" spans="1:54" ht="19.899999999999999" customHeight="1">
      <c r="B69" s="657"/>
      <c r="C69" s="657"/>
      <c r="D69" s="657"/>
      <c r="E69" s="657"/>
      <c r="F69" s="657"/>
      <c r="G69" s="657"/>
      <c r="H69" s="657"/>
      <c r="I69" s="657"/>
      <c r="J69" s="657"/>
      <c r="K69" s="657"/>
      <c r="L69" s="657"/>
      <c r="M69" s="657"/>
      <c r="N69" s="657"/>
      <c r="O69" s="657"/>
      <c r="P69" s="657"/>
      <c r="Q69" s="657"/>
      <c r="R69" s="657"/>
      <c r="S69" s="657"/>
      <c r="T69" s="657"/>
      <c r="U69" s="657"/>
      <c r="V69" s="657"/>
      <c r="W69" s="657"/>
      <c r="X69" s="93"/>
      <c r="Y69" s="93"/>
      <c r="Z69" s="93"/>
      <c r="AA69" s="93"/>
      <c r="AB69" s="91"/>
      <c r="AC69" s="91"/>
      <c r="AD69" s="91"/>
      <c r="AE69" s="91"/>
      <c r="AF69" s="91"/>
      <c r="AG69" s="91"/>
      <c r="AH69" s="91"/>
      <c r="AI69" s="91"/>
      <c r="AJ69" s="91"/>
      <c r="AK69" s="91"/>
      <c r="AL69" s="91"/>
      <c r="AM69" s="91"/>
      <c r="AN69" s="91"/>
      <c r="AO69" s="91"/>
    </row>
    <row r="70" spans="1:54" ht="19.899999999999999" customHeight="1">
      <c r="AB70" s="92"/>
      <c r="AC70" s="92"/>
      <c r="AD70" s="92"/>
      <c r="AE70" s="92"/>
      <c r="AF70" s="92"/>
      <c r="AG70" s="92"/>
      <c r="AH70" s="92"/>
      <c r="AI70" s="92"/>
      <c r="AJ70" s="92"/>
      <c r="AK70" s="92"/>
      <c r="AL70" s="92"/>
      <c r="AM70" s="92"/>
      <c r="AN70" s="92"/>
      <c r="AO70" s="92"/>
    </row>
    <row r="71" spans="1:54" ht="19.899999999999999" customHeight="1">
      <c r="AB71" s="91"/>
      <c r="AC71" s="91"/>
      <c r="AD71" s="91"/>
      <c r="AE71" s="91"/>
      <c r="AF71" s="91"/>
      <c r="AG71" s="91"/>
      <c r="AH71" s="91"/>
      <c r="AI71" s="91"/>
      <c r="AJ71" s="91"/>
      <c r="AK71" s="91"/>
      <c r="AL71" s="91"/>
      <c r="AM71" s="91"/>
      <c r="AN71" s="91"/>
      <c r="AO71" s="91"/>
    </row>
    <row r="72" spans="1:54" ht="19.899999999999999" customHeight="1">
      <c r="AB72" s="91"/>
      <c r="AC72" s="91"/>
      <c r="AD72" s="91"/>
      <c r="AE72" s="91"/>
      <c r="AF72" s="91"/>
      <c r="AG72" s="91"/>
      <c r="AH72" s="91"/>
      <c r="AI72" s="91"/>
      <c r="AJ72" s="91"/>
      <c r="AK72" s="91"/>
      <c r="AL72" s="91"/>
      <c r="AM72" s="91"/>
      <c r="AN72" s="91"/>
      <c r="AO72" s="91"/>
    </row>
    <row r="73" spans="1:54" ht="19.899999999999999" customHeight="1">
      <c r="AB73" s="91"/>
      <c r="AC73" s="91"/>
      <c r="AD73" s="91"/>
      <c r="AE73" s="91"/>
      <c r="AF73" s="91"/>
      <c r="AG73" s="91"/>
      <c r="AH73" s="91"/>
      <c r="AI73" s="91"/>
      <c r="AJ73" s="91"/>
      <c r="AK73" s="91"/>
      <c r="AL73" s="91"/>
      <c r="AM73" s="91"/>
      <c r="AN73" s="91"/>
      <c r="AO73" s="91"/>
    </row>
    <row r="74" spans="1:54" ht="19.899999999999999" customHeight="1">
      <c r="AB74" s="91"/>
      <c r="AC74" s="91"/>
      <c r="AD74" s="91"/>
      <c r="AE74" s="91"/>
      <c r="AF74" s="91"/>
      <c r="AG74" s="91"/>
      <c r="AH74" s="91"/>
      <c r="AI74" s="91"/>
      <c r="AJ74" s="91"/>
      <c r="AK74" s="91"/>
      <c r="AL74" s="91"/>
      <c r="AM74" s="91"/>
      <c r="AN74" s="91"/>
      <c r="AO74" s="91"/>
    </row>
    <row r="75" spans="1:54" s="64" customFormat="1" ht="19.899999999999999" customHeight="1">
      <c r="A75" s="61"/>
      <c r="B75" s="62"/>
      <c r="C75" s="63"/>
      <c r="D75" s="63"/>
      <c r="AB75" s="91"/>
      <c r="AC75" s="91"/>
      <c r="AD75" s="91"/>
      <c r="AE75" s="91"/>
      <c r="AF75" s="91"/>
      <c r="AG75" s="91"/>
      <c r="AH75" s="91"/>
      <c r="AI75" s="91"/>
      <c r="AJ75" s="91"/>
      <c r="AK75" s="91"/>
      <c r="AL75" s="91"/>
      <c r="AM75" s="91"/>
      <c r="AN75" s="91"/>
      <c r="AO75" s="91"/>
      <c r="AQ75" s="46"/>
      <c r="AR75" s="46"/>
      <c r="AS75" s="46"/>
      <c r="AT75" s="46"/>
      <c r="AU75" s="46"/>
      <c r="AV75" s="46"/>
      <c r="AW75" s="46"/>
      <c r="AX75" s="46"/>
      <c r="AY75" s="46"/>
      <c r="AZ75" s="46"/>
      <c r="BA75" s="46"/>
      <c r="BB75" s="46"/>
    </row>
    <row r="76" spans="1:54" s="64" customFormat="1" ht="19.899999999999999" customHeight="1">
      <c r="A76" s="61"/>
      <c r="B76" s="62"/>
      <c r="C76" s="63"/>
      <c r="D76" s="63"/>
      <c r="AB76" s="93"/>
      <c r="AC76" s="93"/>
      <c r="AD76" s="93"/>
      <c r="AE76" s="93"/>
      <c r="AF76" s="93"/>
      <c r="AG76" s="93"/>
      <c r="AH76" s="93"/>
      <c r="AI76" s="93"/>
      <c r="AJ76" s="93"/>
      <c r="AK76" s="93"/>
      <c r="AL76" s="93"/>
      <c r="AM76" s="93"/>
      <c r="AN76" s="93"/>
      <c r="AO76" s="93"/>
      <c r="AQ76" s="46"/>
      <c r="AR76" s="46"/>
      <c r="AS76" s="46"/>
      <c r="AT76" s="46"/>
      <c r="AU76" s="46"/>
      <c r="AV76" s="46"/>
      <c r="AW76" s="46"/>
      <c r="AX76" s="46"/>
      <c r="AY76" s="46"/>
      <c r="AZ76" s="46"/>
      <c r="BA76" s="46"/>
      <c r="BB76" s="46"/>
    </row>
    <row r="77" spans="1:54" s="64" customFormat="1" ht="19.899999999999999" customHeight="1">
      <c r="A77" s="61"/>
      <c r="B77" s="62"/>
      <c r="C77" s="63"/>
      <c r="D77" s="63"/>
      <c r="AQ77" s="46"/>
      <c r="AR77" s="46"/>
      <c r="AS77" s="46"/>
      <c r="AT77" s="46"/>
      <c r="AU77" s="46"/>
      <c r="AV77" s="46"/>
      <c r="AW77" s="46"/>
      <c r="AX77" s="46"/>
      <c r="AY77" s="46"/>
      <c r="AZ77" s="46"/>
      <c r="BA77" s="46"/>
      <c r="BB77" s="46"/>
    </row>
    <row r="78" spans="1:54" s="64" customFormat="1" ht="19.899999999999999" customHeight="1">
      <c r="A78" s="61"/>
      <c r="B78" s="62"/>
      <c r="C78" s="63"/>
      <c r="D78" s="63"/>
      <c r="AQ78" s="46"/>
      <c r="AR78" s="46"/>
      <c r="AS78" s="46"/>
      <c r="AT78" s="46"/>
      <c r="AU78" s="46"/>
      <c r="AV78" s="46"/>
      <c r="AW78" s="46"/>
      <c r="AX78" s="46"/>
      <c r="AY78" s="46"/>
      <c r="AZ78" s="46"/>
      <c r="BA78" s="46"/>
      <c r="BB78" s="46"/>
    </row>
    <row r="79" spans="1:54" s="64" customFormat="1" ht="19.899999999999999" customHeight="1">
      <c r="A79" s="61"/>
      <c r="B79" s="62"/>
      <c r="C79" s="63"/>
      <c r="D79" s="63"/>
      <c r="AQ79" s="46"/>
      <c r="AR79" s="46"/>
      <c r="AS79" s="46"/>
      <c r="AT79" s="46"/>
      <c r="AU79" s="46"/>
      <c r="AV79" s="46"/>
      <c r="AW79" s="46"/>
      <c r="AX79" s="46"/>
      <c r="AY79" s="46"/>
      <c r="AZ79" s="46"/>
      <c r="BA79" s="46"/>
      <c r="BB79" s="46"/>
    </row>
    <row r="80" spans="1:54" s="64" customFormat="1" ht="19.899999999999999" customHeight="1">
      <c r="A80" s="61"/>
      <c r="B80" s="62"/>
      <c r="C80" s="63"/>
      <c r="D80" s="63"/>
      <c r="AQ80" s="46"/>
      <c r="AR80" s="46"/>
      <c r="AS80" s="46"/>
      <c r="AT80" s="46"/>
      <c r="AU80" s="46"/>
      <c r="AV80" s="46"/>
      <c r="AW80" s="46"/>
      <c r="AX80" s="46"/>
      <c r="AY80" s="46"/>
      <c r="AZ80" s="46"/>
      <c r="BA80" s="46"/>
      <c r="BB80" s="46"/>
    </row>
    <row r="81" spans="1:54" s="64" customFormat="1" ht="19.899999999999999" customHeight="1">
      <c r="A81" s="61"/>
      <c r="B81" s="62"/>
      <c r="C81" s="63"/>
      <c r="D81" s="63"/>
      <c r="AQ81" s="46"/>
      <c r="AR81" s="46"/>
      <c r="AS81" s="46"/>
      <c r="AT81" s="46"/>
      <c r="AU81" s="46"/>
      <c r="AV81" s="46"/>
      <c r="AW81" s="46"/>
      <c r="AX81" s="46"/>
      <c r="AY81" s="46"/>
      <c r="AZ81" s="46"/>
      <c r="BA81" s="46"/>
      <c r="BB81" s="46"/>
    </row>
    <row r="82" spans="1:54" s="64" customFormat="1" ht="19.899999999999999" customHeight="1">
      <c r="A82" s="61"/>
      <c r="B82" s="62"/>
      <c r="C82" s="63"/>
      <c r="D82" s="63"/>
      <c r="AQ82" s="46"/>
      <c r="AR82" s="46"/>
      <c r="AS82" s="46"/>
      <c r="AT82" s="46"/>
      <c r="AU82" s="46"/>
      <c r="AV82" s="46"/>
      <c r="AW82" s="46"/>
      <c r="AX82" s="46"/>
      <c r="AY82" s="46"/>
      <c r="AZ82" s="46"/>
      <c r="BA82" s="46"/>
      <c r="BB82" s="46"/>
    </row>
    <row r="83" spans="1:54" s="64" customFormat="1" ht="19.899999999999999" customHeight="1">
      <c r="A83" s="61"/>
      <c r="B83" s="62"/>
      <c r="C83" s="63"/>
      <c r="D83" s="63"/>
      <c r="AQ83" s="46"/>
      <c r="AR83" s="46"/>
      <c r="AS83" s="46"/>
      <c r="AT83" s="46"/>
      <c r="AU83" s="46"/>
      <c r="AV83" s="46"/>
      <c r="AW83" s="46"/>
      <c r="AX83" s="46"/>
      <c r="AY83" s="46"/>
      <c r="AZ83" s="46"/>
      <c r="BA83" s="46"/>
      <c r="BB83" s="46"/>
    </row>
    <row r="84" spans="1:54" s="64" customFormat="1">
      <c r="A84" s="61"/>
      <c r="B84" s="62"/>
      <c r="C84" s="63"/>
      <c r="D84" s="63"/>
      <c r="AQ84" s="46"/>
      <c r="AR84" s="46"/>
      <c r="AS84" s="46"/>
      <c r="AT84" s="46"/>
      <c r="AU84" s="46"/>
      <c r="AV84" s="46"/>
      <c r="AW84" s="46"/>
      <c r="AX84" s="46"/>
      <c r="AY84" s="46"/>
      <c r="AZ84" s="46"/>
      <c r="BA84" s="46"/>
      <c r="BB84" s="46"/>
    </row>
    <row r="85" spans="1:54" s="64" customFormat="1">
      <c r="A85" s="61"/>
      <c r="B85" s="62"/>
      <c r="C85" s="63"/>
      <c r="D85" s="63"/>
      <c r="AQ85" s="46"/>
      <c r="AR85" s="46"/>
      <c r="AS85" s="46"/>
      <c r="AT85" s="46"/>
      <c r="AU85" s="46"/>
      <c r="AV85" s="46"/>
      <c r="AW85" s="46"/>
      <c r="AX85" s="46"/>
      <c r="AY85" s="46"/>
      <c r="AZ85" s="46"/>
      <c r="BA85" s="46"/>
      <c r="BB85" s="46"/>
    </row>
    <row r="86" spans="1:54" s="64" customFormat="1">
      <c r="A86" s="61"/>
      <c r="B86" s="62"/>
      <c r="C86" s="63"/>
      <c r="D86" s="63"/>
      <c r="AQ86" s="46"/>
      <c r="AR86" s="46"/>
      <c r="AS86" s="46"/>
      <c r="AT86" s="46"/>
      <c r="AU86" s="46"/>
      <c r="AV86" s="46"/>
      <c r="AW86" s="46"/>
      <c r="AX86" s="46"/>
      <c r="AY86" s="46"/>
      <c r="AZ86" s="46"/>
      <c r="BA86" s="46"/>
      <c r="BB86" s="46"/>
    </row>
    <row r="87" spans="1:54" s="64" customFormat="1">
      <c r="A87" s="61"/>
      <c r="B87" s="62"/>
      <c r="C87" s="63"/>
      <c r="D87" s="63"/>
      <c r="AQ87" s="46"/>
      <c r="AR87" s="46"/>
      <c r="AS87" s="46"/>
      <c r="AT87" s="46"/>
      <c r="AU87" s="46"/>
      <c r="AV87" s="46"/>
      <c r="AW87" s="46"/>
      <c r="AX87" s="46"/>
      <c r="AY87" s="46"/>
      <c r="AZ87" s="46"/>
      <c r="BA87" s="46"/>
      <c r="BB87" s="46"/>
    </row>
    <row r="88" spans="1:54" s="64" customFormat="1">
      <c r="A88" s="61"/>
      <c r="B88" s="62"/>
      <c r="C88" s="63"/>
      <c r="D88" s="63"/>
      <c r="AQ88" s="46"/>
      <c r="AR88" s="46"/>
      <c r="AS88" s="46"/>
      <c r="AT88" s="46"/>
      <c r="AU88" s="46"/>
      <c r="AV88" s="46"/>
      <c r="AW88" s="46"/>
      <c r="AX88" s="46"/>
      <c r="AY88" s="46"/>
      <c r="AZ88" s="46"/>
      <c r="BA88" s="46"/>
      <c r="BB88" s="46"/>
    </row>
    <row r="89" spans="1:54" s="64" customFormat="1">
      <c r="A89" s="61"/>
      <c r="B89" s="62"/>
      <c r="C89" s="63"/>
      <c r="D89" s="63"/>
      <c r="AQ89" s="46"/>
      <c r="AR89" s="46"/>
      <c r="AS89" s="46"/>
      <c r="AT89" s="46"/>
      <c r="AU89" s="46"/>
      <c r="AV89" s="46"/>
      <c r="AW89" s="46"/>
      <c r="AX89" s="46"/>
      <c r="AY89" s="46"/>
      <c r="AZ89" s="46"/>
      <c r="BA89" s="46"/>
      <c r="BB89" s="46"/>
    </row>
    <row r="90" spans="1:54" s="64" customFormat="1">
      <c r="A90" s="61"/>
      <c r="B90" s="62"/>
      <c r="C90" s="63"/>
      <c r="D90" s="63"/>
      <c r="AQ90" s="46"/>
      <c r="AR90" s="46"/>
      <c r="AS90" s="46"/>
      <c r="AT90" s="46"/>
      <c r="AU90" s="46"/>
      <c r="AV90" s="46"/>
      <c r="AW90" s="46"/>
      <c r="AX90" s="46"/>
      <c r="AY90" s="46"/>
      <c r="AZ90" s="46"/>
      <c r="BA90" s="46"/>
      <c r="BB90" s="46"/>
    </row>
    <row r="91" spans="1:54" s="64" customFormat="1">
      <c r="A91" s="61"/>
      <c r="B91" s="62"/>
      <c r="C91" s="63"/>
      <c r="D91" s="63"/>
      <c r="AQ91" s="46"/>
      <c r="AR91" s="46"/>
      <c r="AS91" s="46"/>
      <c r="AT91" s="46"/>
      <c r="AU91" s="46"/>
      <c r="AV91" s="46"/>
      <c r="AW91" s="46"/>
      <c r="AX91" s="46"/>
      <c r="AY91" s="46"/>
      <c r="AZ91" s="46"/>
      <c r="BA91" s="46"/>
      <c r="BB91" s="46"/>
    </row>
    <row r="92" spans="1:54" s="64" customFormat="1">
      <c r="A92" s="61"/>
      <c r="B92" s="62"/>
      <c r="C92" s="63"/>
      <c r="D92" s="63"/>
      <c r="AQ92" s="46"/>
      <c r="AR92" s="46"/>
      <c r="AS92" s="46"/>
      <c r="AT92" s="46"/>
      <c r="AU92" s="46"/>
      <c r="AV92" s="46"/>
      <c r="AW92" s="46"/>
      <c r="AX92" s="46"/>
      <c r="AY92" s="46"/>
      <c r="AZ92" s="46"/>
      <c r="BA92" s="46"/>
      <c r="BB92" s="46"/>
    </row>
    <row r="93" spans="1:54" s="64" customFormat="1">
      <c r="A93" s="61"/>
      <c r="B93" s="62"/>
      <c r="C93" s="63"/>
      <c r="D93" s="63"/>
      <c r="AQ93" s="46"/>
      <c r="AR93" s="46"/>
      <c r="AS93" s="46"/>
      <c r="AT93" s="46"/>
      <c r="AU93" s="46"/>
      <c r="AV93" s="46"/>
      <c r="AW93" s="46"/>
      <c r="AX93" s="46"/>
      <c r="AY93" s="46"/>
      <c r="AZ93" s="46"/>
      <c r="BA93" s="46"/>
      <c r="BB93" s="46"/>
    </row>
    <row r="94" spans="1:54" s="64" customFormat="1">
      <c r="A94" s="61"/>
      <c r="B94" s="62"/>
      <c r="C94" s="63"/>
      <c r="D94" s="63"/>
      <c r="AQ94" s="46"/>
      <c r="AR94" s="46"/>
      <c r="AS94" s="46"/>
      <c r="AT94" s="46"/>
      <c r="AU94" s="46"/>
      <c r="AV94" s="46"/>
      <c r="AW94" s="46"/>
      <c r="AX94" s="46"/>
      <c r="AY94" s="46"/>
      <c r="AZ94" s="46"/>
      <c r="BA94" s="46"/>
      <c r="BB94" s="46"/>
    </row>
    <row r="95" spans="1:54" s="64" customFormat="1">
      <c r="A95" s="61"/>
      <c r="B95" s="62"/>
      <c r="C95" s="63"/>
      <c r="D95" s="63"/>
      <c r="AQ95" s="46"/>
      <c r="AR95" s="46"/>
      <c r="AS95" s="46"/>
      <c r="AT95" s="46"/>
      <c r="AU95" s="46"/>
      <c r="AV95" s="46"/>
      <c r="AW95" s="46"/>
      <c r="AX95" s="46"/>
      <c r="AY95" s="46"/>
      <c r="AZ95" s="46"/>
      <c r="BA95" s="46"/>
      <c r="BB95" s="46"/>
    </row>
    <row r="96" spans="1:54" s="64" customFormat="1">
      <c r="A96" s="61"/>
      <c r="B96" s="62"/>
      <c r="C96" s="63"/>
      <c r="D96" s="63"/>
      <c r="AQ96" s="46"/>
      <c r="AR96" s="46"/>
      <c r="AS96" s="46"/>
      <c r="AT96" s="46"/>
      <c r="AU96" s="46"/>
      <c r="AV96" s="46"/>
      <c r="AW96" s="46"/>
      <c r="AX96" s="46"/>
      <c r="AY96" s="46"/>
      <c r="AZ96" s="46"/>
      <c r="BA96" s="46"/>
      <c r="BB96" s="46"/>
    </row>
    <row r="97" spans="1:54" s="64" customFormat="1">
      <c r="A97" s="61"/>
      <c r="B97" s="62"/>
      <c r="C97" s="63"/>
      <c r="D97" s="63"/>
      <c r="AQ97" s="46"/>
      <c r="AR97" s="46"/>
      <c r="AS97" s="46"/>
      <c r="AT97" s="46"/>
      <c r="AU97" s="46"/>
      <c r="AV97" s="46"/>
      <c r="AW97" s="46"/>
      <c r="AX97" s="46"/>
      <c r="AY97" s="46"/>
      <c r="AZ97" s="46"/>
      <c r="BA97" s="46"/>
      <c r="BB97" s="46"/>
    </row>
    <row r="98" spans="1:54" s="64" customFormat="1">
      <c r="A98" s="61"/>
      <c r="B98" s="62"/>
      <c r="C98" s="63"/>
      <c r="D98" s="63"/>
      <c r="AQ98" s="46"/>
      <c r="AR98" s="46"/>
      <c r="AS98" s="46"/>
      <c r="AT98" s="46"/>
      <c r="AU98" s="46"/>
      <c r="AV98" s="46"/>
      <c r="AW98" s="46"/>
      <c r="AX98" s="46"/>
      <c r="AY98" s="46"/>
      <c r="AZ98" s="46"/>
      <c r="BA98" s="46"/>
      <c r="BB98" s="46"/>
    </row>
    <row r="99" spans="1:54" s="64" customFormat="1">
      <c r="A99" s="61"/>
      <c r="B99" s="62"/>
      <c r="C99" s="63"/>
      <c r="D99" s="63"/>
      <c r="AQ99" s="46"/>
      <c r="AR99" s="46"/>
      <c r="AS99" s="46"/>
      <c r="AT99" s="46"/>
      <c r="AU99" s="46"/>
      <c r="AV99" s="46"/>
      <c r="AW99" s="46"/>
      <c r="AX99" s="46"/>
      <c r="AY99" s="46"/>
      <c r="AZ99" s="46"/>
      <c r="BA99" s="46"/>
      <c r="BB99" s="46"/>
    </row>
    <row r="100" spans="1:54" s="64" customFormat="1">
      <c r="A100" s="61"/>
      <c r="B100" s="62"/>
      <c r="C100" s="63"/>
      <c r="D100" s="63"/>
      <c r="AQ100" s="46"/>
      <c r="AR100" s="46"/>
      <c r="AS100" s="46"/>
      <c r="AT100" s="46"/>
      <c r="AU100" s="46"/>
      <c r="AV100" s="46"/>
      <c r="AW100" s="46"/>
      <c r="AX100" s="46"/>
      <c r="AY100" s="46"/>
      <c r="AZ100" s="46"/>
      <c r="BA100" s="46"/>
      <c r="BB100" s="46"/>
    </row>
    <row r="101" spans="1:54" s="64" customFormat="1">
      <c r="A101" s="61"/>
      <c r="B101" s="62"/>
      <c r="C101" s="63"/>
      <c r="D101" s="63"/>
      <c r="AQ101" s="46"/>
      <c r="AR101" s="46"/>
      <c r="AS101" s="46"/>
      <c r="AT101" s="46"/>
      <c r="AU101" s="46"/>
      <c r="AV101" s="46"/>
      <c r="AW101" s="46"/>
      <c r="AX101" s="46"/>
      <c r="AY101" s="46"/>
      <c r="AZ101" s="46"/>
      <c r="BA101" s="46"/>
      <c r="BB101" s="46"/>
    </row>
    <row r="102" spans="1:54" s="64" customFormat="1">
      <c r="A102" s="61"/>
      <c r="B102" s="62"/>
      <c r="C102" s="63"/>
      <c r="D102" s="63"/>
      <c r="AQ102" s="46"/>
      <c r="AR102" s="46"/>
      <c r="AS102" s="46"/>
      <c r="AT102" s="46"/>
      <c r="AU102" s="46"/>
      <c r="AV102" s="46"/>
      <c r="AW102" s="46"/>
      <c r="AX102" s="46"/>
      <c r="AY102" s="46"/>
      <c r="AZ102" s="46"/>
      <c r="BA102" s="46"/>
      <c r="BB102" s="46"/>
    </row>
    <row r="103" spans="1:54" s="64" customFormat="1">
      <c r="A103" s="61"/>
      <c r="B103" s="62"/>
      <c r="C103" s="63"/>
      <c r="D103" s="63"/>
      <c r="AQ103" s="46"/>
      <c r="AR103" s="46"/>
      <c r="AS103" s="46"/>
      <c r="AT103" s="46"/>
      <c r="AU103" s="46"/>
      <c r="AV103" s="46"/>
      <c r="AW103" s="46"/>
      <c r="AX103" s="46"/>
      <c r="AY103" s="46"/>
      <c r="AZ103" s="46"/>
      <c r="BA103" s="46"/>
      <c r="BB103" s="46"/>
    </row>
    <row r="104" spans="1:54" s="64" customFormat="1">
      <c r="A104" s="61"/>
      <c r="B104" s="62"/>
      <c r="C104" s="63"/>
      <c r="D104" s="63"/>
      <c r="AQ104" s="46"/>
      <c r="AR104" s="46"/>
      <c r="AS104" s="46"/>
      <c r="AT104" s="46"/>
      <c r="AU104" s="46"/>
      <c r="AV104" s="46"/>
      <c r="AW104" s="46"/>
      <c r="AX104" s="46"/>
      <c r="AY104" s="46"/>
      <c r="AZ104" s="46"/>
      <c r="BA104" s="46"/>
      <c r="BB104" s="46"/>
    </row>
    <row r="105" spans="1:54" s="64" customFormat="1">
      <c r="A105" s="61"/>
      <c r="B105" s="62"/>
      <c r="C105" s="63"/>
      <c r="D105" s="63"/>
      <c r="AQ105" s="46"/>
      <c r="AR105" s="46"/>
      <c r="AS105" s="46"/>
      <c r="AT105" s="46"/>
      <c r="AU105" s="46"/>
      <c r="AV105" s="46"/>
      <c r="AW105" s="46"/>
      <c r="AX105" s="46"/>
      <c r="AY105" s="46"/>
      <c r="AZ105" s="46"/>
      <c r="BA105" s="46"/>
      <c r="BB105" s="46"/>
    </row>
    <row r="106" spans="1:54" s="64" customFormat="1">
      <c r="A106" s="61"/>
      <c r="B106" s="62"/>
      <c r="C106" s="63"/>
      <c r="D106" s="63"/>
      <c r="AQ106" s="46"/>
      <c r="AR106" s="46"/>
      <c r="AS106" s="46"/>
      <c r="AT106" s="46"/>
      <c r="AU106" s="46"/>
      <c r="AV106" s="46"/>
      <c r="AW106" s="46"/>
      <c r="AX106" s="46"/>
      <c r="AY106" s="46"/>
      <c r="AZ106" s="46"/>
      <c r="BA106" s="46"/>
      <c r="BB106" s="46"/>
    </row>
    <row r="107" spans="1:54" s="64" customFormat="1">
      <c r="A107" s="61"/>
      <c r="B107" s="62"/>
      <c r="C107" s="63"/>
      <c r="D107" s="63"/>
      <c r="AQ107" s="46"/>
      <c r="AR107" s="46"/>
      <c r="AS107" s="46"/>
      <c r="AT107" s="46"/>
      <c r="AU107" s="46"/>
      <c r="AV107" s="46"/>
      <c r="AW107" s="46"/>
      <c r="AX107" s="46"/>
      <c r="AY107" s="46"/>
      <c r="AZ107" s="46"/>
      <c r="BA107" s="46"/>
      <c r="BB107" s="46"/>
    </row>
    <row r="108" spans="1:54" s="64" customFormat="1">
      <c r="A108" s="61"/>
      <c r="B108" s="62"/>
      <c r="C108" s="63"/>
      <c r="D108" s="63"/>
      <c r="AQ108" s="46"/>
      <c r="AR108" s="46"/>
      <c r="AS108" s="46"/>
      <c r="AT108" s="46"/>
      <c r="AU108" s="46"/>
      <c r="AV108" s="46"/>
      <c r="AW108" s="46"/>
      <c r="AX108" s="46"/>
      <c r="AY108" s="46"/>
      <c r="AZ108" s="46"/>
      <c r="BA108" s="46"/>
      <c r="BB108" s="46"/>
    </row>
    <row r="109" spans="1:54" s="64" customFormat="1">
      <c r="A109" s="61"/>
      <c r="B109" s="62"/>
      <c r="C109" s="63"/>
      <c r="D109" s="63"/>
      <c r="AQ109" s="46"/>
      <c r="AR109" s="46"/>
      <c r="AS109" s="46"/>
      <c r="AT109" s="46"/>
      <c r="AU109" s="46"/>
      <c r="AV109" s="46"/>
      <c r="AW109" s="46"/>
      <c r="AX109" s="46"/>
      <c r="AY109" s="46"/>
      <c r="AZ109" s="46"/>
      <c r="BA109" s="46"/>
      <c r="BB109" s="46"/>
    </row>
    <row r="110" spans="1:54" s="64" customFormat="1">
      <c r="A110" s="61"/>
      <c r="B110" s="62"/>
      <c r="C110" s="63"/>
      <c r="D110" s="63"/>
      <c r="AQ110" s="46"/>
      <c r="AR110" s="46"/>
      <c r="AS110" s="46"/>
      <c r="AT110" s="46"/>
      <c r="AU110" s="46"/>
      <c r="AV110" s="46"/>
      <c r="AW110" s="46"/>
      <c r="AX110" s="46"/>
      <c r="AY110" s="46"/>
      <c r="AZ110" s="46"/>
      <c r="BA110" s="46"/>
      <c r="BB110" s="46"/>
    </row>
    <row r="111" spans="1:54" s="64" customFormat="1">
      <c r="A111" s="61"/>
      <c r="B111" s="62"/>
      <c r="C111" s="63"/>
      <c r="D111" s="63"/>
      <c r="AQ111" s="46"/>
      <c r="AR111" s="46"/>
      <c r="AS111" s="46"/>
      <c r="AT111" s="46"/>
      <c r="AU111" s="46"/>
      <c r="AV111" s="46"/>
      <c r="AW111" s="46"/>
      <c r="AX111" s="46"/>
      <c r="AY111" s="46"/>
      <c r="AZ111" s="46"/>
      <c r="BA111" s="46"/>
      <c r="BB111" s="46"/>
    </row>
    <row r="112" spans="1:54" s="64" customFormat="1">
      <c r="A112" s="61"/>
      <c r="B112" s="62"/>
      <c r="C112" s="63"/>
      <c r="D112" s="63"/>
      <c r="AQ112" s="46"/>
      <c r="AR112" s="46"/>
      <c r="AS112" s="46"/>
      <c r="AT112" s="46"/>
      <c r="AU112" s="46"/>
      <c r="AV112" s="46"/>
      <c r="AW112" s="46"/>
      <c r="AX112" s="46"/>
      <c r="AY112" s="46"/>
      <c r="AZ112" s="46"/>
      <c r="BA112" s="46"/>
      <c r="BB112" s="46"/>
    </row>
    <row r="113" spans="1:54" s="64" customFormat="1">
      <c r="A113" s="61"/>
      <c r="B113" s="62"/>
      <c r="C113" s="63"/>
      <c r="D113" s="63"/>
      <c r="AQ113" s="46"/>
      <c r="AR113" s="46"/>
      <c r="AS113" s="46"/>
      <c r="AT113" s="46"/>
      <c r="AU113" s="46"/>
      <c r="AV113" s="46"/>
      <c r="AW113" s="46"/>
      <c r="AX113" s="46"/>
      <c r="AY113" s="46"/>
      <c r="AZ113" s="46"/>
      <c r="BA113" s="46"/>
      <c r="BB113" s="46"/>
    </row>
    <row r="114" spans="1:54" s="64" customFormat="1">
      <c r="A114" s="61"/>
      <c r="B114" s="62"/>
      <c r="C114" s="63"/>
      <c r="D114" s="63"/>
      <c r="AQ114" s="46"/>
      <c r="AR114" s="46"/>
      <c r="AS114" s="46"/>
      <c r="AT114" s="46"/>
      <c r="AU114" s="46"/>
      <c r="AV114" s="46"/>
      <c r="AW114" s="46"/>
      <c r="AX114" s="46"/>
      <c r="AY114" s="46"/>
      <c r="AZ114" s="46"/>
      <c r="BA114" s="46"/>
      <c r="BB114" s="46"/>
    </row>
    <row r="115" spans="1:54" s="64" customFormat="1">
      <c r="A115" s="61"/>
      <c r="B115" s="62"/>
      <c r="C115" s="63"/>
      <c r="D115" s="63"/>
      <c r="AQ115" s="46"/>
      <c r="AR115" s="46"/>
      <c r="AS115" s="46"/>
      <c r="AT115" s="46"/>
      <c r="AU115" s="46"/>
      <c r="AV115" s="46"/>
      <c r="AW115" s="46"/>
      <c r="AX115" s="46"/>
      <c r="AY115" s="46"/>
      <c r="AZ115" s="46"/>
      <c r="BA115" s="46"/>
      <c r="BB115" s="46"/>
    </row>
    <row r="116" spans="1:54" s="64" customFormat="1">
      <c r="A116" s="61"/>
      <c r="B116" s="62"/>
      <c r="C116" s="63"/>
      <c r="D116" s="63"/>
      <c r="AQ116" s="46"/>
      <c r="AR116" s="46"/>
      <c r="AS116" s="46"/>
      <c r="AT116" s="46"/>
      <c r="AU116" s="46"/>
      <c r="AV116" s="46"/>
      <c r="AW116" s="46"/>
      <c r="AX116" s="46"/>
      <c r="AY116" s="46"/>
      <c r="AZ116" s="46"/>
      <c r="BA116" s="46"/>
      <c r="BB116" s="46"/>
    </row>
    <row r="117" spans="1:54" s="64" customFormat="1">
      <c r="A117" s="61"/>
      <c r="B117" s="62"/>
      <c r="C117" s="63"/>
      <c r="D117" s="63"/>
      <c r="AQ117" s="46"/>
      <c r="AR117" s="46"/>
      <c r="AS117" s="46"/>
      <c r="AT117" s="46"/>
      <c r="AU117" s="46"/>
      <c r="AV117" s="46"/>
      <c r="AW117" s="46"/>
      <c r="AX117" s="46"/>
      <c r="AY117" s="46"/>
      <c r="AZ117" s="46"/>
      <c r="BA117" s="46"/>
      <c r="BB117" s="46"/>
    </row>
    <row r="118" spans="1:54" s="64" customFormat="1">
      <c r="A118" s="61"/>
      <c r="B118" s="62"/>
      <c r="C118" s="63"/>
      <c r="D118" s="63"/>
      <c r="AQ118" s="46"/>
      <c r="AR118" s="46"/>
      <c r="AS118" s="46"/>
      <c r="AT118" s="46"/>
      <c r="AU118" s="46"/>
      <c r="AV118" s="46"/>
      <c r="AW118" s="46"/>
      <c r="AX118" s="46"/>
      <c r="AY118" s="46"/>
      <c r="AZ118" s="46"/>
      <c r="BA118" s="46"/>
      <c r="BB118" s="46"/>
    </row>
    <row r="119" spans="1:54" s="64" customFormat="1">
      <c r="A119" s="61"/>
      <c r="B119" s="62"/>
      <c r="C119" s="63"/>
      <c r="D119" s="63"/>
      <c r="AQ119" s="46"/>
      <c r="AR119" s="46"/>
      <c r="AS119" s="46"/>
      <c r="AT119" s="46"/>
      <c r="AU119" s="46"/>
      <c r="AV119" s="46"/>
      <c r="AW119" s="46"/>
      <c r="AX119" s="46"/>
      <c r="AY119" s="46"/>
      <c r="AZ119" s="46"/>
      <c r="BA119" s="46"/>
      <c r="BB119" s="46"/>
    </row>
    <row r="120" spans="1:54" s="64" customFormat="1">
      <c r="A120" s="61"/>
      <c r="B120" s="62"/>
      <c r="C120" s="63"/>
      <c r="D120" s="63"/>
      <c r="AQ120" s="46"/>
      <c r="AR120" s="46"/>
      <c r="AS120" s="46"/>
      <c r="AT120" s="46"/>
      <c r="AU120" s="46"/>
      <c r="AV120" s="46"/>
      <c r="AW120" s="46"/>
      <c r="AX120" s="46"/>
      <c r="AY120" s="46"/>
      <c r="AZ120" s="46"/>
      <c r="BA120" s="46"/>
      <c r="BB120" s="46"/>
    </row>
    <row r="121" spans="1:54" s="64" customFormat="1">
      <c r="A121" s="61"/>
      <c r="B121" s="62"/>
      <c r="C121" s="63"/>
      <c r="D121" s="63"/>
      <c r="AQ121" s="46"/>
      <c r="AR121" s="46"/>
      <c r="AS121" s="46"/>
      <c r="AT121" s="46"/>
      <c r="AU121" s="46"/>
      <c r="AV121" s="46"/>
      <c r="AW121" s="46"/>
      <c r="AX121" s="46"/>
      <c r="AY121" s="46"/>
      <c r="AZ121" s="46"/>
      <c r="BA121" s="46"/>
      <c r="BB121" s="46"/>
    </row>
    <row r="122" spans="1:54" s="64" customFormat="1">
      <c r="A122" s="61"/>
      <c r="B122" s="62"/>
      <c r="C122" s="63"/>
      <c r="D122" s="63"/>
      <c r="AQ122" s="46"/>
      <c r="AR122" s="46"/>
      <c r="AS122" s="46"/>
      <c r="AT122" s="46"/>
      <c r="AU122" s="46"/>
      <c r="AV122" s="46"/>
      <c r="AW122" s="46"/>
      <c r="AX122" s="46"/>
      <c r="AY122" s="46"/>
      <c r="AZ122" s="46"/>
      <c r="BA122" s="46"/>
      <c r="BB122" s="46"/>
    </row>
    <row r="123" spans="1:54" s="64" customFormat="1">
      <c r="A123" s="61"/>
      <c r="B123" s="62"/>
      <c r="C123" s="63"/>
      <c r="D123" s="63"/>
      <c r="AQ123" s="46"/>
      <c r="AR123" s="46"/>
      <c r="AS123" s="46"/>
      <c r="AT123" s="46"/>
      <c r="AU123" s="46"/>
      <c r="AV123" s="46"/>
      <c r="AW123" s="46"/>
      <c r="AX123" s="46"/>
      <c r="AY123" s="46"/>
      <c r="AZ123" s="46"/>
      <c r="BA123" s="46"/>
      <c r="BB123" s="46"/>
    </row>
    <row r="124" spans="1:54" s="64" customFormat="1">
      <c r="A124" s="61"/>
      <c r="B124" s="62"/>
      <c r="C124" s="63"/>
      <c r="D124" s="63"/>
      <c r="AQ124" s="46"/>
      <c r="AR124" s="46"/>
      <c r="AS124" s="46"/>
      <c r="AT124" s="46"/>
      <c r="AU124" s="46"/>
      <c r="AV124" s="46"/>
      <c r="AW124" s="46"/>
      <c r="AX124" s="46"/>
      <c r="AY124" s="46"/>
      <c r="AZ124" s="46"/>
      <c r="BA124" s="46"/>
      <c r="BB124" s="46"/>
    </row>
    <row r="125" spans="1:54" s="64" customFormat="1">
      <c r="A125" s="61"/>
      <c r="B125" s="62"/>
      <c r="C125" s="63"/>
      <c r="D125" s="63"/>
      <c r="AQ125" s="46"/>
      <c r="AR125" s="46"/>
      <c r="AS125" s="46"/>
      <c r="AT125" s="46"/>
      <c r="AU125" s="46"/>
      <c r="AV125" s="46"/>
      <c r="AW125" s="46"/>
      <c r="AX125" s="46"/>
      <c r="AY125" s="46"/>
      <c r="AZ125" s="46"/>
      <c r="BA125" s="46"/>
      <c r="BB125" s="46"/>
    </row>
    <row r="126" spans="1:54" s="64" customFormat="1">
      <c r="A126" s="61"/>
      <c r="B126" s="62"/>
      <c r="C126" s="63"/>
      <c r="D126" s="63"/>
      <c r="AQ126" s="46"/>
      <c r="AR126" s="46"/>
      <c r="AS126" s="46"/>
      <c r="AT126" s="46"/>
      <c r="AU126" s="46"/>
      <c r="AV126" s="46"/>
      <c r="AW126" s="46"/>
      <c r="AX126" s="46"/>
      <c r="AY126" s="46"/>
      <c r="AZ126" s="46"/>
      <c r="BA126" s="46"/>
      <c r="BB126" s="46"/>
    </row>
    <row r="127" spans="1:54" s="64" customFormat="1">
      <c r="A127" s="61"/>
      <c r="B127" s="62"/>
      <c r="C127" s="63"/>
      <c r="D127" s="63"/>
      <c r="AQ127" s="46"/>
      <c r="AR127" s="46"/>
      <c r="AS127" s="46"/>
      <c r="AT127" s="46"/>
      <c r="AU127" s="46"/>
      <c r="AV127" s="46"/>
      <c r="AW127" s="46"/>
      <c r="AX127" s="46"/>
      <c r="AY127" s="46"/>
      <c r="AZ127" s="46"/>
      <c r="BA127" s="46"/>
      <c r="BB127" s="46"/>
    </row>
    <row r="128" spans="1:54" s="64" customFormat="1">
      <c r="A128" s="61"/>
      <c r="B128" s="62"/>
      <c r="C128" s="63"/>
      <c r="D128" s="63"/>
      <c r="AQ128" s="46"/>
      <c r="AR128" s="46"/>
      <c r="AS128" s="46"/>
      <c r="AT128" s="46"/>
      <c r="AU128" s="46"/>
      <c r="AV128" s="46"/>
      <c r="AW128" s="46"/>
      <c r="AX128" s="46"/>
      <c r="AY128" s="46"/>
      <c r="AZ128" s="46"/>
      <c r="BA128" s="46"/>
      <c r="BB128" s="46"/>
    </row>
    <row r="129" spans="1:54" s="64" customFormat="1">
      <c r="A129" s="61"/>
      <c r="B129" s="62"/>
      <c r="C129" s="63"/>
      <c r="D129" s="63"/>
      <c r="AQ129" s="46"/>
      <c r="AR129" s="46"/>
      <c r="AS129" s="46"/>
      <c r="AT129" s="46"/>
      <c r="AU129" s="46"/>
      <c r="AV129" s="46"/>
      <c r="AW129" s="46"/>
      <c r="AX129" s="46"/>
      <c r="AY129" s="46"/>
      <c r="AZ129" s="46"/>
      <c r="BA129" s="46"/>
      <c r="BB129" s="46"/>
    </row>
    <row r="130" spans="1:54" s="64" customFormat="1">
      <c r="A130" s="61"/>
      <c r="B130" s="62"/>
      <c r="C130" s="63"/>
      <c r="D130" s="63"/>
      <c r="AQ130" s="46"/>
      <c r="AR130" s="46"/>
      <c r="AS130" s="46"/>
      <c r="AT130" s="46"/>
      <c r="AU130" s="46"/>
      <c r="AV130" s="46"/>
      <c r="AW130" s="46"/>
      <c r="AX130" s="46"/>
      <c r="AY130" s="46"/>
      <c r="AZ130" s="46"/>
      <c r="BA130" s="46"/>
      <c r="BB130" s="46"/>
    </row>
    <row r="131" spans="1:54" s="64" customFormat="1">
      <c r="A131" s="61"/>
      <c r="B131" s="62"/>
      <c r="C131" s="63"/>
      <c r="D131" s="63"/>
      <c r="AQ131" s="46"/>
      <c r="AR131" s="46"/>
      <c r="AS131" s="46"/>
      <c r="AT131" s="46"/>
      <c r="AU131" s="46"/>
      <c r="AV131" s="46"/>
      <c r="AW131" s="46"/>
      <c r="AX131" s="46"/>
      <c r="AY131" s="46"/>
      <c r="AZ131" s="46"/>
      <c r="BA131" s="46"/>
      <c r="BB131" s="46"/>
    </row>
    <row r="132" spans="1:54" s="64" customFormat="1">
      <c r="A132" s="61"/>
      <c r="B132" s="62"/>
      <c r="C132" s="63"/>
      <c r="D132" s="63"/>
      <c r="AQ132" s="46"/>
      <c r="AR132" s="46"/>
      <c r="AS132" s="46"/>
      <c r="AT132" s="46"/>
      <c r="AU132" s="46"/>
      <c r="AV132" s="46"/>
      <c r="AW132" s="46"/>
      <c r="AX132" s="46"/>
      <c r="AY132" s="46"/>
      <c r="AZ132" s="46"/>
      <c r="BA132" s="46"/>
      <c r="BB132" s="46"/>
    </row>
    <row r="133" spans="1:54" s="64" customFormat="1">
      <c r="A133" s="61"/>
      <c r="B133" s="62"/>
      <c r="C133" s="63"/>
      <c r="D133" s="63"/>
      <c r="AQ133" s="46"/>
      <c r="AR133" s="46"/>
      <c r="AS133" s="46"/>
      <c r="AT133" s="46"/>
      <c r="AU133" s="46"/>
      <c r="AV133" s="46"/>
      <c r="AW133" s="46"/>
      <c r="AX133" s="46"/>
      <c r="AY133" s="46"/>
      <c r="AZ133" s="46"/>
      <c r="BA133" s="46"/>
      <c r="BB133" s="46"/>
    </row>
    <row r="134" spans="1:54" s="64" customFormat="1">
      <c r="A134" s="61"/>
      <c r="B134" s="62"/>
      <c r="C134" s="63"/>
      <c r="D134" s="63"/>
      <c r="AQ134" s="46"/>
      <c r="AR134" s="46"/>
      <c r="AS134" s="46"/>
      <c r="AT134" s="46"/>
      <c r="AU134" s="46"/>
      <c r="AV134" s="46"/>
      <c r="AW134" s="46"/>
      <c r="AX134" s="46"/>
      <c r="AY134" s="46"/>
      <c r="AZ134" s="46"/>
      <c r="BA134" s="46"/>
      <c r="BB134" s="46"/>
    </row>
    <row r="135" spans="1:54" s="64" customFormat="1">
      <c r="A135" s="61"/>
      <c r="B135" s="62"/>
      <c r="C135" s="63"/>
      <c r="D135" s="63"/>
      <c r="AQ135" s="46"/>
      <c r="AR135" s="46"/>
      <c r="AS135" s="46"/>
      <c r="AT135" s="46"/>
      <c r="AU135" s="46"/>
      <c r="AV135" s="46"/>
      <c r="AW135" s="46"/>
      <c r="AX135" s="46"/>
      <c r="AY135" s="46"/>
      <c r="AZ135" s="46"/>
      <c r="BA135" s="46"/>
      <c r="BB135" s="46"/>
    </row>
    <row r="136" spans="1:54" s="64" customFormat="1">
      <c r="A136" s="61"/>
      <c r="B136" s="62"/>
      <c r="C136" s="63"/>
      <c r="D136" s="63"/>
      <c r="AQ136" s="46"/>
      <c r="AR136" s="46"/>
      <c r="AS136" s="46"/>
      <c r="AT136" s="46"/>
      <c r="AU136" s="46"/>
      <c r="AV136" s="46"/>
      <c r="AW136" s="46"/>
      <c r="AX136" s="46"/>
      <c r="AY136" s="46"/>
      <c r="AZ136" s="46"/>
      <c r="BA136" s="46"/>
      <c r="BB136" s="46"/>
    </row>
    <row r="137" spans="1:54" s="64" customFormat="1">
      <c r="A137" s="61"/>
      <c r="B137" s="62"/>
      <c r="C137" s="63"/>
      <c r="D137" s="63"/>
      <c r="AQ137" s="46"/>
      <c r="AR137" s="46"/>
      <c r="AS137" s="46"/>
      <c r="AT137" s="46"/>
      <c r="AU137" s="46"/>
      <c r="AV137" s="46"/>
      <c r="AW137" s="46"/>
      <c r="AX137" s="46"/>
      <c r="AY137" s="46"/>
      <c r="AZ137" s="46"/>
      <c r="BA137" s="46"/>
      <c r="BB137" s="46"/>
    </row>
    <row r="138" spans="1:54" s="64" customFormat="1">
      <c r="A138" s="61"/>
      <c r="B138" s="62"/>
      <c r="C138" s="63"/>
      <c r="D138" s="63"/>
      <c r="AQ138" s="46"/>
      <c r="AR138" s="46"/>
      <c r="AS138" s="46"/>
      <c r="AT138" s="46"/>
      <c r="AU138" s="46"/>
      <c r="AV138" s="46"/>
      <c r="AW138" s="46"/>
      <c r="AX138" s="46"/>
      <c r="AY138" s="46"/>
      <c r="AZ138" s="46"/>
      <c r="BA138" s="46"/>
      <c r="BB138" s="46"/>
    </row>
    <row r="139" spans="1:54" s="64" customFormat="1">
      <c r="A139" s="61"/>
      <c r="B139" s="62"/>
      <c r="C139" s="63"/>
      <c r="D139" s="63"/>
      <c r="AQ139" s="46"/>
      <c r="AR139" s="46"/>
      <c r="AS139" s="46"/>
      <c r="AT139" s="46"/>
      <c r="AU139" s="46"/>
      <c r="AV139" s="46"/>
      <c r="AW139" s="46"/>
      <c r="AX139" s="46"/>
      <c r="AY139" s="46"/>
      <c r="AZ139" s="46"/>
      <c r="BA139" s="46"/>
      <c r="BB139" s="46"/>
    </row>
    <row r="140" spans="1:54" s="64" customFormat="1">
      <c r="A140" s="61"/>
      <c r="B140" s="62"/>
      <c r="C140" s="63"/>
      <c r="D140" s="63"/>
      <c r="AQ140" s="46"/>
      <c r="AR140" s="46"/>
      <c r="AS140" s="46"/>
      <c r="AT140" s="46"/>
      <c r="AU140" s="46"/>
      <c r="AV140" s="46"/>
      <c r="AW140" s="46"/>
      <c r="AX140" s="46"/>
      <c r="AY140" s="46"/>
      <c r="AZ140" s="46"/>
      <c r="BA140" s="46"/>
      <c r="BB140" s="46"/>
    </row>
    <row r="141" spans="1:54" s="64" customFormat="1">
      <c r="A141" s="61"/>
      <c r="B141" s="62"/>
      <c r="C141" s="63"/>
      <c r="D141" s="63"/>
      <c r="AQ141" s="46"/>
      <c r="AR141" s="46"/>
      <c r="AS141" s="46"/>
      <c r="AT141" s="46"/>
      <c r="AU141" s="46"/>
      <c r="AV141" s="46"/>
      <c r="AW141" s="46"/>
      <c r="AX141" s="46"/>
      <c r="AY141" s="46"/>
      <c r="AZ141" s="46"/>
      <c r="BA141" s="46"/>
      <c r="BB141" s="46"/>
    </row>
    <row r="142" spans="1:54" s="64" customFormat="1">
      <c r="A142" s="61"/>
      <c r="B142" s="62"/>
      <c r="C142" s="63"/>
      <c r="D142" s="63"/>
      <c r="AQ142" s="46"/>
      <c r="AR142" s="46"/>
      <c r="AS142" s="46"/>
      <c r="AT142" s="46"/>
      <c r="AU142" s="46"/>
      <c r="AV142" s="46"/>
      <c r="AW142" s="46"/>
      <c r="AX142" s="46"/>
      <c r="AY142" s="46"/>
      <c r="AZ142" s="46"/>
      <c r="BA142" s="46"/>
      <c r="BB142" s="46"/>
    </row>
    <row r="143" spans="1:54" s="64" customFormat="1">
      <c r="A143" s="61"/>
      <c r="B143" s="62"/>
      <c r="C143" s="63"/>
      <c r="D143" s="63"/>
      <c r="AQ143" s="46"/>
      <c r="AR143" s="46"/>
      <c r="AS143" s="46"/>
      <c r="AT143" s="46"/>
      <c r="AU143" s="46"/>
      <c r="AV143" s="46"/>
      <c r="AW143" s="46"/>
      <c r="AX143" s="46"/>
      <c r="AY143" s="46"/>
      <c r="AZ143" s="46"/>
      <c r="BA143" s="46"/>
      <c r="BB143" s="46"/>
    </row>
    <row r="144" spans="1:54" s="64" customFormat="1">
      <c r="A144" s="61"/>
      <c r="B144" s="62"/>
      <c r="C144" s="63"/>
      <c r="D144" s="63"/>
      <c r="AQ144" s="46"/>
      <c r="AR144" s="46"/>
      <c r="AS144" s="46"/>
      <c r="AT144" s="46"/>
      <c r="AU144" s="46"/>
      <c r="AV144" s="46"/>
      <c r="AW144" s="46"/>
      <c r="AX144" s="46"/>
      <c r="AY144" s="46"/>
      <c r="AZ144" s="46"/>
      <c r="BA144" s="46"/>
      <c r="BB144" s="46"/>
    </row>
    <row r="145" spans="1:54" s="64" customFormat="1">
      <c r="A145" s="61"/>
      <c r="B145" s="62"/>
      <c r="C145" s="63"/>
      <c r="D145" s="63"/>
      <c r="AQ145" s="46"/>
      <c r="AR145" s="46"/>
      <c r="AS145" s="46"/>
      <c r="AT145" s="46"/>
      <c r="AU145" s="46"/>
      <c r="AV145" s="46"/>
      <c r="AW145" s="46"/>
      <c r="AX145" s="46"/>
      <c r="AY145" s="46"/>
      <c r="AZ145" s="46"/>
      <c r="BA145" s="46"/>
      <c r="BB145" s="46"/>
    </row>
    <row r="146" spans="1:54" s="64" customFormat="1">
      <c r="A146" s="61"/>
      <c r="B146" s="62"/>
      <c r="C146" s="63"/>
      <c r="D146" s="63"/>
      <c r="AQ146" s="46"/>
      <c r="AR146" s="46"/>
      <c r="AS146" s="46"/>
      <c r="AT146" s="46"/>
      <c r="AU146" s="46"/>
      <c r="AV146" s="46"/>
      <c r="AW146" s="46"/>
      <c r="AX146" s="46"/>
      <c r="AY146" s="46"/>
      <c r="AZ146" s="46"/>
      <c r="BA146" s="46"/>
      <c r="BB146" s="46"/>
    </row>
    <row r="147" spans="1:54" s="64" customFormat="1">
      <c r="A147" s="61"/>
      <c r="B147" s="62"/>
      <c r="C147" s="63"/>
      <c r="D147" s="63"/>
      <c r="AQ147" s="46"/>
      <c r="AR147" s="46"/>
      <c r="AS147" s="46"/>
      <c r="AT147" s="46"/>
      <c r="AU147" s="46"/>
      <c r="AV147" s="46"/>
      <c r="AW147" s="46"/>
      <c r="AX147" s="46"/>
      <c r="AY147" s="46"/>
      <c r="AZ147" s="46"/>
      <c r="BA147" s="46"/>
      <c r="BB147" s="46"/>
    </row>
    <row r="148" spans="1:54" s="64" customFormat="1">
      <c r="A148" s="61"/>
      <c r="B148" s="62"/>
      <c r="C148" s="63"/>
      <c r="D148" s="63"/>
      <c r="AQ148" s="46"/>
      <c r="AR148" s="46"/>
      <c r="AS148" s="46"/>
      <c r="AT148" s="46"/>
      <c r="AU148" s="46"/>
      <c r="AV148" s="46"/>
      <c r="AW148" s="46"/>
      <c r="AX148" s="46"/>
      <c r="AY148" s="46"/>
      <c r="AZ148" s="46"/>
      <c r="BA148" s="46"/>
      <c r="BB148" s="46"/>
    </row>
    <row r="149" spans="1:54" s="64" customFormat="1">
      <c r="A149" s="61"/>
      <c r="B149" s="62"/>
      <c r="C149" s="63"/>
      <c r="D149" s="63"/>
      <c r="AQ149" s="46"/>
      <c r="AR149" s="46"/>
      <c r="AS149" s="46"/>
      <c r="AT149" s="46"/>
      <c r="AU149" s="46"/>
      <c r="AV149" s="46"/>
      <c r="AW149" s="46"/>
      <c r="AX149" s="46"/>
      <c r="AY149" s="46"/>
      <c r="AZ149" s="46"/>
      <c r="BA149" s="46"/>
      <c r="BB149" s="46"/>
    </row>
    <row r="150" spans="1:54" s="64" customFormat="1">
      <c r="A150" s="61"/>
      <c r="B150" s="62"/>
      <c r="C150" s="63"/>
      <c r="D150" s="63"/>
      <c r="AQ150" s="46"/>
      <c r="AR150" s="46"/>
      <c r="AS150" s="46"/>
      <c r="AT150" s="46"/>
      <c r="AU150" s="46"/>
      <c r="AV150" s="46"/>
      <c r="AW150" s="46"/>
      <c r="AX150" s="46"/>
      <c r="AY150" s="46"/>
      <c r="AZ150" s="46"/>
      <c r="BA150" s="46"/>
      <c r="BB150" s="46"/>
    </row>
    <row r="151" spans="1:54" s="64" customFormat="1">
      <c r="A151" s="61"/>
      <c r="B151" s="62"/>
      <c r="C151" s="63"/>
      <c r="D151" s="63"/>
      <c r="AQ151" s="46"/>
      <c r="AR151" s="46"/>
      <c r="AS151" s="46"/>
      <c r="AT151" s="46"/>
      <c r="AU151" s="46"/>
      <c r="AV151" s="46"/>
      <c r="AW151" s="46"/>
      <c r="AX151" s="46"/>
      <c r="AY151" s="46"/>
      <c r="AZ151" s="46"/>
      <c r="BA151" s="46"/>
      <c r="BB151" s="46"/>
    </row>
    <row r="152" spans="1:54" s="64" customFormat="1">
      <c r="A152" s="61"/>
      <c r="B152" s="62"/>
      <c r="C152" s="63"/>
      <c r="D152" s="63"/>
      <c r="AQ152" s="46"/>
      <c r="AR152" s="46"/>
      <c r="AS152" s="46"/>
      <c r="AT152" s="46"/>
      <c r="AU152" s="46"/>
      <c r="AV152" s="46"/>
      <c r="AW152" s="46"/>
      <c r="AX152" s="46"/>
      <c r="AY152" s="46"/>
      <c r="AZ152" s="46"/>
      <c r="BA152" s="46"/>
      <c r="BB152" s="46"/>
    </row>
    <row r="153" spans="1:54" s="64" customFormat="1">
      <c r="A153" s="61"/>
      <c r="B153" s="62"/>
      <c r="C153" s="63"/>
      <c r="D153" s="63"/>
      <c r="AQ153" s="46"/>
      <c r="AR153" s="46"/>
      <c r="AS153" s="46"/>
      <c r="AT153" s="46"/>
      <c r="AU153" s="46"/>
      <c r="AV153" s="46"/>
      <c r="AW153" s="46"/>
      <c r="AX153" s="46"/>
      <c r="AY153" s="46"/>
      <c r="AZ153" s="46"/>
      <c r="BA153" s="46"/>
      <c r="BB153" s="46"/>
    </row>
    <row r="154" spans="1:54" s="64" customFormat="1">
      <c r="A154" s="61"/>
      <c r="B154" s="62"/>
      <c r="C154" s="63"/>
      <c r="D154" s="63"/>
      <c r="AQ154" s="46"/>
      <c r="AR154" s="46"/>
      <c r="AS154" s="46"/>
      <c r="AT154" s="46"/>
      <c r="AU154" s="46"/>
      <c r="AV154" s="46"/>
      <c r="AW154" s="46"/>
      <c r="AX154" s="46"/>
      <c r="AY154" s="46"/>
      <c r="AZ154" s="46"/>
      <c r="BA154" s="46"/>
      <c r="BB154" s="46"/>
    </row>
    <row r="155" spans="1:54" s="64" customFormat="1">
      <c r="A155" s="61"/>
      <c r="B155" s="62"/>
      <c r="C155" s="63"/>
      <c r="D155" s="63"/>
      <c r="AQ155" s="46"/>
      <c r="AR155" s="46"/>
      <c r="AS155" s="46"/>
      <c r="AT155" s="46"/>
      <c r="AU155" s="46"/>
      <c r="AV155" s="46"/>
      <c r="AW155" s="46"/>
      <c r="AX155" s="46"/>
      <c r="AY155" s="46"/>
      <c r="AZ155" s="46"/>
      <c r="BA155" s="46"/>
      <c r="BB155" s="46"/>
    </row>
    <row r="156" spans="1:54" s="64" customFormat="1">
      <c r="A156" s="61"/>
      <c r="B156" s="62"/>
      <c r="C156" s="63"/>
      <c r="D156" s="63"/>
      <c r="AQ156" s="46"/>
      <c r="AR156" s="46"/>
      <c r="AS156" s="46"/>
      <c r="AT156" s="46"/>
      <c r="AU156" s="46"/>
      <c r="AV156" s="46"/>
      <c r="AW156" s="46"/>
      <c r="AX156" s="46"/>
      <c r="AY156" s="46"/>
      <c r="AZ156" s="46"/>
      <c r="BA156" s="46"/>
      <c r="BB156" s="46"/>
    </row>
    <row r="157" spans="1:54" s="64" customFormat="1">
      <c r="A157" s="61"/>
      <c r="B157" s="62"/>
      <c r="C157" s="63"/>
      <c r="D157" s="63"/>
      <c r="AQ157" s="46"/>
      <c r="AR157" s="46"/>
      <c r="AS157" s="46"/>
      <c r="AT157" s="46"/>
      <c r="AU157" s="46"/>
      <c r="AV157" s="46"/>
      <c r="AW157" s="46"/>
      <c r="AX157" s="46"/>
      <c r="AY157" s="46"/>
      <c r="AZ157" s="46"/>
      <c r="BA157" s="46"/>
      <c r="BB157" s="46"/>
    </row>
    <row r="158" spans="1:54" s="64" customFormat="1">
      <c r="A158" s="61"/>
      <c r="B158" s="62"/>
      <c r="C158" s="63"/>
      <c r="D158" s="63"/>
      <c r="AQ158" s="46"/>
      <c r="AR158" s="46"/>
      <c r="AS158" s="46"/>
      <c r="AT158" s="46"/>
      <c r="AU158" s="46"/>
      <c r="AV158" s="46"/>
      <c r="AW158" s="46"/>
      <c r="AX158" s="46"/>
      <c r="AY158" s="46"/>
      <c r="AZ158" s="46"/>
      <c r="BA158" s="46"/>
      <c r="BB158" s="46"/>
    </row>
    <row r="159" spans="1:54" s="64" customFormat="1">
      <c r="A159" s="61"/>
      <c r="B159" s="62"/>
      <c r="C159" s="63"/>
      <c r="D159" s="63"/>
      <c r="AQ159" s="46"/>
      <c r="AR159" s="46"/>
      <c r="AS159" s="46"/>
      <c r="AT159" s="46"/>
      <c r="AU159" s="46"/>
      <c r="AV159" s="46"/>
      <c r="AW159" s="46"/>
      <c r="AX159" s="46"/>
      <c r="AY159" s="46"/>
      <c r="AZ159" s="46"/>
      <c r="BA159" s="46"/>
      <c r="BB159" s="46"/>
    </row>
    <row r="160" spans="1:54" s="64" customFormat="1">
      <c r="A160" s="61"/>
      <c r="B160" s="62"/>
      <c r="C160" s="63"/>
      <c r="D160" s="63"/>
      <c r="AQ160" s="46"/>
      <c r="AR160" s="46"/>
      <c r="AS160" s="46"/>
      <c r="AT160" s="46"/>
      <c r="AU160" s="46"/>
      <c r="AV160" s="46"/>
      <c r="AW160" s="46"/>
      <c r="AX160" s="46"/>
      <c r="AY160" s="46"/>
      <c r="AZ160" s="46"/>
      <c r="BA160" s="46"/>
      <c r="BB160" s="46"/>
    </row>
    <row r="161" spans="1:54" s="64" customFormat="1">
      <c r="A161" s="61"/>
      <c r="B161" s="62"/>
      <c r="C161" s="63"/>
      <c r="D161" s="63"/>
      <c r="AQ161" s="46"/>
      <c r="AR161" s="46"/>
      <c r="AS161" s="46"/>
      <c r="AT161" s="46"/>
      <c r="AU161" s="46"/>
      <c r="AV161" s="46"/>
      <c r="AW161" s="46"/>
      <c r="AX161" s="46"/>
      <c r="AY161" s="46"/>
      <c r="AZ161" s="46"/>
      <c r="BA161" s="46"/>
      <c r="BB161" s="46"/>
    </row>
    <row r="162" spans="1:54" s="64" customFormat="1">
      <c r="A162" s="61"/>
      <c r="B162" s="62"/>
      <c r="C162" s="63"/>
      <c r="D162" s="63"/>
      <c r="AQ162" s="46"/>
      <c r="AR162" s="46"/>
      <c r="AS162" s="46"/>
      <c r="AT162" s="46"/>
      <c r="AU162" s="46"/>
      <c r="AV162" s="46"/>
      <c r="AW162" s="46"/>
      <c r="AX162" s="46"/>
      <c r="AY162" s="46"/>
      <c r="AZ162" s="46"/>
      <c r="BA162" s="46"/>
      <c r="BB162" s="46"/>
    </row>
    <row r="163" spans="1:54" s="64" customFormat="1">
      <c r="A163" s="61"/>
      <c r="B163" s="62"/>
      <c r="C163" s="63"/>
      <c r="D163" s="63"/>
      <c r="AQ163" s="46"/>
      <c r="AR163" s="46"/>
      <c r="AS163" s="46"/>
      <c r="AT163" s="46"/>
      <c r="AU163" s="46"/>
      <c r="AV163" s="46"/>
      <c r="AW163" s="46"/>
      <c r="AX163" s="46"/>
      <c r="AY163" s="46"/>
      <c r="AZ163" s="46"/>
      <c r="BA163" s="46"/>
      <c r="BB163" s="46"/>
    </row>
    <row r="164" spans="1:54" s="64" customFormat="1">
      <c r="A164" s="61"/>
      <c r="B164" s="62"/>
      <c r="C164" s="63"/>
      <c r="D164" s="63"/>
      <c r="AQ164" s="46"/>
      <c r="AR164" s="46"/>
      <c r="AS164" s="46"/>
      <c r="AT164" s="46"/>
      <c r="AU164" s="46"/>
      <c r="AV164" s="46"/>
      <c r="AW164" s="46"/>
      <c r="AX164" s="46"/>
      <c r="AY164" s="46"/>
      <c r="AZ164" s="46"/>
      <c r="BA164" s="46"/>
      <c r="BB164" s="46"/>
    </row>
    <row r="165" spans="1:54" s="64" customFormat="1">
      <c r="A165" s="61"/>
      <c r="B165" s="62"/>
      <c r="C165" s="63"/>
      <c r="D165" s="63"/>
      <c r="AQ165" s="46"/>
      <c r="AR165" s="46"/>
      <c r="AS165" s="46"/>
      <c r="AT165" s="46"/>
      <c r="AU165" s="46"/>
      <c r="AV165" s="46"/>
      <c r="AW165" s="46"/>
      <c r="AX165" s="46"/>
      <c r="AY165" s="46"/>
      <c r="AZ165" s="46"/>
      <c r="BA165" s="46"/>
      <c r="BB165" s="46"/>
    </row>
    <row r="166" spans="1:54" s="64" customFormat="1">
      <c r="A166" s="61"/>
      <c r="B166" s="62"/>
      <c r="C166" s="63"/>
      <c r="D166" s="63"/>
      <c r="AQ166" s="46"/>
      <c r="AR166" s="46"/>
      <c r="AS166" s="46"/>
      <c r="AT166" s="46"/>
      <c r="AU166" s="46"/>
      <c r="AV166" s="46"/>
      <c r="AW166" s="46"/>
      <c r="AX166" s="46"/>
      <c r="AY166" s="46"/>
      <c r="AZ166" s="46"/>
      <c r="BA166" s="46"/>
      <c r="BB166" s="46"/>
    </row>
    <row r="167" spans="1:54" s="64" customFormat="1">
      <c r="A167" s="61"/>
      <c r="B167" s="62"/>
      <c r="C167" s="63"/>
      <c r="D167" s="63"/>
      <c r="AQ167" s="46"/>
      <c r="AR167" s="46"/>
      <c r="AS167" s="46"/>
      <c r="AT167" s="46"/>
      <c r="AU167" s="46"/>
      <c r="AV167" s="46"/>
      <c r="AW167" s="46"/>
      <c r="AX167" s="46"/>
      <c r="AY167" s="46"/>
      <c r="AZ167" s="46"/>
      <c r="BA167" s="46"/>
      <c r="BB167" s="46"/>
    </row>
    <row r="168" spans="1:54" s="64" customFormat="1">
      <c r="A168" s="61"/>
      <c r="B168" s="62"/>
      <c r="C168" s="63"/>
      <c r="D168" s="63"/>
      <c r="AQ168" s="46"/>
      <c r="AR168" s="46"/>
      <c r="AS168" s="46"/>
      <c r="AT168" s="46"/>
      <c r="AU168" s="46"/>
      <c r="AV168" s="46"/>
      <c r="AW168" s="46"/>
      <c r="AX168" s="46"/>
      <c r="AY168" s="46"/>
      <c r="AZ168" s="46"/>
      <c r="BA168" s="46"/>
      <c r="BB168" s="46"/>
    </row>
    <row r="169" spans="1:54" s="64" customFormat="1">
      <c r="A169" s="61"/>
      <c r="B169" s="62"/>
      <c r="C169" s="63"/>
      <c r="D169" s="63"/>
      <c r="AQ169" s="46"/>
      <c r="AR169" s="46"/>
      <c r="AS169" s="46"/>
      <c r="AT169" s="46"/>
      <c r="AU169" s="46"/>
      <c r="AV169" s="46"/>
      <c r="AW169" s="46"/>
      <c r="AX169" s="46"/>
      <c r="AY169" s="46"/>
      <c r="AZ169" s="46"/>
      <c r="BA169" s="46"/>
      <c r="BB169" s="46"/>
    </row>
    <row r="170" spans="1:54" s="64" customFormat="1">
      <c r="A170" s="61"/>
      <c r="B170" s="62"/>
      <c r="C170" s="63"/>
      <c r="D170" s="63"/>
      <c r="AQ170" s="46"/>
      <c r="AR170" s="46"/>
      <c r="AS170" s="46"/>
      <c r="AT170" s="46"/>
      <c r="AU170" s="46"/>
      <c r="AV170" s="46"/>
      <c r="AW170" s="46"/>
      <c r="AX170" s="46"/>
      <c r="AY170" s="46"/>
      <c r="AZ170" s="46"/>
      <c r="BA170" s="46"/>
      <c r="BB170" s="46"/>
    </row>
    <row r="171" spans="1:54" s="64" customFormat="1">
      <c r="A171" s="61"/>
      <c r="B171" s="62"/>
      <c r="C171" s="63"/>
      <c r="D171" s="63"/>
      <c r="AQ171" s="46"/>
      <c r="AR171" s="46"/>
      <c r="AS171" s="46"/>
      <c r="AT171" s="46"/>
      <c r="AU171" s="46"/>
      <c r="AV171" s="46"/>
      <c r="AW171" s="46"/>
      <c r="AX171" s="46"/>
      <c r="AY171" s="46"/>
      <c r="AZ171" s="46"/>
      <c r="BA171" s="46"/>
      <c r="BB171" s="46"/>
    </row>
    <row r="172" spans="1:54" s="64" customFormat="1">
      <c r="A172" s="61"/>
      <c r="B172" s="62"/>
      <c r="C172" s="63"/>
      <c r="D172" s="63"/>
      <c r="AQ172" s="46"/>
      <c r="AR172" s="46"/>
      <c r="AS172" s="46"/>
      <c r="AT172" s="46"/>
      <c r="AU172" s="46"/>
      <c r="AV172" s="46"/>
      <c r="AW172" s="46"/>
      <c r="AX172" s="46"/>
      <c r="AY172" s="46"/>
      <c r="AZ172" s="46"/>
      <c r="BA172" s="46"/>
      <c r="BB172" s="46"/>
    </row>
    <row r="173" spans="1:54" s="64" customFormat="1">
      <c r="A173" s="61"/>
      <c r="B173" s="62"/>
      <c r="C173" s="63"/>
      <c r="D173" s="63"/>
      <c r="AQ173" s="46"/>
      <c r="AR173" s="46"/>
      <c r="AS173" s="46"/>
      <c r="AT173" s="46"/>
      <c r="AU173" s="46"/>
      <c r="AV173" s="46"/>
      <c r="AW173" s="46"/>
      <c r="AX173" s="46"/>
      <c r="AY173" s="46"/>
      <c r="AZ173" s="46"/>
      <c r="BA173" s="46"/>
      <c r="BB173" s="46"/>
    </row>
    <row r="174" spans="1:54" s="64" customFormat="1">
      <c r="A174" s="61"/>
      <c r="B174" s="62"/>
      <c r="C174" s="63"/>
      <c r="D174" s="63"/>
      <c r="AQ174" s="46"/>
      <c r="AR174" s="46"/>
      <c r="AS174" s="46"/>
      <c r="AT174" s="46"/>
      <c r="AU174" s="46"/>
      <c r="AV174" s="46"/>
      <c r="AW174" s="46"/>
      <c r="AX174" s="46"/>
      <c r="AY174" s="46"/>
      <c r="AZ174" s="46"/>
      <c r="BA174" s="46"/>
      <c r="BB174" s="46"/>
    </row>
    <row r="175" spans="1:54" s="64" customFormat="1">
      <c r="A175" s="61"/>
      <c r="B175" s="62"/>
      <c r="C175" s="63"/>
      <c r="D175" s="63"/>
      <c r="AQ175" s="46"/>
      <c r="AR175" s="46"/>
      <c r="AS175" s="46"/>
      <c r="AT175" s="46"/>
      <c r="AU175" s="46"/>
      <c r="AV175" s="46"/>
      <c r="AW175" s="46"/>
      <c r="AX175" s="46"/>
      <c r="AY175" s="46"/>
      <c r="AZ175" s="46"/>
      <c r="BA175" s="46"/>
      <c r="BB175" s="46"/>
    </row>
    <row r="176" spans="1:54" s="64" customFormat="1">
      <c r="A176" s="61"/>
      <c r="B176" s="62"/>
      <c r="C176" s="63"/>
      <c r="D176" s="63"/>
      <c r="AQ176" s="46"/>
      <c r="AR176" s="46"/>
      <c r="AS176" s="46"/>
      <c r="AT176" s="46"/>
      <c r="AU176" s="46"/>
      <c r="AV176" s="46"/>
      <c r="AW176" s="46"/>
      <c r="AX176" s="46"/>
      <c r="AY176" s="46"/>
      <c r="AZ176" s="46"/>
      <c r="BA176" s="46"/>
      <c r="BB176" s="46"/>
    </row>
    <row r="177" spans="1:54" s="64" customFormat="1">
      <c r="A177" s="61"/>
      <c r="B177" s="62"/>
      <c r="C177" s="63"/>
      <c r="D177" s="63"/>
      <c r="AQ177" s="46"/>
      <c r="AR177" s="46"/>
      <c r="AS177" s="46"/>
      <c r="AT177" s="46"/>
      <c r="AU177" s="46"/>
      <c r="AV177" s="46"/>
      <c r="AW177" s="46"/>
      <c r="AX177" s="46"/>
      <c r="AY177" s="46"/>
      <c r="AZ177" s="46"/>
      <c r="BA177" s="46"/>
      <c r="BB177" s="46"/>
    </row>
    <row r="178" spans="1:54" s="64" customFormat="1">
      <c r="A178" s="61"/>
      <c r="B178" s="62"/>
      <c r="C178" s="63"/>
      <c r="D178" s="63"/>
      <c r="AQ178" s="46"/>
      <c r="AR178" s="46"/>
      <c r="AS178" s="46"/>
      <c r="AT178" s="46"/>
      <c r="AU178" s="46"/>
      <c r="AV178" s="46"/>
      <c r="AW178" s="46"/>
      <c r="AX178" s="46"/>
      <c r="AY178" s="46"/>
      <c r="AZ178" s="46"/>
      <c r="BA178" s="46"/>
      <c r="BB178" s="46"/>
    </row>
    <row r="179" spans="1:54" s="64" customFormat="1">
      <c r="A179" s="61"/>
      <c r="B179" s="62"/>
      <c r="C179" s="63"/>
      <c r="D179" s="63"/>
      <c r="AQ179" s="46"/>
      <c r="AR179" s="46"/>
      <c r="AS179" s="46"/>
      <c r="AT179" s="46"/>
      <c r="AU179" s="46"/>
      <c r="AV179" s="46"/>
      <c r="AW179" s="46"/>
      <c r="AX179" s="46"/>
      <c r="AY179" s="46"/>
      <c r="AZ179" s="46"/>
      <c r="BA179" s="46"/>
      <c r="BB179" s="46"/>
    </row>
    <row r="180" spans="1:54" s="64" customFormat="1">
      <c r="A180" s="61"/>
      <c r="B180" s="62"/>
      <c r="C180" s="63"/>
      <c r="D180" s="63"/>
      <c r="AQ180" s="46"/>
      <c r="AR180" s="46"/>
      <c r="AS180" s="46"/>
      <c r="AT180" s="46"/>
      <c r="AU180" s="46"/>
      <c r="AV180" s="46"/>
      <c r="AW180" s="46"/>
      <c r="AX180" s="46"/>
      <c r="AY180" s="46"/>
      <c r="AZ180" s="46"/>
      <c r="BA180" s="46"/>
      <c r="BB180" s="46"/>
    </row>
    <row r="181" spans="1:54" s="64" customFormat="1">
      <c r="A181" s="61"/>
      <c r="B181" s="62"/>
      <c r="C181" s="63"/>
      <c r="D181" s="63"/>
      <c r="AQ181" s="46"/>
      <c r="AR181" s="46"/>
      <c r="AS181" s="46"/>
      <c r="AT181" s="46"/>
      <c r="AU181" s="46"/>
      <c r="AV181" s="46"/>
      <c r="AW181" s="46"/>
      <c r="AX181" s="46"/>
      <c r="AY181" s="46"/>
      <c r="AZ181" s="46"/>
      <c r="BA181" s="46"/>
      <c r="BB181" s="46"/>
    </row>
    <row r="182" spans="1:54" s="64" customFormat="1">
      <c r="A182" s="61"/>
      <c r="B182" s="62"/>
      <c r="C182" s="63"/>
      <c r="D182" s="63"/>
      <c r="AQ182" s="46"/>
      <c r="AR182" s="46"/>
      <c r="AS182" s="46"/>
      <c r="AT182" s="46"/>
      <c r="AU182" s="46"/>
      <c r="AV182" s="46"/>
      <c r="AW182" s="46"/>
      <c r="AX182" s="46"/>
      <c r="AY182" s="46"/>
      <c r="AZ182" s="46"/>
      <c r="BA182" s="46"/>
      <c r="BB182" s="46"/>
    </row>
    <row r="183" spans="1:54" s="64" customFormat="1">
      <c r="A183" s="61"/>
      <c r="B183" s="62"/>
      <c r="C183" s="63"/>
      <c r="D183" s="63"/>
      <c r="AQ183" s="46"/>
      <c r="AR183" s="46"/>
      <c r="AS183" s="46"/>
      <c r="AT183" s="46"/>
      <c r="AU183" s="46"/>
      <c r="AV183" s="46"/>
      <c r="AW183" s="46"/>
      <c r="AX183" s="46"/>
      <c r="AY183" s="46"/>
      <c r="AZ183" s="46"/>
      <c r="BA183" s="46"/>
      <c r="BB183" s="46"/>
    </row>
    <row r="184" spans="1:54" s="64" customFormat="1">
      <c r="A184" s="61"/>
      <c r="B184" s="62"/>
      <c r="C184" s="63"/>
      <c r="D184" s="63"/>
      <c r="AQ184" s="46"/>
      <c r="AR184" s="46"/>
      <c r="AS184" s="46"/>
      <c r="AT184" s="46"/>
      <c r="AU184" s="46"/>
      <c r="AV184" s="46"/>
      <c r="AW184" s="46"/>
      <c r="AX184" s="46"/>
      <c r="AY184" s="46"/>
      <c r="AZ184" s="46"/>
      <c r="BA184" s="46"/>
      <c r="BB184" s="46"/>
    </row>
    <row r="185" spans="1:54" s="64" customFormat="1">
      <c r="A185" s="61"/>
      <c r="B185" s="62"/>
      <c r="C185" s="63"/>
      <c r="D185" s="63"/>
      <c r="AQ185" s="46"/>
      <c r="AR185" s="46"/>
      <c r="AS185" s="46"/>
      <c r="AT185" s="46"/>
      <c r="AU185" s="46"/>
      <c r="AV185" s="46"/>
      <c r="AW185" s="46"/>
      <c r="AX185" s="46"/>
      <c r="AY185" s="46"/>
      <c r="AZ185" s="46"/>
      <c r="BA185" s="46"/>
      <c r="BB185" s="46"/>
    </row>
    <row r="186" spans="1:54" s="64" customFormat="1">
      <c r="A186" s="61"/>
      <c r="B186" s="62"/>
      <c r="C186" s="63"/>
      <c r="D186" s="63"/>
      <c r="AQ186" s="46"/>
      <c r="AR186" s="46"/>
      <c r="AS186" s="46"/>
      <c r="AT186" s="46"/>
      <c r="AU186" s="46"/>
      <c r="AV186" s="46"/>
      <c r="AW186" s="46"/>
      <c r="AX186" s="46"/>
      <c r="AY186" s="46"/>
      <c r="AZ186" s="46"/>
      <c r="BA186" s="46"/>
      <c r="BB186" s="46"/>
    </row>
    <row r="187" spans="1:54" s="64" customFormat="1">
      <c r="A187" s="61"/>
      <c r="B187" s="62"/>
      <c r="C187" s="63"/>
      <c r="D187" s="63"/>
      <c r="AQ187" s="46"/>
      <c r="AR187" s="46"/>
      <c r="AS187" s="46"/>
      <c r="AT187" s="46"/>
      <c r="AU187" s="46"/>
      <c r="AV187" s="46"/>
      <c r="AW187" s="46"/>
      <c r="AX187" s="46"/>
      <c r="AY187" s="46"/>
      <c r="AZ187" s="46"/>
      <c r="BA187" s="46"/>
      <c r="BB187" s="46"/>
    </row>
    <row r="188" spans="1:54" s="64" customFormat="1">
      <c r="A188" s="61"/>
      <c r="B188" s="62"/>
      <c r="C188" s="63"/>
      <c r="D188" s="63"/>
      <c r="AQ188" s="46"/>
      <c r="AR188" s="46"/>
      <c r="AS188" s="46"/>
      <c r="AT188" s="46"/>
      <c r="AU188" s="46"/>
      <c r="AV188" s="46"/>
      <c r="AW188" s="46"/>
      <c r="AX188" s="46"/>
      <c r="AY188" s="46"/>
      <c r="AZ188" s="46"/>
      <c r="BA188" s="46"/>
      <c r="BB188" s="46"/>
    </row>
    <row r="189" spans="1:54" s="64" customFormat="1">
      <c r="A189" s="61"/>
      <c r="B189" s="62"/>
      <c r="C189" s="63"/>
      <c r="D189" s="63"/>
      <c r="AQ189" s="46"/>
      <c r="AR189" s="46"/>
      <c r="AS189" s="46"/>
      <c r="AT189" s="46"/>
      <c r="AU189" s="46"/>
      <c r="AV189" s="46"/>
      <c r="AW189" s="46"/>
      <c r="AX189" s="46"/>
      <c r="AY189" s="46"/>
      <c r="AZ189" s="46"/>
      <c r="BA189" s="46"/>
      <c r="BB189" s="46"/>
    </row>
    <row r="190" spans="1:54" s="64" customFormat="1">
      <c r="A190" s="61"/>
      <c r="B190" s="62"/>
      <c r="C190" s="63"/>
      <c r="D190" s="63"/>
      <c r="AQ190" s="46"/>
      <c r="AR190" s="46"/>
      <c r="AS190" s="46"/>
      <c r="AT190" s="46"/>
      <c r="AU190" s="46"/>
      <c r="AV190" s="46"/>
      <c r="AW190" s="46"/>
      <c r="AX190" s="46"/>
      <c r="AY190" s="46"/>
      <c r="AZ190" s="46"/>
      <c r="BA190" s="46"/>
      <c r="BB190" s="46"/>
    </row>
    <row r="191" spans="1:54" s="64" customFormat="1">
      <c r="A191" s="61"/>
      <c r="B191" s="62"/>
      <c r="C191" s="63"/>
      <c r="D191" s="63"/>
      <c r="AQ191" s="46"/>
      <c r="AR191" s="46"/>
      <c r="AS191" s="46"/>
      <c r="AT191" s="46"/>
      <c r="AU191" s="46"/>
      <c r="AV191" s="46"/>
      <c r="AW191" s="46"/>
      <c r="AX191" s="46"/>
      <c r="AY191" s="46"/>
      <c r="AZ191" s="46"/>
      <c r="BA191" s="46"/>
      <c r="BB191" s="46"/>
    </row>
    <row r="192" spans="1:54" s="64" customFormat="1">
      <c r="A192" s="61"/>
      <c r="B192" s="62"/>
      <c r="C192" s="63"/>
      <c r="D192" s="63"/>
      <c r="AQ192" s="46"/>
      <c r="AR192" s="46"/>
      <c r="AS192" s="46"/>
      <c r="AT192" s="46"/>
      <c r="AU192" s="46"/>
      <c r="AV192" s="46"/>
      <c r="AW192" s="46"/>
      <c r="AX192" s="46"/>
      <c r="AY192" s="46"/>
      <c r="AZ192" s="46"/>
      <c r="BA192" s="46"/>
      <c r="BB192" s="46"/>
    </row>
    <row r="193" spans="1:54" s="64" customFormat="1">
      <c r="A193" s="61"/>
      <c r="B193" s="62"/>
      <c r="C193" s="63"/>
      <c r="D193" s="63"/>
      <c r="AQ193" s="46"/>
      <c r="AR193" s="46"/>
      <c r="AS193" s="46"/>
      <c r="AT193" s="46"/>
      <c r="AU193" s="46"/>
      <c r="AV193" s="46"/>
      <c r="AW193" s="46"/>
      <c r="AX193" s="46"/>
      <c r="AY193" s="46"/>
      <c r="AZ193" s="46"/>
      <c r="BA193" s="46"/>
      <c r="BB193" s="46"/>
    </row>
    <row r="194" spans="1:54" s="64" customFormat="1">
      <c r="A194" s="61"/>
      <c r="B194" s="62"/>
      <c r="C194" s="63"/>
      <c r="D194" s="63"/>
      <c r="AQ194" s="46"/>
      <c r="AR194" s="46"/>
      <c r="AS194" s="46"/>
      <c r="AT194" s="46"/>
      <c r="AU194" s="46"/>
      <c r="AV194" s="46"/>
      <c r="AW194" s="46"/>
      <c r="AX194" s="46"/>
      <c r="AY194" s="46"/>
      <c r="AZ194" s="46"/>
      <c r="BA194" s="46"/>
      <c r="BB194" s="46"/>
    </row>
    <row r="195" spans="1:54" s="64" customFormat="1">
      <c r="A195" s="61"/>
      <c r="B195" s="62"/>
      <c r="C195" s="63"/>
      <c r="D195" s="63"/>
      <c r="AQ195" s="46"/>
      <c r="AR195" s="46"/>
      <c r="AS195" s="46"/>
      <c r="AT195" s="46"/>
      <c r="AU195" s="46"/>
      <c r="AV195" s="46"/>
      <c r="AW195" s="46"/>
      <c r="AX195" s="46"/>
      <c r="AY195" s="46"/>
      <c r="AZ195" s="46"/>
      <c r="BA195" s="46"/>
      <c r="BB195" s="46"/>
    </row>
    <row r="196" spans="1:54" s="64" customFormat="1">
      <c r="A196" s="61"/>
      <c r="B196" s="62"/>
      <c r="C196" s="63"/>
      <c r="D196" s="63"/>
      <c r="AQ196" s="46"/>
      <c r="AR196" s="46"/>
      <c r="AS196" s="46"/>
      <c r="AT196" s="46"/>
      <c r="AU196" s="46"/>
      <c r="AV196" s="46"/>
      <c r="AW196" s="46"/>
      <c r="AX196" s="46"/>
      <c r="AY196" s="46"/>
      <c r="AZ196" s="46"/>
      <c r="BA196" s="46"/>
      <c r="BB196" s="46"/>
    </row>
    <row r="197" spans="1:54" s="64" customFormat="1">
      <c r="A197" s="61"/>
      <c r="B197" s="62"/>
      <c r="C197" s="63"/>
      <c r="D197" s="63"/>
      <c r="AQ197" s="46"/>
      <c r="AR197" s="46"/>
      <c r="AS197" s="46"/>
      <c r="AT197" s="46"/>
      <c r="AU197" s="46"/>
      <c r="AV197" s="46"/>
      <c r="AW197" s="46"/>
      <c r="AX197" s="46"/>
      <c r="AY197" s="46"/>
      <c r="AZ197" s="46"/>
      <c r="BA197" s="46"/>
      <c r="BB197" s="46"/>
    </row>
    <row r="198" spans="1:54" s="64" customFormat="1">
      <c r="A198" s="61"/>
      <c r="B198" s="62"/>
      <c r="C198" s="63"/>
      <c r="D198" s="63"/>
      <c r="AQ198" s="46"/>
      <c r="AR198" s="46"/>
      <c r="AS198" s="46"/>
      <c r="AT198" s="46"/>
      <c r="AU198" s="46"/>
      <c r="AV198" s="46"/>
      <c r="AW198" s="46"/>
      <c r="AX198" s="46"/>
      <c r="AY198" s="46"/>
      <c r="AZ198" s="46"/>
      <c r="BA198" s="46"/>
      <c r="BB198" s="46"/>
    </row>
    <row r="199" spans="1:54" s="64" customFormat="1">
      <c r="A199" s="61"/>
      <c r="B199" s="62"/>
      <c r="C199" s="63"/>
      <c r="D199" s="63"/>
      <c r="AQ199" s="46"/>
      <c r="AR199" s="46"/>
      <c r="AS199" s="46"/>
      <c r="AT199" s="46"/>
      <c r="AU199" s="46"/>
      <c r="AV199" s="46"/>
      <c r="AW199" s="46"/>
      <c r="AX199" s="46"/>
      <c r="AY199" s="46"/>
      <c r="AZ199" s="46"/>
      <c r="BA199" s="46"/>
      <c r="BB199" s="46"/>
    </row>
    <row r="200" spans="1:54" s="64" customFormat="1">
      <c r="A200" s="61"/>
      <c r="B200" s="62"/>
      <c r="C200" s="63"/>
      <c r="D200" s="63"/>
      <c r="AQ200" s="46"/>
      <c r="AR200" s="46"/>
      <c r="AS200" s="46"/>
      <c r="AT200" s="46"/>
      <c r="AU200" s="46"/>
      <c r="AV200" s="46"/>
      <c r="AW200" s="46"/>
      <c r="AX200" s="46"/>
      <c r="AY200" s="46"/>
      <c r="AZ200" s="46"/>
      <c r="BA200" s="46"/>
      <c r="BB200" s="46"/>
    </row>
    <row r="201" spans="1:54" s="64" customFormat="1">
      <c r="A201" s="61"/>
      <c r="B201" s="62"/>
      <c r="C201" s="63"/>
      <c r="D201" s="63"/>
      <c r="AQ201" s="46"/>
      <c r="AR201" s="46"/>
      <c r="AS201" s="46"/>
      <c r="AT201" s="46"/>
      <c r="AU201" s="46"/>
      <c r="AV201" s="46"/>
      <c r="AW201" s="46"/>
      <c r="AX201" s="46"/>
      <c r="AY201" s="46"/>
      <c r="AZ201" s="46"/>
      <c r="BA201" s="46"/>
      <c r="BB201" s="46"/>
    </row>
    <row r="202" spans="1:54" s="64" customFormat="1">
      <c r="A202" s="61"/>
      <c r="B202" s="62"/>
      <c r="C202" s="63"/>
      <c r="D202" s="63"/>
      <c r="AQ202" s="46"/>
      <c r="AR202" s="46"/>
      <c r="AS202" s="46"/>
      <c r="AT202" s="46"/>
      <c r="AU202" s="46"/>
      <c r="AV202" s="46"/>
      <c r="AW202" s="46"/>
      <c r="AX202" s="46"/>
      <c r="AY202" s="46"/>
      <c r="AZ202" s="46"/>
      <c r="BA202" s="46"/>
      <c r="BB202" s="46"/>
    </row>
    <row r="203" spans="1:54" s="64" customFormat="1">
      <c r="A203" s="61"/>
      <c r="B203" s="62"/>
      <c r="C203" s="63"/>
      <c r="D203" s="63"/>
      <c r="AQ203" s="46"/>
      <c r="AR203" s="46"/>
      <c r="AS203" s="46"/>
      <c r="AT203" s="46"/>
      <c r="AU203" s="46"/>
      <c r="AV203" s="46"/>
      <c r="AW203" s="46"/>
      <c r="AX203" s="46"/>
      <c r="AY203" s="46"/>
      <c r="AZ203" s="46"/>
      <c r="BA203" s="46"/>
      <c r="BB203" s="46"/>
    </row>
    <row r="204" spans="1:54" s="64" customFormat="1">
      <c r="A204" s="61"/>
      <c r="B204" s="62"/>
      <c r="C204" s="63"/>
      <c r="D204" s="63"/>
      <c r="AQ204" s="46"/>
      <c r="AR204" s="46"/>
      <c r="AS204" s="46"/>
      <c r="AT204" s="46"/>
      <c r="AU204" s="46"/>
      <c r="AV204" s="46"/>
      <c r="AW204" s="46"/>
      <c r="AX204" s="46"/>
      <c r="AY204" s="46"/>
      <c r="AZ204" s="46"/>
      <c r="BA204" s="46"/>
      <c r="BB204" s="46"/>
    </row>
    <row r="205" spans="1:54" s="64" customFormat="1">
      <c r="A205" s="61"/>
      <c r="B205" s="62"/>
      <c r="C205" s="63"/>
      <c r="D205" s="63"/>
      <c r="AQ205" s="46"/>
      <c r="AR205" s="46"/>
      <c r="AS205" s="46"/>
      <c r="AT205" s="46"/>
      <c r="AU205" s="46"/>
      <c r="AV205" s="46"/>
      <c r="AW205" s="46"/>
      <c r="AX205" s="46"/>
      <c r="AY205" s="46"/>
      <c r="AZ205" s="46"/>
      <c r="BA205" s="46"/>
      <c r="BB205" s="46"/>
    </row>
    <row r="206" spans="1:54" s="64" customFormat="1">
      <c r="A206" s="61"/>
      <c r="B206" s="62"/>
      <c r="C206" s="63"/>
      <c r="D206" s="63"/>
      <c r="AQ206" s="46"/>
      <c r="AR206" s="46"/>
      <c r="AS206" s="46"/>
      <c r="AT206" s="46"/>
      <c r="AU206" s="46"/>
      <c r="AV206" s="46"/>
      <c r="AW206" s="46"/>
      <c r="AX206" s="46"/>
      <c r="AY206" s="46"/>
      <c r="AZ206" s="46"/>
      <c r="BA206" s="46"/>
      <c r="BB206" s="46"/>
    </row>
    <row r="207" spans="1:54" s="64" customFormat="1">
      <c r="A207" s="61"/>
      <c r="B207" s="62"/>
      <c r="C207" s="63"/>
      <c r="D207" s="63"/>
      <c r="AQ207" s="46"/>
      <c r="AR207" s="46"/>
      <c r="AS207" s="46"/>
      <c r="AT207" s="46"/>
      <c r="AU207" s="46"/>
      <c r="AV207" s="46"/>
      <c r="AW207" s="46"/>
      <c r="AX207" s="46"/>
      <c r="AY207" s="46"/>
      <c r="AZ207" s="46"/>
      <c r="BA207" s="46"/>
      <c r="BB207" s="46"/>
    </row>
    <row r="208" spans="1:54" s="64" customFormat="1">
      <c r="A208" s="61"/>
      <c r="B208" s="62"/>
      <c r="C208" s="63"/>
      <c r="D208" s="63"/>
      <c r="AQ208" s="46"/>
      <c r="AR208" s="46"/>
      <c r="AS208" s="46"/>
      <c r="AT208" s="46"/>
      <c r="AU208" s="46"/>
      <c r="AV208" s="46"/>
      <c r="AW208" s="46"/>
      <c r="AX208" s="46"/>
      <c r="AY208" s="46"/>
      <c r="AZ208" s="46"/>
      <c r="BA208" s="46"/>
      <c r="BB208" s="46"/>
    </row>
    <row r="209" spans="1:54" s="64" customFormat="1">
      <c r="A209" s="61"/>
      <c r="B209" s="62"/>
      <c r="C209" s="63"/>
      <c r="D209" s="63"/>
      <c r="AQ209" s="46"/>
      <c r="AR209" s="46"/>
      <c r="AS209" s="46"/>
      <c r="AT209" s="46"/>
      <c r="AU209" s="46"/>
      <c r="AV209" s="46"/>
      <c r="AW209" s="46"/>
      <c r="AX209" s="46"/>
      <c r="AY209" s="46"/>
      <c r="AZ209" s="46"/>
      <c r="BA209" s="46"/>
      <c r="BB209" s="46"/>
    </row>
    <row r="210" spans="1:54" s="64" customFormat="1">
      <c r="A210" s="61"/>
      <c r="B210" s="62"/>
      <c r="C210" s="63"/>
      <c r="D210" s="63"/>
      <c r="AQ210" s="46"/>
      <c r="AR210" s="46"/>
      <c r="AS210" s="46"/>
      <c r="AT210" s="46"/>
      <c r="AU210" s="46"/>
      <c r="AV210" s="46"/>
      <c r="AW210" s="46"/>
      <c r="AX210" s="46"/>
      <c r="AY210" s="46"/>
      <c r="AZ210" s="46"/>
      <c r="BA210" s="46"/>
      <c r="BB210" s="46"/>
    </row>
    <row r="211" spans="1:54" s="64" customFormat="1">
      <c r="A211" s="61"/>
      <c r="B211" s="62"/>
      <c r="C211" s="63"/>
      <c r="D211" s="63"/>
      <c r="AQ211" s="46"/>
      <c r="AR211" s="46"/>
      <c r="AS211" s="46"/>
      <c r="AT211" s="46"/>
      <c r="AU211" s="46"/>
      <c r="AV211" s="46"/>
      <c r="AW211" s="46"/>
      <c r="AX211" s="46"/>
      <c r="AY211" s="46"/>
      <c r="AZ211" s="46"/>
      <c r="BA211" s="46"/>
      <c r="BB211" s="46"/>
    </row>
    <row r="212" spans="1:54" s="64" customFormat="1">
      <c r="A212" s="61"/>
      <c r="B212" s="62"/>
      <c r="C212" s="63"/>
      <c r="D212" s="63"/>
      <c r="AQ212" s="46"/>
      <c r="AR212" s="46"/>
      <c r="AS212" s="46"/>
      <c r="AT212" s="46"/>
      <c r="AU212" s="46"/>
      <c r="AV212" s="46"/>
      <c r="AW212" s="46"/>
      <c r="AX212" s="46"/>
      <c r="AY212" s="46"/>
      <c r="AZ212" s="46"/>
      <c r="BA212" s="46"/>
      <c r="BB212" s="46"/>
    </row>
    <row r="213" spans="1:54" s="64" customFormat="1">
      <c r="A213" s="61"/>
      <c r="B213" s="62"/>
      <c r="C213" s="63"/>
      <c r="D213" s="63"/>
      <c r="AQ213" s="46"/>
      <c r="AR213" s="46"/>
      <c r="AS213" s="46"/>
      <c r="AT213" s="46"/>
      <c r="AU213" s="46"/>
      <c r="AV213" s="46"/>
      <c r="AW213" s="46"/>
      <c r="AX213" s="46"/>
      <c r="AY213" s="46"/>
      <c r="AZ213" s="46"/>
      <c r="BA213" s="46"/>
      <c r="BB213" s="46"/>
    </row>
    <row r="214" spans="1:54" s="64" customFormat="1">
      <c r="A214" s="61"/>
      <c r="B214" s="62"/>
      <c r="C214" s="63"/>
      <c r="D214" s="63"/>
      <c r="AQ214" s="46"/>
      <c r="AR214" s="46"/>
      <c r="AS214" s="46"/>
      <c r="AT214" s="46"/>
      <c r="AU214" s="46"/>
      <c r="AV214" s="46"/>
      <c r="AW214" s="46"/>
      <c r="AX214" s="46"/>
      <c r="AY214" s="46"/>
      <c r="AZ214" s="46"/>
      <c r="BA214" s="46"/>
      <c r="BB214" s="46"/>
    </row>
    <row r="215" spans="1:54" s="64" customFormat="1">
      <c r="A215" s="61"/>
      <c r="B215" s="62"/>
      <c r="C215" s="63"/>
      <c r="D215" s="63"/>
      <c r="AQ215" s="46"/>
      <c r="AR215" s="46"/>
      <c r="AS215" s="46"/>
      <c r="AT215" s="46"/>
      <c r="AU215" s="46"/>
      <c r="AV215" s="46"/>
      <c r="AW215" s="46"/>
      <c r="AX215" s="46"/>
      <c r="AY215" s="46"/>
      <c r="AZ215" s="46"/>
      <c r="BA215" s="46"/>
      <c r="BB215" s="46"/>
    </row>
    <row r="216" spans="1:54" s="64" customFormat="1">
      <c r="A216" s="61"/>
      <c r="B216" s="62"/>
      <c r="C216" s="63"/>
      <c r="D216" s="63"/>
      <c r="AQ216" s="46"/>
      <c r="AR216" s="46"/>
      <c r="AS216" s="46"/>
      <c r="AT216" s="46"/>
      <c r="AU216" s="46"/>
      <c r="AV216" s="46"/>
      <c r="AW216" s="46"/>
      <c r="AX216" s="46"/>
      <c r="AY216" s="46"/>
      <c r="AZ216" s="46"/>
      <c r="BA216" s="46"/>
      <c r="BB216" s="46"/>
    </row>
    <row r="217" spans="1:54" s="64" customFormat="1">
      <c r="A217" s="61"/>
      <c r="B217" s="62"/>
      <c r="C217" s="63"/>
      <c r="D217" s="63"/>
      <c r="AQ217" s="46"/>
      <c r="AR217" s="46"/>
      <c r="AS217" s="46"/>
      <c r="AT217" s="46"/>
      <c r="AU217" s="46"/>
      <c r="AV217" s="46"/>
      <c r="AW217" s="46"/>
      <c r="AX217" s="46"/>
      <c r="AY217" s="46"/>
      <c r="AZ217" s="46"/>
      <c r="BA217" s="46"/>
      <c r="BB217" s="46"/>
    </row>
    <row r="218" spans="1:54" s="64" customFormat="1">
      <c r="A218" s="61"/>
      <c r="B218" s="62"/>
      <c r="C218" s="63"/>
      <c r="D218" s="63"/>
      <c r="AQ218" s="46"/>
      <c r="AR218" s="46"/>
      <c r="AS218" s="46"/>
      <c r="AT218" s="46"/>
      <c r="AU218" s="46"/>
      <c r="AV218" s="46"/>
      <c r="AW218" s="46"/>
      <c r="AX218" s="46"/>
      <c r="AY218" s="46"/>
      <c r="AZ218" s="46"/>
      <c r="BA218" s="46"/>
      <c r="BB218" s="46"/>
    </row>
    <row r="219" spans="1:54" s="64" customFormat="1">
      <c r="A219" s="61"/>
      <c r="B219" s="62"/>
      <c r="C219" s="63"/>
      <c r="D219" s="63"/>
      <c r="AQ219" s="46"/>
      <c r="AR219" s="46"/>
      <c r="AS219" s="46"/>
      <c r="AT219" s="46"/>
      <c r="AU219" s="46"/>
      <c r="AV219" s="46"/>
      <c r="AW219" s="46"/>
      <c r="AX219" s="46"/>
      <c r="AY219" s="46"/>
      <c r="AZ219" s="46"/>
      <c r="BA219" s="46"/>
      <c r="BB219" s="46"/>
    </row>
    <row r="220" spans="1:54" s="64" customFormat="1">
      <c r="A220" s="61"/>
      <c r="B220" s="62"/>
      <c r="C220" s="63"/>
      <c r="D220" s="63"/>
      <c r="AQ220" s="46"/>
      <c r="AR220" s="46"/>
      <c r="AS220" s="46"/>
      <c r="AT220" s="46"/>
      <c r="AU220" s="46"/>
      <c r="AV220" s="46"/>
      <c r="AW220" s="46"/>
      <c r="AX220" s="46"/>
      <c r="AY220" s="46"/>
      <c r="AZ220" s="46"/>
      <c r="BA220" s="46"/>
      <c r="BB220" s="46"/>
    </row>
    <row r="221" spans="1:54" s="64" customFormat="1">
      <c r="A221" s="61"/>
      <c r="B221" s="62"/>
      <c r="C221" s="63"/>
      <c r="D221" s="63"/>
      <c r="AQ221" s="46"/>
      <c r="AR221" s="46"/>
      <c r="AS221" s="46"/>
      <c r="AT221" s="46"/>
      <c r="AU221" s="46"/>
      <c r="AV221" s="46"/>
      <c r="AW221" s="46"/>
      <c r="AX221" s="46"/>
      <c r="AY221" s="46"/>
      <c r="AZ221" s="46"/>
      <c r="BA221" s="46"/>
      <c r="BB221" s="46"/>
    </row>
    <row r="222" spans="1:54" s="64" customFormat="1">
      <c r="A222" s="61"/>
      <c r="B222" s="62"/>
      <c r="C222" s="63"/>
      <c r="D222" s="63"/>
      <c r="AQ222" s="46"/>
      <c r="AR222" s="46"/>
      <c r="AS222" s="46"/>
      <c r="AT222" s="46"/>
      <c r="AU222" s="46"/>
      <c r="AV222" s="46"/>
      <c r="AW222" s="46"/>
      <c r="AX222" s="46"/>
      <c r="AY222" s="46"/>
      <c r="AZ222" s="46"/>
      <c r="BA222" s="46"/>
      <c r="BB222" s="46"/>
    </row>
    <row r="223" spans="1:54" s="64" customFormat="1">
      <c r="A223" s="61"/>
      <c r="B223" s="62"/>
      <c r="C223" s="63"/>
      <c r="D223" s="63"/>
      <c r="AQ223" s="46"/>
      <c r="AR223" s="46"/>
      <c r="AS223" s="46"/>
      <c r="AT223" s="46"/>
      <c r="AU223" s="46"/>
      <c r="AV223" s="46"/>
      <c r="AW223" s="46"/>
      <c r="AX223" s="46"/>
      <c r="AY223" s="46"/>
      <c r="AZ223" s="46"/>
      <c r="BA223" s="46"/>
      <c r="BB223" s="46"/>
    </row>
    <row r="224" spans="1:54" s="64" customFormat="1">
      <c r="A224" s="61"/>
      <c r="B224" s="62"/>
      <c r="C224" s="63"/>
      <c r="D224" s="63"/>
      <c r="AQ224" s="46"/>
      <c r="AR224" s="46"/>
      <c r="AS224" s="46"/>
      <c r="AT224" s="46"/>
      <c r="AU224" s="46"/>
      <c r="AV224" s="46"/>
      <c r="AW224" s="46"/>
      <c r="AX224" s="46"/>
      <c r="AY224" s="46"/>
      <c r="AZ224" s="46"/>
      <c r="BA224" s="46"/>
      <c r="BB224" s="46"/>
    </row>
    <row r="225" spans="1:54" s="64" customFormat="1">
      <c r="A225" s="61"/>
      <c r="B225" s="62"/>
      <c r="C225" s="63"/>
      <c r="D225" s="63"/>
      <c r="AQ225" s="46"/>
      <c r="AR225" s="46"/>
      <c r="AS225" s="46"/>
      <c r="AT225" s="46"/>
      <c r="AU225" s="46"/>
      <c r="AV225" s="46"/>
      <c r="AW225" s="46"/>
      <c r="AX225" s="46"/>
      <c r="AY225" s="46"/>
      <c r="AZ225" s="46"/>
      <c r="BA225" s="46"/>
      <c r="BB225" s="46"/>
    </row>
    <row r="226" spans="1:54" s="64" customFormat="1">
      <c r="A226" s="61"/>
      <c r="B226" s="62"/>
      <c r="C226" s="63"/>
      <c r="D226" s="63"/>
      <c r="AQ226" s="46"/>
      <c r="AR226" s="46"/>
      <c r="AS226" s="46"/>
      <c r="AT226" s="46"/>
      <c r="AU226" s="46"/>
      <c r="AV226" s="46"/>
      <c r="AW226" s="46"/>
      <c r="AX226" s="46"/>
      <c r="AY226" s="46"/>
      <c r="AZ226" s="46"/>
      <c r="BA226" s="46"/>
      <c r="BB226" s="46"/>
    </row>
    <row r="227" spans="1:54" s="64" customFormat="1">
      <c r="A227" s="61"/>
      <c r="B227" s="62"/>
      <c r="C227" s="63"/>
      <c r="D227" s="63"/>
      <c r="AQ227" s="46"/>
      <c r="AR227" s="46"/>
      <c r="AS227" s="46"/>
      <c r="AT227" s="46"/>
      <c r="AU227" s="46"/>
      <c r="AV227" s="46"/>
      <c r="AW227" s="46"/>
      <c r="AX227" s="46"/>
      <c r="AY227" s="46"/>
      <c r="AZ227" s="46"/>
      <c r="BA227" s="46"/>
      <c r="BB227" s="46"/>
    </row>
    <row r="228" spans="1:54" s="64" customFormat="1">
      <c r="A228" s="61"/>
      <c r="B228" s="62"/>
      <c r="C228" s="63"/>
      <c r="D228" s="63"/>
      <c r="AQ228" s="46"/>
      <c r="AR228" s="46"/>
      <c r="AS228" s="46"/>
      <c r="AT228" s="46"/>
      <c r="AU228" s="46"/>
      <c r="AV228" s="46"/>
      <c r="AW228" s="46"/>
      <c r="AX228" s="46"/>
      <c r="AY228" s="46"/>
      <c r="AZ228" s="46"/>
      <c r="BA228" s="46"/>
      <c r="BB228" s="46"/>
    </row>
    <row r="229" spans="1:54" s="64" customFormat="1">
      <c r="A229" s="61"/>
      <c r="B229" s="62"/>
      <c r="C229" s="63"/>
      <c r="D229" s="63"/>
      <c r="AQ229" s="46"/>
      <c r="AR229" s="46"/>
      <c r="AS229" s="46"/>
      <c r="AT229" s="46"/>
      <c r="AU229" s="46"/>
      <c r="AV229" s="46"/>
      <c r="AW229" s="46"/>
      <c r="AX229" s="46"/>
      <c r="AY229" s="46"/>
      <c r="AZ229" s="46"/>
      <c r="BA229" s="46"/>
      <c r="BB229" s="46"/>
    </row>
    <row r="230" spans="1:54" s="64" customFormat="1">
      <c r="A230" s="61"/>
      <c r="B230" s="62"/>
      <c r="C230" s="63"/>
      <c r="D230" s="63"/>
      <c r="AQ230" s="46"/>
      <c r="AR230" s="46"/>
      <c r="AS230" s="46"/>
      <c r="AT230" s="46"/>
      <c r="AU230" s="46"/>
      <c r="AV230" s="46"/>
      <c r="AW230" s="46"/>
      <c r="AX230" s="46"/>
      <c r="AY230" s="46"/>
      <c r="AZ230" s="46"/>
      <c r="BA230" s="46"/>
      <c r="BB230" s="46"/>
    </row>
    <row r="231" spans="1:54" s="64" customFormat="1">
      <c r="A231" s="61"/>
      <c r="B231" s="62"/>
      <c r="C231" s="63"/>
      <c r="D231" s="63"/>
      <c r="AQ231" s="46"/>
      <c r="AR231" s="46"/>
      <c r="AS231" s="46"/>
      <c r="AT231" s="46"/>
      <c r="AU231" s="46"/>
      <c r="AV231" s="46"/>
      <c r="AW231" s="46"/>
      <c r="AX231" s="46"/>
      <c r="AY231" s="46"/>
      <c r="AZ231" s="46"/>
      <c r="BA231" s="46"/>
      <c r="BB231" s="46"/>
    </row>
    <row r="232" spans="1:54" s="64" customFormat="1">
      <c r="A232" s="61"/>
      <c r="B232" s="62"/>
      <c r="C232" s="63"/>
      <c r="D232" s="63"/>
      <c r="AQ232" s="46"/>
      <c r="AR232" s="46"/>
      <c r="AS232" s="46"/>
      <c r="AT232" s="46"/>
      <c r="AU232" s="46"/>
      <c r="AV232" s="46"/>
      <c r="AW232" s="46"/>
      <c r="AX232" s="46"/>
      <c r="AY232" s="46"/>
      <c r="AZ232" s="46"/>
      <c r="BA232" s="46"/>
      <c r="BB232" s="46"/>
    </row>
    <row r="233" spans="1:54" s="64" customFormat="1">
      <c r="A233" s="61"/>
      <c r="B233" s="62"/>
      <c r="C233" s="63"/>
      <c r="D233" s="63"/>
      <c r="AQ233" s="46"/>
      <c r="AR233" s="46"/>
      <c r="AS233" s="46"/>
      <c r="AT233" s="46"/>
      <c r="AU233" s="46"/>
      <c r="AV233" s="46"/>
      <c r="AW233" s="46"/>
      <c r="AX233" s="46"/>
      <c r="AY233" s="46"/>
      <c r="AZ233" s="46"/>
      <c r="BA233" s="46"/>
      <c r="BB233" s="46"/>
    </row>
    <row r="234" spans="1:54" s="64" customFormat="1">
      <c r="A234" s="61"/>
      <c r="B234" s="62"/>
      <c r="C234" s="63"/>
      <c r="D234" s="63"/>
      <c r="AQ234" s="46"/>
      <c r="AR234" s="46"/>
      <c r="AS234" s="46"/>
      <c r="AT234" s="46"/>
      <c r="AU234" s="46"/>
      <c r="AV234" s="46"/>
      <c r="AW234" s="46"/>
      <c r="AX234" s="46"/>
      <c r="AY234" s="46"/>
      <c r="AZ234" s="46"/>
      <c r="BA234" s="46"/>
      <c r="BB234" s="46"/>
    </row>
    <row r="235" spans="1:54" s="64" customFormat="1">
      <c r="A235" s="61"/>
      <c r="B235" s="62"/>
      <c r="C235" s="63"/>
      <c r="D235" s="63"/>
      <c r="AQ235" s="46"/>
      <c r="AR235" s="46"/>
      <c r="AS235" s="46"/>
      <c r="AT235" s="46"/>
      <c r="AU235" s="46"/>
      <c r="AV235" s="46"/>
      <c r="AW235" s="46"/>
      <c r="AX235" s="46"/>
      <c r="AY235" s="46"/>
      <c r="AZ235" s="46"/>
      <c r="BA235" s="46"/>
      <c r="BB235" s="46"/>
    </row>
    <row r="236" spans="1:54" s="64" customFormat="1">
      <c r="A236" s="61"/>
      <c r="B236" s="62"/>
      <c r="C236" s="63"/>
      <c r="D236" s="63"/>
      <c r="AQ236" s="46"/>
      <c r="AR236" s="46"/>
      <c r="AS236" s="46"/>
      <c r="AT236" s="46"/>
      <c r="AU236" s="46"/>
      <c r="AV236" s="46"/>
      <c r="AW236" s="46"/>
      <c r="AX236" s="46"/>
      <c r="AY236" s="46"/>
      <c r="AZ236" s="46"/>
      <c r="BA236" s="46"/>
      <c r="BB236" s="46"/>
    </row>
    <row r="237" spans="1:54" s="64" customFormat="1">
      <c r="A237" s="61"/>
      <c r="B237" s="62"/>
      <c r="C237" s="63"/>
      <c r="D237" s="63"/>
      <c r="AQ237" s="46"/>
      <c r="AR237" s="46"/>
      <c r="AS237" s="46"/>
      <c r="AT237" s="46"/>
      <c r="AU237" s="46"/>
      <c r="AV237" s="46"/>
      <c r="AW237" s="46"/>
      <c r="AX237" s="46"/>
      <c r="AY237" s="46"/>
      <c r="AZ237" s="46"/>
      <c r="BA237" s="46"/>
      <c r="BB237" s="46"/>
    </row>
    <row r="238" spans="1:54" s="64" customFormat="1">
      <c r="A238" s="61"/>
      <c r="B238" s="62"/>
      <c r="C238" s="63"/>
      <c r="D238" s="63"/>
      <c r="AQ238" s="46"/>
      <c r="AR238" s="46"/>
      <c r="AS238" s="46"/>
      <c r="AT238" s="46"/>
      <c r="AU238" s="46"/>
      <c r="AV238" s="46"/>
      <c r="AW238" s="46"/>
      <c r="AX238" s="46"/>
      <c r="AY238" s="46"/>
      <c r="AZ238" s="46"/>
      <c r="BA238" s="46"/>
      <c r="BB238" s="46"/>
    </row>
    <row r="239" spans="1:54" s="64" customFormat="1">
      <c r="A239" s="61"/>
      <c r="B239" s="62"/>
      <c r="C239" s="63"/>
      <c r="D239" s="63"/>
      <c r="AQ239" s="46"/>
      <c r="AR239" s="46"/>
      <c r="AS239" s="46"/>
      <c r="AT239" s="46"/>
      <c r="AU239" s="46"/>
      <c r="AV239" s="46"/>
      <c r="AW239" s="46"/>
      <c r="AX239" s="46"/>
      <c r="AY239" s="46"/>
      <c r="AZ239" s="46"/>
      <c r="BA239" s="46"/>
      <c r="BB239" s="46"/>
    </row>
    <row r="240" spans="1:54" s="64" customFormat="1">
      <c r="A240" s="61"/>
      <c r="B240" s="62"/>
      <c r="C240" s="63"/>
      <c r="D240" s="63"/>
      <c r="AQ240" s="46"/>
      <c r="AR240" s="46"/>
      <c r="AS240" s="46"/>
      <c r="AT240" s="46"/>
      <c r="AU240" s="46"/>
      <c r="AV240" s="46"/>
      <c r="AW240" s="46"/>
      <c r="AX240" s="46"/>
      <c r="AY240" s="46"/>
      <c r="AZ240" s="46"/>
      <c r="BA240" s="46"/>
      <c r="BB240" s="46"/>
    </row>
    <row r="241" spans="1:54" s="64" customFormat="1">
      <c r="A241" s="61"/>
      <c r="B241" s="62"/>
      <c r="C241" s="63"/>
      <c r="D241" s="63"/>
      <c r="AQ241" s="46"/>
      <c r="AR241" s="46"/>
      <c r="AS241" s="46"/>
      <c r="AT241" s="46"/>
      <c r="AU241" s="46"/>
      <c r="AV241" s="46"/>
      <c r="AW241" s="46"/>
      <c r="AX241" s="46"/>
      <c r="AY241" s="46"/>
      <c r="AZ241" s="46"/>
      <c r="BA241" s="46"/>
      <c r="BB241" s="46"/>
    </row>
    <row r="242" spans="1:54" s="64" customFormat="1">
      <c r="A242" s="61"/>
      <c r="B242" s="62"/>
      <c r="C242" s="63"/>
      <c r="D242" s="63"/>
      <c r="AQ242" s="46"/>
      <c r="AR242" s="46"/>
      <c r="AS242" s="46"/>
      <c r="AT242" s="46"/>
      <c r="AU242" s="46"/>
      <c r="AV242" s="46"/>
      <c r="AW242" s="46"/>
      <c r="AX242" s="46"/>
      <c r="AY242" s="46"/>
      <c r="AZ242" s="46"/>
      <c r="BA242" s="46"/>
      <c r="BB242" s="46"/>
    </row>
    <row r="243" spans="1:54" s="64" customFormat="1">
      <c r="A243" s="61"/>
      <c r="B243" s="62"/>
      <c r="C243" s="63"/>
      <c r="D243" s="63"/>
      <c r="AQ243" s="46"/>
      <c r="AR243" s="46"/>
      <c r="AS243" s="46"/>
      <c r="AT243" s="46"/>
      <c r="AU243" s="46"/>
      <c r="AV243" s="46"/>
      <c r="AW243" s="46"/>
      <c r="AX243" s="46"/>
      <c r="AY243" s="46"/>
      <c r="AZ243" s="46"/>
      <c r="BA243" s="46"/>
      <c r="BB243" s="46"/>
    </row>
    <row r="244" spans="1:54" s="64" customFormat="1">
      <c r="A244" s="61"/>
      <c r="B244" s="62"/>
      <c r="C244" s="63"/>
      <c r="D244" s="63"/>
      <c r="AQ244" s="46"/>
      <c r="AR244" s="46"/>
      <c r="AS244" s="46"/>
      <c r="AT244" s="46"/>
      <c r="AU244" s="46"/>
      <c r="AV244" s="46"/>
      <c r="AW244" s="46"/>
      <c r="AX244" s="46"/>
      <c r="AY244" s="46"/>
      <c r="AZ244" s="46"/>
      <c r="BA244" s="46"/>
      <c r="BB244" s="46"/>
    </row>
    <row r="245" spans="1:54" s="64" customFormat="1">
      <c r="A245" s="61"/>
      <c r="B245" s="62"/>
      <c r="C245" s="63"/>
      <c r="D245" s="63"/>
      <c r="AQ245" s="46"/>
      <c r="AR245" s="46"/>
      <c r="AS245" s="46"/>
      <c r="AT245" s="46"/>
      <c r="AU245" s="46"/>
      <c r="AV245" s="46"/>
      <c r="AW245" s="46"/>
      <c r="AX245" s="46"/>
      <c r="AY245" s="46"/>
      <c r="AZ245" s="46"/>
      <c r="BA245" s="46"/>
      <c r="BB245" s="46"/>
    </row>
    <row r="246" spans="1:54" s="64" customFormat="1">
      <c r="A246" s="61"/>
      <c r="B246" s="62"/>
      <c r="C246" s="63"/>
      <c r="D246" s="63"/>
      <c r="AQ246" s="46"/>
      <c r="AR246" s="46"/>
      <c r="AS246" s="46"/>
      <c r="AT246" s="46"/>
      <c r="AU246" s="46"/>
      <c r="AV246" s="46"/>
      <c r="AW246" s="46"/>
      <c r="AX246" s="46"/>
      <c r="AY246" s="46"/>
      <c r="AZ246" s="46"/>
      <c r="BA246" s="46"/>
      <c r="BB246" s="46"/>
    </row>
    <row r="247" spans="1:54" s="64" customFormat="1">
      <c r="A247" s="61"/>
      <c r="B247" s="62"/>
      <c r="C247" s="63"/>
      <c r="D247" s="63"/>
      <c r="AQ247" s="46"/>
      <c r="AR247" s="46"/>
      <c r="AS247" s="46"/>
      <c r="AT247" s="46"/>
      <c r="AU247" s="46"/>
      <c r="AV247" s="46"/>
      <c r="AW247" s="46"/>
      <c r="AX247" s="46"/>
      <c r="AY247" s="46"/>
      <c r="AZ247" s="46"/>
      <c r="BA247" s="46"/>
      <c r="BB247" s="46"/>
    </row>
    <row r="248" spans="1:54" s="64" customFormat="1">
      <c r="A248" s="61"/>
      <c r="B248" s="62"/>
      <c r="C248" s="63"/>
      <c r="D248" s="63"/>
      <c r="AQ248" s="46"/>
      <c r="AR248" s="46"/>
      <c r="AS248" s="46"/>
      <c r="AT248" s="46"/>
      <c r="AU248" s="46"/>
      <c r="AV248" s="46"/>
      <c r="AW248" s="46"/>
      <c r="AX248" s="46"/>
      <c r="AY248" s="46"/>
      <c r="AZ248" s="46"/>
      <c r="BA248" s="46"/>
      <c r="BB248" s="46"/>
    </row>
    <row r="249" spans="1:54" s="64" customFormat="1">
      <c r="A249" s="61"/>
      <c r="B249" s="62"/>
      <c r="C249" s="63"/>
      <c r="D249" s="63"/>
      <c r="AQ249" s="46"/>
      <c r="AR249" s="46"/>
      <c r="AS249" s="46"/>
      <c r="AT249" s="46"/>
      <c r="AU249" s="46"/>
      <c r="AV249" s="46"/>
      <c r="AW249" s="46"/>
      <c r="AX249" s="46"/>
      <c r="AY249" s="46"/>
      <c r="AZ249" s="46"/>
      <c r="BA249" s="46"/>
      <c r="BB249" s="46"/>
    </row>
    <row r="250" spans="1:54" s="64" customFormat="1">
      <c r="A250" s="61"/>
      <c r="B250" s="62"/>
      <c r="C250" s="63"/>
      <c r="D250" s="63"/>
      <c r="AQ250" s="46"/>
      <c r="AR250" s="46"/>
      <c r="AS250" s="46"/>
      <c r="AT250" s="46"/>
      <c r="AU250" s="46"/>
      <c r="AV250" s="46"/>
      <c r="AW250" s="46"/>
      <c r="AX250" s="46"/>
      <c r="AY250" s="46"/>
      <c r="AZ250" s="46"/>
      <c r="BA250" s="46"/>
      <c r="BB250" s="46"/>
    </row>
    <row r="251" spans="1:54" s="64" customFormat="1">
      <c r="A251" s="61"/>
      <c r="B251" s="62"/>
      <c r="C251" s="63"/>
      <c r="D251" s="63"/>
      <c r="AQ251" s="46"/>
      <c r="AR251" s="46"/>
      <c r="AS251" s="46"/>
      <c r="AT251" s="46"/>
      <c r="AU251" s="46"/>
      <c r="AV251" s="46"/>
      <c r="AW251" s="46"/>
      <c r="AX251" s="46"/>
      <c r="AY251" s="46"/>
      <c r="AZ251" s="46"/>
      <c r="BA251" s="46"/>
      <c r="BB251" s="46"/>
    </row>
    <row r="252" spans="1:54" s="64" customFormat="1">
      <c r="A252" s="61"/>
      <c r="B252" s="62"/>
      <c r="C252" s="63"/>
      <c r="D252" s="63"/>
      <c r="AQ252" s="46"/>
      <c r="AR252" s="46"/>
      <c r="AS252" s="46"/>
      <c r="AT252" s="46"/>
      <c r="AU252" s="46"/>
      <c r="AV252" s="46"/>
      <c r="AW252" s="46"/>
      <c r="AX252" s="46"/>
      <c r="AY252" s="46"/>
      <c r="AZ252" s="46"/>
      <c r="BA252" s="46"/>
      <c r="BB252" s="46"/>
    </row>
    <row r="253" spans="1:54" s="64" customFormat="1">
      <c r="A253" s="61"/>
      <c r="B253" s="62"/>
      <c r="C253" s="63"/>
      <c r="D253" s="63"/>
      <c r="AQ253" s="46"/>
      <c r="AR253" s="46"/>
      <c r="AS253" s="46"/>
      <c r="AT253" s="46"/>
      <c r="AU253" s="46"/>
      <c r="AV253" s="46"/>
      <c r="AW253" s="46"/>
      <c r="AX253" s="46"/>
      <c r="AY253" s="46"/>
      <c r="AZ253" s="46"/>
      <c r="BA253" s="46"/>
      <c r="BB253" s="46"/>
    </row>
    <row r="254" spans="1:54" s="64" customFormat="1">
      <c r="A254" s="61"/>
      <c r="B254" s="62"/>
      <c r="C254" s="63"/>
      <c r="D254" s="63"/>
      <c r="AQ254" s="46"/>
      <c r="AR254" s="46"/>
      <c r="AS254" s="46"/>
      <c r="AT254" s="46"/>
      <c r="AU254" s="46"/>
      <c r="AV254" s="46"/>
      <c r="AW254" s="46"/>
      <c r="AX254" s="46"/>
      <c r="AY254" s="46"/>
      <c r="AZ254" s="46"/>
      <c r="BA254" s="46"/>
      <c r="BB254" s="46"/>
    </row>
    <row r="255" spans="1:54" s="64" customFormat="1">
      <c r="A255" s="61"/>
      <c r="B255" s="62"/>
      <c r="C255" s="63"/>
      <c r="D255" s="63"/>
      <c r="AQ255" s="46"/>
      <c r="AR255" s="46"/>
      <c r="AS255" s="46"/>
      <c r="AT255" s="46"/>
      <c r="AU255" s="46"/>
      <c r="AV255" s="46"/>
      <c r="AW255" s="46"/>
      <c r="AX255" s="46"/>
      <c r="AY255" s="46"/>
      <c r="AZ255" s="46"/>
      <c r="BA255" s="46"/>
      <c r="BB255" s="46"/>
    </row>
    <row r="256" spans="1:54" s="64" customFormat="1">
      <c r="A256" s="61"/>
      <c r="B256" s="62"/>
      <c r="C256" s="63"/>
      <c r="D256" s="63"/>
      <c r="AQ256" s="46"/>
      <c r="AR256" s="46"/>
      <c r="AS256" s="46"/>
      <c r="AT256" s="46"/>
      <c r="AU256" s="46"/>
      <c r="AV256" s="46"/>
      <c r="AW256" s="46"/>
      <c r="AX256" s="46"/>
      <c r="AY256" s="46"/>
      <c r="AZ256" s="46"/>
      <c r="BA256" s="46"/>
      <c r="BB256" s="46"/>
    </row>
    <row r="257" spans="1:54" s="64" customFormat="1">
      <c r="A257" s="61"/>
      <c r="B257" s="62"/>
      <c r="C257" s="63"/>
      <c r="D257" s="63"/>
      <c r="AQ257" s="46"/>
      <c r="AR257" s="46"/>
      <c r="AS257" s="46"/>
      <c r="AT257" s="46"/>
      <c r="AU257" s="46"/>
      <c r="AV257" s="46"/>
      <c r="AW257" s="46"/>
      <c r="AX257" s="46"/>
      <c r="AY257" s="46"/>
      <c r="AZ257" s="46"/>
      <c r="BA257" s="46"/>
      <c r="BB257" s="46"/>
    </row>
    <row r="258" spans="1:54" s="64" customFormat="1">
      <c r="A258" s="61"/>
      <c r="B258" s="62"/>
      <c r="C258" s="63"/>
      <c r="D258" s="63"/>
      <c r="AQ258" s="46"/>
      <c r="AR258" s="46"/>
      <c r="AS258" s="46"/>
      <c r="AT258" s="46"/>
      <c r="AU258" s="46"/>
      <c r="AV258" s="46"/>
      <c r="AW258" s="46"/>
      <c r="AX258" s="46"/>
      <c r="AY258" s="46"/>
      <c r="AZ258" s="46"/>
      <c r="BA258" s="46"/>
      <c r="BB258" s="46"/>
    </row>
    <row r="259" spans="1:54" s="64" customFormat="1">
      <c r="A259" s="61"/>
      <c r="B259" s="62"/>
      <c r="C259" s="63"/>
      <c r="D259" s="63"/>
      <c r="AQ259" s="46"/>
      <c r="AR259" s="46"/>
      <c r="AS259" s="46"/>
      <c r="AT259" s="46"/>
      <c r="AU259" s="46"/>
      <c r="AV259" s="46"/>
      <c r="AW259" s="46"/>
      <c r="AX259" s="46"/>
      <c r="AY259" s="46"/>
      <c r="AZ259" s="46"/>
      <c r="BA259" s="46"/>
      <c r="BB259" s="46"/>
    </row>
    <row r="260" spans="1:54" s="64" customFormat="1">
      <c r="A260" s="61"/>
      <c r="B260" s="62"/>
      <c r="C260" s="63"/>
      <c r="D260" s="63"/>
      <c r="AQ260" s="46"/>
      <c r="AR260" s="46"/>
      <c r="AS260" s="46"/>
      <c r="AT260" s="46"/>
      <c r="AU260" s="46"/>
      <c r="AV260" s="46"/>
      <c r="AW260" s="46"/>
      <c r="AX260" s="46"/>
      <c r="AY260" s="46"/>
      <c r="AZ260" s="46"/>
      <c r="BA260" s="46"/>
      <c r="BB260" s="46"/>
    </row>
    <row r="261" spans="1:54" s="64" customFormat="1">
      <c r="A261" s="61"/>
      <c r="B261" s="62"/>
      <c r="C261" s="63"/>
      <c r="D261" s="63"/>
      <c r="AQ261" s="46"/>
      <c r="AR261" s="46"/>
      <c r="AS261" s="46"/>
      <c r="AT261" s="46"/>
      <c r="AU261" s="46"/>
      <c r="AV261" s="46"/>
      <c r="AW261" s="46"/>
      <c r="AX261" s="46"/>
      <c r="AY261" s="46"/>
      <c r="AZ261" s="46"/>
      <c r="BA261" s="46"/>
      <c r="BB261" s="46"/>
    </row>
    <row r="262" spans="1:54" s="64" customFormat="1">
      <c r="A262" s="61"/>
      <c r="B262" s="62"/>
      <c r="C262" s="63"/>
      <c r="D262" s="63"/>
      <c r="AQ262" s="46"/>
      <c r="AR262" s="46"/>
      <c r="AS262" s="46"/>
      <c r="AT262" s="46"/>
      <c r="AU262" s="46"/>
      <c r="AV262" s="46"/>
      <c r="AW262" s="46"/>
      <c r="AX262" s="46"/>
      <c r="AY262" s="46"/>
      <c r="AZ262" s="46"/>
      <c r="BA262" s="46"/>
      <c r="BB262" s="46"/>
    </row>
    <row r="263" spans="1:54" s="64" customFormat="1">
      <c r="A263" s="61"/>
      <c r="B263" s="62"/>
      <c r="C263" s="63"/>
      <c r="D263" s="63"/>
      <c r="AQ263" s="46"/>
      <c r="AR263" s="46"/>
      <c r="AS263" s="46"/>
      <c r="AT263" s="46"/>
      <c r="AU263" s="46"/>
      <c r="AV263" s="46"/>
      <c r="AW263" s="46"/>
      <c r="AX263" s="46"/>
      <c r="AY263" s="46"/>
      <c r="AZ263" s="46"/>
      <c r="BA263" s="46"/>
      <c r="BB263" s="46"/>
    </row>
    <row r="264" spans="1:54" s="64" customFormat="1">
      <c r="A264" s="61"/>
      <c r="B264" s="62"/>
      <c r="C264" s="63"/>
      <c r="D264" s="63"/>
      <c r="AQ264" s="46"/>
      <c r="AR264" s="46"/>
      <c r="AS264" s="46"/>
      <c r="AT264" s="46"/>
      <c r="AU264" s="46"/>
      <c r="AV264" s="46"/>
      <c r="AW264" s="46"/>
      <c r="AX264" s="46"/>
      <c r="AY264" s="46"/>
      <c r="AZ264" s="46"/>
      <c r="BA264" s="46"/>
      <c r="BB264" s="46"/>
    </row>
    <row r="265" spans="1:54" s="64" customFormat="1">
      <c r="A265" s="61"/>
      <c r="B265" s="62"/>
      <c r="C265" s="63"/>
      <c r="D265" s="63"/>
      <c r="AQ265" s="46"/>
      <c r="AR265" s="46"/>
      <c r="AS265" s="46"/>
      <c r="AT265" s="46"/>
      <c r="AU265" s="46"/>
      <c r="AV265" s="46"/>
      <c r="AW265" s="46"/>
      <c r="AX265" s="46"/>
      <c r="AY265" s="46"/>
      <c r="AZ265" s="46"/>
      <c r="BA265" s="46"/>
      <c r="BB265" s="46"/>
    </row>
    <row r="266" spans="1:54" s="64" customFormat="1">
      <c r="A266" s="61"/>
      <c r="B266" s="62"/>
      <c r="C266" s="63"/>
      <c r="D266" s="63"/>
      <c r="AQ266" s="46"/>
      <c r="AR266" s="46"/>
      <c r="AS266" s="46"/>
      <c r="AT266" s="46"/>
      <c r="AU266" s="46"/>
      <c r="AV266" s="46"/>
      <c r="AW266" s="46"/>
      <c r="AX266" s="46"/>
      <c r="AY266" s="46"/>
      <c r="AZ266" s="46"/>
      <c r="BA266" s="46"/>
      <c r="BB266" s="46"/>
    </row>
    <row r="267" spans="1:54" s="64" customFormat="1">
      <c r="A267" s="61"/>
      <c r="B267" s="62"/>
      <c r="C267" s="63"/>
      <c r="D267" s="63"/>
      <c r="AQ267" s="46"/>
      <c r="AR267" s="46"/>
      <c r="AS267" s="46"/>
      <c r="AT267" s="46"/>
      <c r="AU267" s="46"/>
      <c r="AV267" s="46"/>
      <c r="AW267" s="46"/>
      <c r="AX267" s="46"/>
      <c r="AY267" s="46"/>
      <c r="AZ267" s="46"/>
      <c r="BA267" s="46"/>
      <c r="BB267" s="46"/>
    </row>
    <row r="268" spans="1:54" s="64" customFormat="1">
      <c r="A268" s="61"/>
      <c r="B268" s="62"/>
      <c r="C268" s="63"/>
      <c r="D268" s="63"/>
      <c r="AQ268" s="46"/>
      <c r="AR268" s="46"/>
      <c r="AS268" s="46"/>
      <c r="AT268" s="46"/>
      <c r="AU268" s="46"/>
      <c r="AV268" s="46"/>
      <c r="AW268" s="46"/>
      <c r="AX268" s="46"/>
      <c r="AY268" s="46"/>
      <c r="AZ268" s="46"/>
      <c r="BA268" s="46"/>
      <c r="BB268" s="46"/>
    </row>
    <row r="269" spans="1:54" s="64" customFormat="1">
      <c r="A269" s="61"/>
      <c r="B269" s="62"/>
      <c r="C269" s="63"/>
      <c r="D269" s="63"/>
      <c r="AQ269" s="46"/>
      <c r="AR269" s="46"/>
      <c r="AS269" s="46"/>
      <c r="AT269" s="46"/>
      <c r="AU269" s="46"/>
      <c r="AV269" s="46"/>
      <c r="AW269" s="46"/>
      <c r="AX269" s="46"/>
      <c r="AY269" s="46"/>
      <c r="AZ269" s="46"/>
      <c r="BA269" s="46"/>
      <c r="BB269" s="46"/>
    </row>
    <row r="270" spans="1:54" s="64" customFormat="1">
      <c r="A270" s="61"/>
      <c r="B270" s="62"/>
      <c r="C270" s="63"/>
      <c r="D270" s="63"/>
      <c r="AQ270" s="46"/>
      <c r="AR270" s="46"/>
      <c r="AS270" s="46"/>
      <c r="AT270" s="46"/>
      <c r="AU270" s="46"/>
      <c r="AV270" s="46"/>
      <c r="AW270" s="46"/>
      <c r="AX270" s="46"/>
      <c r="AY270" s="46"/>
      <c r="AZ270" s="46"/>
      <c r="BA270" s="46"/>
      <c r="BB270" s="46"/>
    </row>
    <row r="271" spans="1:54" s="64" customFormat="1">
      <c r="A271" s="61"/>
      <c r="B271" s="62"/>
      <c r="C271" s="63"/>
      <c r="D271" s="63"/>
      <c r="AQ271" s="46"/>
      <c r="AR271" s="46"/>
      <c r="AS271" s="46"/>
      <c r="AT271" s="46"/>
      <c r="AU271" s="46"/>
      <c r="AV271" s="46"/>
      <c r="AW271" s="46"/>
      <c r="AX271" s="46"/>
      <c r="AY271" s="46"/>
      <c r="AZ271" s="46"/>
      <c r="BA271" s="46"/>
      <c r="BB271" s="46"/>
    </row>
    <row r="272" spans="1:54" s="64" customFormat="1">
      <c r="A272" s="61"/>
      <c r="B272" s="62"/>
      <c r="C272" s="63"/>
      <c r="D272" s="63"/>
      <c r="AQ272" s="46"/>
      <c r="AR272" s="46"/>
      <c r="AS272" s="46"/>
      <c r="AT272" s="46"/>
      <c r="AU272" s="46"/>
      <c r="AV272" s="46"/>
      <c r="AW272" s="46"/>
      <c r="AX272" s="46"/>
      <c r="AY272" s="46"/>
      <c r="AZ272" s="46"/>
      <c r="BA272" s="46"/>
      <c r="BB272" s="46"/>
    </row>
    <row r="273" spans="1:54" s="64" customFormat="1">
      <c r="A273" s="61"/>
      <c r="B273" s="62"/>
      <c r="C273" s="63"/>
      <c r="D273" s="63"/>
      <c r="AQ273" s="46"/>
      <c r="AR273" s="46"/>
      <c r="AS273" s="46"/>
      <c r="AT273" s="46"/>
      <c r="AU273" s="46"/>
      <c r="AV273" s="46"/>
      <c r="AW273" s="46"/>
      <c r="AX273" s="46"/>
      <c r="AY273" s="46"/>
      <c r="AZ273" s="46"/>
      <c r="BA273" s="46"/>
      <c r="BB273" s="46"/>
    </row>
    <row r="274" spans="1:54" s="64" customFormat="1">
      <c r="A274" s="61"/>
      <c r="B274" s="62"/>
      <c r="C274" s="63"/>
      <c r="D274" s="63"/>
      <c r="AQ274" s="46"/>
      <c r="AR274" s="46"/>
      <c r="AS274" s="46"/>
      <c r="AT274" s="46"/>
      <c r="AU274" s="46"/>
      <c r="AV274" s="46"/>
      <c r="AW274" s="46"/>
      <c r="AX274" s="46"/>
      <c r="AY274" s="46"/>
      <c r="AZ274" s="46"/>
      <c r="BA274" s="46"/>
      <c r="BB274" s="46"/>
    </row>
    <row r="275" spans="1:54" s="64" customFormat="1">
      <c r="A275" s="61"/>
      <c r="B275" s="62"/>
      <c r="C275" s="63"/>
      <c r="D275" s="63"/>
      <c r="AQ275" s="46"/>
      <c r="AR275" s="46"/>
      <c r="AS275" s="46"/>
      <c r="AT275" s="46"/>
      <c r="AU275" s="46"/>
      <c r="AV275" s="46"/>
      <c r="AW275" s="46"/>
      <c r="AX275" s="46"/>
      <c r="AY275" s="46"/>
      <c r="AZ275" s="46"/>
      <c r="BA275" s="46"/>
      <c r="BB275" s="46"/>
    </row>
    <row r="276" spans="1:54" s="64" customFormat="1">
      <c r="A276" s="61"/>
      <c r="B276" s="62"/>
      <c r="C276" s="63"/>
      <c r="D276" s="63"/>
      <c r="AQ276" s="46"/>
      <c r="AR276" s="46"/>
      <c r="AS276" s="46"/>
      <c r="AT276" s="46"/>
      <c r="AU276" s="46"/>
      <c r="AV276" s="46"/>
      <c r="AW276" s="46"/>
      <c r="AX276" s="46"/>
      <c r="AY276" s="46"/>
      <c r="AZ276" s="46"/>
      <c r="BA276" s="46"/>
      <c r="BB276" s="46"/>
    </row>
    <row r="277" spans="1:54" s="64" customFormat="1">
      <c r="A277" s="61"/>
      <c r="B277" s="62"/>
      <c r="C277" s="63"/>
      <c r="D277" s="63"/>
      <c r="AQ277" s="46"/>
      <c r="AR277" s="46"/>
      <c r="AS277" s="46"/>
      <c r="AT277" s="46"/>
      <c r="AU277" s="46"/>
      <c r="AV277" s="46"/>
      <c r="AW277" s="46"/>
      <c r="AX277" s="46"/>
      <c r="AY277" s="46"/>
      <c r="AZ277" s="46"/>
      <c r="BA277" s="46"/>
      <c r="BB277" s="46"/>
    </row>
    <row r="278" spans="1:54" s="64" customFormat="1">
      <c r="A278" s="61"/>
      <c r="B278" s="62"/>
      <c r="C278" s="63"/>
      <c r="D278" s="63"/>
      <c r="AQ278" s="46"/>
      <c r="AR278" s="46"/>
      <c r="AS278" s="46"/>
      <c r="AT278" s="46"/>
      <c r="AU278" s="46"/>
      <c r="AV278" s="46"/>
      <c r="AW278" s="46"/>
      <c r="AX278" s="46"/>
      <c r="AY278" s="46"/>
      <c r="AZ278" s="46"/>
      <c r="BA278" s="46"/>
      <c r="BB278" s="46"/>
    </row>
    <row r="279" spans="1:54" s="64" customFormat="1">
      <c r="A279" s="61"/>
      <c r="B279" s="62"/>
      <c r="C279" s="63"/>
      <c r="D279" s="63"/>
      <c r="AQ279" s="46"/>
      <c r="AR279" s="46"/>
      <c r="AS279" s="46"/>
      <c r="AT279" s="46"/>
      <c r="AU279" s="46"/>
      <c r="AV279" s="46"/>
      <c r="AW279" s="46"/>
      <c r="AX279" s="46"/>
      <c r="AY279" s="46"/>
      <c r="AZ279" s="46"/>
      <c r="BA279" s="46"/>
      <c r="BB279" s="46"/>
    </row>
    <row r="280" spans="1:54" s="64" customFormat="1">
      <c r="A280" s="61"/>
      <c r="B280" s="62"/>
      <c r="C280" s="63"/>
      <c r="D280" s="63"/>
      <c r="AQ280" s="46"/>
      <c r="AR280" s="46"/>
      <c r="AS280" s="46"/>
      <c r="AT280" s="46"/>
      <c r="AU280" s="46"/>
      <c r="AV280" s="46"/>
      <c r="AW280" s="46"/>
      <c r="AX280" s="46"/>
      <c r="AY280" s="46"/>
      <c r="AZ280" s="46"/>
      <c r="BA280" s="46"/>
      <c r="BB280" s="46"/>
    </row>
    <row r="281" spans="1:54" s="64" customFormat="1">
      <c r="A281" s="61"/>
      <c r="B281" s="62"/>
      <c r="C281" s="63"/>
      <c r="D281" s="63"/>
      <c r="AQ281" s="46"/>
      <c r="AR281" s="46"/>
      <c r="AS281" s="46"/>
      <c r="AT281" s="46"/>
      <c r="AU281" s="46"/>
      <c r="AV281" s="46"/>
      <c r="AW281" s="46"/>
      <c r="AX281" s="46"/>
      <c r="AY281" s="46"/>
      <c r="AZ281" s="46"/>
      <c r="BA281" s="46"/>
      <c r="BB281" s="46"/>
    </row>
    <row r="282" spans="1:54" s="64" customFormat="1">
      <c r="A282" s="61"/>
      <c r="B282" s="62"/>
      <c r="C282" s="63"/>
      <c r="D282" s="63"/>
      <c r="AQ282" s="46"/>
      <c r="AR282" s="46"/>
      <c r="AS282" s="46"/>
      <c r="AT282" s="46"/>
      <c r="AU282" s="46"/>
      <c r="AV282" s="46"/>
      <c r="AW282" s="46"/>
      <c r="AX282" s="46"/>
      <c r="AY282" s="46"/>
      <c r="AZ282" s="46"/>
      <c r="BA282" s="46"/>
      <c r="BB282" s="46"/>
    </row>
    <row r="283" spans="1:54" s="64" customFormat="1">
      <c r="A283" s="61"/>
      <c r="B283" s="62"/>
      <c r="C283" s="63"/>
      <c r="D283" s="63"/>
      <c r="AQ283" s="46"/>
      <c r="AR283" s="46"/>
      <c r="AS283" s="46"/>
      <c r="AT283" s="46"/>
      <c r="AU283" s="46"/>
      <c r="AV283" s="46"/>
      <c r="AW283" s="46"/>
      <c r="AX283" s="46"/>
      <c r="AY283" s="46"/>
      <c r="AZ283" s="46"/>
      <c r="BA283" s="46"/>
      <c r="BB283" s="46"/>
    </row>
    <row r="284" spans="1:54" s="64" customFormat="1">
      <c r="A284" s="61"/>
      <c r="B284" s="62"/>
      <c r="C284" s="63"/>
      <c r="D284" s="63"/>
      <c r="AQ284" s="46"/>
      <c r="AR284" s="46"/>
      <c r="AS284" s="46"/>
      <c r="AT284" s="46"/>
      <c r="AU284" s="46"/>
      <c r="AV284" s="46"/>
      <c r="AW284" s="46"/>
      <c r="AX284" s="46"/>
      <c r="AY284" s="46"/>
      <c r="AZ284" s="46"/>
      <c r="BA284" s="46"/>
      <c r="BB284" s="46"/>
    </row>
    <row r="285" spans="1:54" s="64" customFormat="1">
      <c r="A285" s="61"/>
      <c r="B285" s="62"/>
      <c r="C285" s="63"/>
      <c r="D285" s="63"/>
      <c r="AQ285" s="46"/>
      <c r="AR285" s="46"/>
      <c r="AS285" s="46"/>
      <c r="AT285" s="46"/>
      <c r="AU285" s="46"/>
      <c r="AV285" s="46"/>
      <c r="AW285" s="46"/>
      <c r="AX285" s="46"/>
      <c r="AY285" s="46"/>
      <c r="AZ285" s="46"/>
      <c r="BA285" s="46"/>
      <c r="BB285" s="46"/>
    </row>
    <row r="286" spans="1:54" s="64" customFormat="1">
      <c r="A286" s="61"/>
      <c r="B286" s="62"/>
      <c r="C286" s="63"/>
      <c r="D286" s="63"/>
      <c r="AQ286" s="46"/>
      <c r="AR286" s="46"/>
      <c r="AS286" s="46"/>
      <c r="AT286" s="46"/>
      <c r="AU286" s="46"/>
      <c r="AV286" s="46"/>
      <c r="AW286" s="46"/>
      <c r="AX286" s="46"/>
      <c r="AY286" s="46"/>
      <c r="AZ286" s="46"/>
      <c r="BA286" s="46"/>
      <c r="BB286" s="46"/>
    </row>
    <row r="287" spans="1:54" s="64" customFormat="1">
      <c r="A287" s="61"/>
      <c r="B287" s="62"/>
      <c r="C287" s="63"/>
      <c r="D287" s="63"/>
      <c r="AQ287" s="46"/>
      <c r="AR287" s="46"/>
      <c r="AS287" s="46"/>
      <c r="AT287" s="46"/>
      <c r="AU287" s="46"/>
      <c r="AV287" s="46"/>
      <c r="AW287" s="46"/>
      <c r="AX287" s="46"/>
      <c r="AY287" s="46"/>
      <c r="AZ287" s="46"/>
      <c r="BA287" s="46"/>
      <c r="BB287" s="46"/>
    </row>
    <row r="288" spans="1:54" s="64" customFormat="1">
      <c r="A288" s="61"/>
      <c r="B288" s="62"/>
      <c r="C288" s="63"/>
      <c r="D288" s="63"/>
      <c r="AQ288" s="46"/>
      <c r="AR288" s="46"/>
      <c r="AS288" s="46"/>
      <c r="AT288" s="46"/>
      <c r="AU288" s="46"/>
      <c r="AV288" s="46"/>
      <c r="AW288" s="46"/>
      <c r="AX288" s="46"/>
      <c r="AY288" s="46"/>
      <c r="AZ288" s="46"/>
      <c r="BA288" s="46"/>
      <c r="BB288" s="46"/>
    </row>
    <row r="289" spans="1:54" s="64" customFormat="1">
      <c r="A289" s="61"/>
      <c r="B289" s="62"/>
      <c r="C289" s="63"/>
      <c r="D289" s="63"/>
      <c r="AQ289" s="46"/>
      <c r="AR289" s="46"/>
      <c r="AS289" s="46"/>
      <c r="AT289" s="46"/>
      <c r="AU289" s="46"/>
      <c r="AV289" s="46"/>
      <c r="AW289" s="46"/>
      <c r="AX289" s="46"/>
      <c r="AY289" s="46"/>
      <c r="AZ289" s="46"/>
      <c r="BA289" s="46"/>
      <c r="BB289" s="46"/>
    </row>
    <row r="290" spans="1:54" s="64" customFormat="1">
      <c r="A290" s="61"/>
      <c r="B290" s="62"/>
      <c r="C290" s="63"/>
      <c r="D290" s="63"/>
      <c r="AQ290" s="46"/>
      <c r="AR290" s="46"/>
      <c r="AS290" s="46"/>
      <c r="AT290" s="46"/>
      <c r="AU290" s="46"/>
      <c r="AV290" s="46"/>
      <c r="AW290" s="46"/>
      <c r="AX290" s="46"/>
      <c r="AY290" s="46"/>
      <c r="AZ290" s="46"/>
      <c r="BA290" s="46"/>
      <c r="BB290" s="46"/>
    </row>
    <row r="291" spans="1:54" s="64" customFormat="1">
      <c r="A291" s="61"/>
      <c r="B291" s="62"/>
      <c r="C291" s="63"/>
      <c r="D291" s="63"/>
      <c r="AQ291" s="46"/>
      <c r="AR291" s="46"/>
      <c r="AS291" s="46"/>
      <c r="AT291" s="46"/>
      <c r="AU291" s="46"/>
      <c r="AV291" s="46"/>
      <c r="AW291" s="46"/>
      <c r="AX291" s="46"/>
      <c r="AY291" s="46"/>
      <c r="AZ291" s="46"/>
      <c r="BA291" s="46"/>
      <c r="BB291" s="46"/>
    </row>
    <row r="292" spans="1:54" s="64" customFormat="1">
      <c r="A292" s="61"/>
      <c r="B292" s="62"/>
      <c r="C292" s="63"/>
      <c r="D292" s="63"/>
      <c r="AQ292" s="46"/>
      <c r="AR292" s="46"/>
      <c r="AS292" s="46"/>
      <c r="AT292" s="46"/>
      <c r="AU292" s="46"/>
      <c r="AV292" s="46"/>
      <c r="AW292" s="46"/>
      <c r="AX292" s="46"/>
      <c r="AY292" s="46"/>
      <c r="AZ292" s="46"/>
      <c r="BA292" s="46"/>
      <c r="BB292" s="46"/>
    </row>
    <row r="293" spans="1:54" s="64" customFormat="1">
      <c r="A293" s="61"/>
      <c r="B293" s="62"/>
      <c r="C293" s="63"/>
      <c r="D293" s="63"/>
      <c r="AQ293" s="46"/>
      <c r="AR293" s="46"/>
      <c r="AS293" s="46"/>
      <c r="AT293" s="46"/>
      <c r="AU293" s="46"/>
      <c r="AV293" s="46"/>
      <c r="AW293" s="46"/>
      <c r="AX293" s="46"/>
      <c r="AY293" s="46"/>
      <c r="AZ293" s="46"/>
      <c r="BA293" s="46"/>
      <c r="BB293" s="46"/>
    </row>
    <row r="294" spans="1:54" s="64" customFormat="1">
      <c r="A294" s="61"/>
      <c r="B294" s="62"/>
      <c r="C294" s="63"/>
      <c r="D294" s="63"/>
      <c r="AQ294" s="46"/>
      <c r="AR294" s="46"/>
      <c r="AS294" s="46"/>
      <c r="AT294" s="46"/>
      <c r="AU294" s="46"/>
      <c r="AV294" s="46"/>
      <c r="AW294" s="46"/>
      <c r="AX294" s="46"/>
      <c r="AY294" s="46"/>
      <c r="AZ294" s="46"/>
      <c r="BA294" s="46"/>
      <c r="BB294" s="46"/>
    </row>
    <row r="295" spans="1:54" s="64" customFormat="1">
      <c r="A295" s="61"/>
      <c r="B295" s="62"/>
      <c r="C295" s="63"/>
      <c r="D295" s="63"/>
      <c r="AQ295" s="46"/>
      <c r="AR295" s="46"/>
      <c r="AS295" s="46"/>
      <c r="AT295" s="46"/>
      <c r="AU295" s="46"/>
      <c r="AV295" s="46"/>
      <c r="AW295" s="46"/>
      <c r="AX295" s="46"/>
      <c r="AY295" s="46"/>
      <c r="AZ295" s="46"/>
      <c r="BA295" s="46"/>
      <c r="BB295" s="46"/>
    </row>
    <row r="296" spans="1:54" s="64" customFormat="1">
      <c r="A296" s="61"/>
      <c r="B296" s="62"/>
      <c r="C296" s="63"/>
      <c r="D296" s="63"/>
      <c r="AQ296" s="46"/>
      <c r="AR296" s="46"/>
      <c r="AS296" s="46"/>
      <c r="AT296" s="46"/>
      <c r="AU296" s="46"/>
      <c r="AV296" s="46"/>
      <c r="AW296" s="46"/>
      <c r="AX296" s="46"/>
      <c r="AY296" s="46"/>
      <c r="AZ296" s="46"/>
      <c r="BA296" s="46"/>
      <c r="BB296" s="46"/>
    </row>
    <row r="297" spans="1:54" s="64" customFormat="1">
      <c r="A297" s="61"/>
      <c r="B297" s="62"/>
      <c r="C297" s="63"/>
      <c r="D297" s="63"/>
      <c r="AQ297" s="46"/>
      <c r="AR297" s="46"/>
      <c r="AS297" s="46"/>
      <c r="AT297" s="46"/>
      <c r="AU297" s="46"/>
      <c r="AV297" s="46"/>
      <c r="AW297" s="46"/>
      <c r="AX297" s="46"/>
      <c r="AY297" s="46"/>
      <c r="AZ297" s="46"/>
      <c r="BA297" s="46"/>
      <c r="BB297" s="46"/>
    </row>
    <row r="298" spans="1:54" s="64" customFormat="1">
      <c r="A298" s="61"/>
      <c r="B298" s="62"/>
      <c r="C298" s="63"/>
      <c r="D298" s="63"/>
      <c r="AQ298" s="46"/>
      <c r="AR298" s="46"/>
      <c r="AS298" s="46"/>
      <c r="AT298" s="46"/>
      <c r="AU298" s="46"/>
      <c r="AV298" s="46"/>
      <c r="AW298" s="46"/>
      <c r="AX298" s="46"/>
      <c r="AY298" s="46"/>
      <c r="AZ298" s="46"/>
      <c r="BA298" s="46"/>
      <c r="BB298" s="46"/>
    </row>
    <row r="299" spans="1:54" s="64" customFormat="1">
      <c r="A299" s="61"/>
      <c r="B299" s="62"/>
      <c r="C299" s="63"/>
      <c r="D299" s="63"/>
      <c r="AQ299" s="46"/>
      <c r="AR299" s="46"/>
      <c r="AS299" s="46"/>
      <c r="AT299" s="46"/>
      <c r="AU299" s="46"/>
      <c r="AV299" s="46"/>
      <c r="AW299" s="46"/>
      <c r="AX299" s="46"/>
      <c r="AY299" s="46"/>
      <c r="AZ299" s="46"/>
      <c r="BA299" s="46"/>
      <c r="BB299" s="46"/>
    </row>
    <row r="300" spans="1:54" s="64" customFormat="1">
      <c r="A300" s="61"/>
      <c r="B300" s="62"/>
      <c r="C300" s="63"/>
      <c r="D300" s="63"/>
      <c r="AQ300" s="46"/>
      <c r="AR300" s="46"/>
      <c r="AS300" s="46"/>
      <c r="AT300" s="46"/>
      <c r="AU300" s="46"/>
      <c r="AV300" s="46"/>
      <c r="AW300" s="46"/>
      <c r="AX300" s="46"/>
      <c r="AY300" s="46"/>
      <c r="AZ300" s="46"/>
      <c r="BA300" s="46"/>
      <c r="BB300" s="46"/>
    </row>
    <row r="301" spans="1:54" s="64" customFormat="1">
      <c r="A301" s="61"/>
      <c r="B301" s="62"/>
      <c r="C301" s="63"/>
      <c r="D301" s="63"/>
      <c r="AQ301" s="46"/>
      <c r="AR301" s="46"/>
      <c r="AS301" s="46"/>
      <c r="AT301" s="46"/>
      <c r="AU301" s="46"/>
      <c r="AV301" s="46"/>
      <c r="AW301" s="46"/>
      <c r="AX301" s="46"/>
      <c r="AY301" s="46"/>
      <c r="AZ301" s="46"/>
      <c r="BA301" s="46"/>
      <c r="BB301" s="46"/>
    </row>
    <row r="302" spans="1:54" s="64" customFormat="1">
      <c r="A302" s="61"/>
      <c r="B302" s="62"/>
      <c r="C302" s="63"/>
      <c r="D302" s="63"/>
      <c r="AQ302" s="46"/>
      <c r="AR302" s="46"/>
      <c r="AS302" s="46"/>
      <c r="AT302" s="46"/>
      <c r="AU302" s="46"/>
      <c r="AV302" s="46"/>
      <c r="AW302" s="46"/>
      <c r="AX302" s="46"/>
      <c r="AY302" s="46"/>
      <c r="AZ302" s="46"/>
      <c r="BA302" s="46"/>
      <c r="BB302" s="46"/>
    </row>
    <row r="303" spans="1:54" s="64" customFormat="1">
      <c r="A303" s="61"/>
      <c r="B303" s="62"/>
      <c r="C303" s="63"/>
      <c r="D303" s="63"/>
      <c r="AQ303" s="46"/>
      <c r="AR303" s="46"/>
      <c r="AS303" s="46"/>
      <c r="AT303" s="46"/>
      <c r="AU303" s="46"/>
      <c r="AV303" s="46"/>
      <c r="AW303" s="46"/>
      <c r="AX303" s="46"/>
      <c r="AY303" s="46"/>
      <c r="AZ303" s="46"/>
      <c r="BA303" s="46"/>
      <c r="BB303" s="46"/>
    </row>
    <row r="304" spans="1:54" s="64" customFormat="1">
      <c r="A304" s="61"/>
      <c r="B304" s="62"/>
      <c r="C304" s="63"/>
      <c r="D304" s="63"/>
      <c r="AQ304" s="46"/>
      <c r="AR304" s="46"/>
      <c r="AS304" s="46"/>
      <c r="AT304" s="46"/>
      <c r="AU304" s="46"/>
      <c r="AV304" s="46"/>
      <c r="AW304" s="46"/>
      <c r="AX304" s="46"/>
      <c r="AY304" s="46"/>
      <c r="AZ304" s="46"/>
      <c r="BA304" s="46"/>
      <c r="BB304" s="46"/>
    </row>
    <row r="305" spans="1:54" s="64" customFormat="1">
      <c r="A305" s="61"/>
      <c r="B305" s="62"/>
      <c r="C305" s="63"/>
      <c r="D305" s="63"/>
      <c r="AQ305" s="46"/>
      <c r="AR305" s="46"/>
      <c r="AS305" s="46"/>
      <c r="AT305" s="46"/>
      <c r="AU305" s="46"/>
      <c r="AV305" s="46"/>
      <c r="AW305" s="46"/>
      <c r="AX305" s="46"/>
      <c r="AY305" s="46"/>
      <c r="AZ305" s="46"/>
      <c r="BA305" s="46"/>
      <c r="BB305" s="46"/>
    </row>
    <row r="306" spans="1:54" s="64" customFormat="1">
      <c r="A306" s="61"/>
      <c r="B306" s="62"/>
      <c r="C306" s="63"/>
      <c r="D306" s="63"/>
      <c r="AQ306" s="46"/>
      <c r="AR306" s="46"/>
      <c r="AS306" s="46"/>
      <c r="AT306" s="46"/>
      <c r="AU306" s="46"/>
      <c r="AV306" s="46"/>
      <c r="AW306" s="46"/>
      <c r="AX306" s="46"/>
      <c r="AY306" s="46"/>
      <c r="AZ306" s="46"/>
      <c r="BA306" s="46"/>
      <c r="BB306" s="46"/>
    </row>
    <row r="307" spans="1:54" s="64" customFormat="1">
      <c r="A307" s="61"/>
      <c r="B307" s="62"/>
      <c r="C307" s="63"/>
      <c r="D307" s="63"/>
      <c r="AQ307" s="46"/>
      <c r="AR307" s="46"/>
      <c r="AS307" s="46"/>
      <c r="AT307" s="46"/>
      <c r="AU307" s="46"/>
      <c r="AV307" s="46"/>
      <c r="AW307" s="46"/>
      <c r="AX307" s="46"/>
      <c r="AY307" s="46"/>
      <c r="AZ307" s="46"/>
      <c r="BA307" s="46"/>
      <c r="BB307" s="46"/>
    </row>
    <row r="308" spans="1:54" s="64" customFormat="1">
      <c r="A308" s="61"/>
      <c r="B308" s="62"/>
      <c r="C308" s="63"/>
      <c r="D308" s="63"/>
      <c r="AQ308" s="46"/>
      <c r="AR308" s="46"/>
      <c r="AS308" s="46"/>
      <c r="AT308" s="46"/>
      <c r="AU308" s="46"/>
      <c r="AV308" s="46"/>
      <c r="AW308" s="46"/>
      <c r="AX308" s="46"/>
      <c r="AY308" s="46"/>
      <c r="AZ308" s="46"/>
      <c r="BA308" s="46"/>
      <c r="BB308" s="46"/>
    </row>
    <row r="309" spans="1:54" s="64" customFormat="1">
      <c r="A309" s="61"/>
      <c r="B309" s="62"/>
      <c r="C309" s="63"/>
      <c r="D309" s="63"/>
      <c r="AQ309" s="46"/>
      <c r="AR309" s="46"/>
      <c r="AS309" s="46"/>
      <c r="AT309" s="46"/>
      <c r="AU309" s="46"/>
      <c r="AV309" s="46"/>
      <c r="AW309" s="46"/>
      <c r="AX309" s="46"/>
      <c r="AY309" s="46"/>
      <c r="AZ309" s="46"/>
      <c r="BA309" s="46"/>
      <c r="BB309" s="46"/>
    </row>
    <row r="310" spans="1:54" s="64" customFormat="1">
      <c r="A310" s="61"/>
      <c r="B310" s="62"/>
      <c r="C310" s="63"/>
      <c r="D310" s="63"/>
      <c r="AQ310" s="46"/>
      <c r="AR310" s="46"/>
      <c r="AS310" s="46"/>
      <c r="AT310" s="46"/>
      <c r="AU310" s="46"/>
      <c r="AV310" s="46"/>
      <c r="AW310" s="46"/>
      <c r="AX310" s="46"/>
      <c r="AY310" s="46"/>
      <c r="AZ310" s="46"/>
      <c r="BA310" s="46"/>
      <c r="BB310" s="46"/>
    </row>
    <row r="311" spans="1:54" s="64" customFormat="1">
      <c r="A311" s="61"/>
      <c r="B311" s="62"/>
      <c r="C311" s="63"/>
      <c r="D311" s="63"/>
      <c r="AQ311" s="46"/>
      <c r="AR311" s="46"/>
      <c r="AS311" s="46"/>
      <c r="AT311" s="46"/>
      <c r="AU311" s="46"/>
      <c r="AV311" s="46"/>
      <c r="AW311" s="46"/>
      <c r="AX311" s="46"/>
      <c r="AY311" s="46"/>
      <c r="AZ311" s="46"/>
      <c r="BA311" s="46"/>
      <c r="BB311" s="46"/>
    </row>
    <row r="312" spans="1:54" s="64" customFormat="1">
      <c r="A312" s="61"/>
      <c r="B312" s="62"/>
      <c r="C312" s="63"/>
      <c r="D312" s="63"/>
      <c r="AQ312" s="46"/>
      <c r="AR312" s="46"/>
      <c r="AS312" s="46"/>
      <c r="AT312" s="46"/>
      <c r="AU312" s="46"/>
      <c r="AV312" s="46"/>
      <c r="AW312" s="46"/>
      <c r="AX312" s="46"/>
      <c r="AY312" s="46"/>
      <c r="AZ312" s="46"/>
      <c r="BA312" s="46"/>
      <c r="BB312" s="46"/>
    </row>
    <row r="313" spans="1:54" s="64" customFormat="1">
      <c r="A313" s="61"/>
      <c r="B313" s="62"/>
      <c r="C313" s="63"/>
      <c r="D313" s="63"/>
      <c r="AQ313" s="46"/>
      <c r="AR313" s="46"/>
      <c r="AS313" s="46"/>
      <c r="AT313" s="46"/>
      <c r="AU313" s="46"/>
      <c r="AV313" s="46"/>
      <c r="AW313" s="46"/>
      <c r="AX313" s="46"/>
      <c r="AY313" s="46"/>
      <c r="AZ313" s="46"/>
      <c r="BA313" s="46"/>
      <c r="BB313" s="46"/>
    </row>
    <row r="314" spans="1:54" s="64" customFormat="1">
      <c r="A314" s="61"/>
      <c r="B314" s="62"/>
      <c r="C314" s="63"/>
      <c r="D314" s="63"/>
      <c r="AQ314" s="46"/>
      <c r="AR314" s="46"/>
      <c r="AS314" s="46"/>
      <c r="AT314" s="46"/>
      <c r="AU314" s="46"/>
      <c r="AV314" s="46"/>
      <c r="AW314" s="46"/>
      <c r="AX314" s="46"/>
      <c r="AY314" s="46"/>
      <c r="AZ314" s="46"/>
      <c r="BA314" s="46"/>
      <c r="BB314" s="46"/>
    </row>
    <row r="315" spans="1:54" s="64" customFormat="1">
      <c r="A315" s="61"/>
      <c r="B315" s="62"/>
      <c r="C315" s="63"/>
      <c r="D315" s="63"/>
      <c r="AQ315" s="46"/>
      <c r="AR315" s="46"/>
      <c r="AS315" s="46"/>
      <c r="AT315" s="46"/>
      <c r="AU315" s="46"/>
      <c r="AV315" s="46"/>
      <c r="AW315" s="46"/>
      <c r="AX315" s="46"/>
      <c r="AY315" s="46"/>
      <c r="AZ315" s="46"/>
      <c r="BA315" s="46"/>
      <c r="BB315" s="46"/>
    </row>
    <row r="316" spans="1:54" s="64" customFormat="1">
      <c r="A316" s="61"/>
      <c r="B316" s="62"/>
      <c r="C316" s="63"/>
      <c r="D316" s="63"/>
      <c r="AQ316" s="46"/>
      <c r="AR316" s="46"/>
      <c r="AS316" s="46"/>
      <c r="AT316" s="46"/>
      <c r="AU316" s="46"/>
      <c r="AV316" s="46"/>
      <c r="AW316" s="46"/>
      <c r="AX316" s="46"/>
      <c r="AY316" s="46"/>
      <c r="AZ316" s="46"/>
      <c r="BA316" s="46"/>
      <c r="BB316" s="46"/>
    </row>
    <row r="317" spans="1:54" s="64" customFormat="1">
      <c r="A317" s="61"/>
      <c r="B317" s="62"/>
      <c r="C317" s="63"/>
      <c r="D317" s="63"/>
      <c r="AQ317" s="46"/>
      <c r="AR317" s="46"/>
      <c r="AS317" s="46"/>
      <c r="AT317" s="46"/>
      <c r="AU317" s="46"/>
      <c r="AV317" s="46"/>
      <c r="AW317" s="46"/>
      <c r="AX317" s="46"/>
      <c r="AY317" s="46"/>
      <c r="AZ317" s="46"/>
      <c r="BA317" s="46"/>
      <c r="BB317" s="46"/>
    </row>
    <row r="318" spans="1:54" s="64" customFormat="1">
      <c r="A318" s="61"/>
      <c r="B318" s="62"/>
      <c r="C318" s="63"/>
      <c r="D318" s="63"/>
      <c r="AQ318" s="46"/>
      <c r="AR318" s="46"/>
      <c r="AS318" s="46"/>
      <c r="AT318" s="46"/>
      <c r="AU318" s="46"/>
      <c r="AV318" s="46"/>
      <c r="AW318" s="46"/>
      <c r="AX318" s="46"/>
      <c r="AY318" s="46"/>
      <c r="AZ318" s="46"/>
      <c r="BA318" s="46"/>
      <c r="BB318" s="46"/>
    </row>
    <row r="319" spans="1:54" s="64" customFormat="1">
      <c r="A319" s="61"/>
      <c r="B319" s="62"/>
      <c r="C319" s="63"/>
      <c r="D319" s="63"/>
      <c r="AQ319" s="46"/>
      <c r="AR319" s="46"/>
      <c r="AS319" s="46"/>
      <c r="AT319" s="46"/>
      <c r="AU319" s="46"/>
      <c r="AV319" s="46"/>
      <c r="AW319" s="46"/>
      <c r="AX319" s="46"/>
      <c r="AY319" s="46"/>
      <c r="AZ319" s="46"/>
      <c r="BA319" s="46"/>
      <c r="BB319" s="46"/>
    </row>
    <row r="320" spans="1:54" s="64" customFormat="1">
      <c r="A320" s="61"/>
      <c r="B320" s="62"/>
      <c r="C320" s="63"/>
      <c r="D320" s="63"/>
      <c r="AQ320" s="46"/>
      <c r="AR320" s="46"/>
      <c r="AS320" s="46"/>
      <c r="AT320" s="46"/>
      <c r="AU320" s="46"/>
      <c r="AV320" s="46"/>
      <c r="AW320" s="46"/>
      <c r="AX320" s="46"/>
      <c r="AY320" s="46"/>
      <c r="AZ320" s="46"/>
      <c r="BA320" s="46"/>
      <c r="BB320" s="46"/>
    </row>
    <row r="321" spans="1:54" s="64" customFormat="1">
      <c r="A321" s="61"/>
      <c r="B321" s="62"/>
      <c r="C321" s="63"/>
      <c r="D321" s="63"/>
      <c r="AQ321" s="46"/>
      <c r="AR321" s="46"/>
      <c r="AS321" s="46"/>
      <c r="AT321" s="46"/>
      <c r="AU321" s="46"/>
      <c r="AV321" s="46"/>
      <c r="AW321" s="46"/>
      <c r="AX321" s="46"/>
      <c r="AY321" s="46"/>
      <c r="AZ321" s="46"/>
      <c r="BA321" s="46"/>
      <c r="BB321" s="46"/>
    </row>
    <row r="322" spans="1:54" s="64" customFormat="1">
      <c r="A322" s="61"/>
      <c r="B322" s="62"/>
      <c r="C322" s="63"/>
      <c r="D322" s="63"/>
      <c r="AQ322" s="46"/>
      <c r="AR322" s="46"/>
      <c r="AS322" s="46"/>
      <c r="AT322" s="46"/>
      <c r="AU322" s="46"/>
      <c r="AV322" s="46"/>
      <c r="AW322" s="46"/>
      <c r="AX322" s="46"/>
      <c r="AY322" s="46"/>
      <c r="AZ322" s="46"/>
      <c r="BA322" s="46"/>
      <c r="BB322" s="46"/>
    </row>
    <row r="323" spans="1:54" s="64" customFormat="1">
      <c r="A323" s="61"/>
      <c r="B323" s="62"/>
      <c r="C323" s="63"/>
      <c r="D323" s="63"/>
      <c r="AQ323" s="46"/>
      <c r="AR323" s="46"/>
      <c r="AS323" s="46"/>
      <c r="AT323" s="46"/>
      <c r="AU323" s="46"/>
      <c r="AV323" s="46"/>
      <c r="AW323" s="46"/>
      <c r="AX323" s="46"/>
      <c r="AY323" s="46"/>
      <c r="AZ323" s="46"/>
      <c r="BA323" s="46"/>
      <c r="BB323" s="46"/>
    </row>
    <row r="324" spans="1:54" s="64" customFormat="1">
      <c r="A324" s="61"/>
      <c r="B324" s="62"/>
      <c r="C324" s="63"/>
      <c r="D324" s="63"/>
      <c r="AQ324" s="46"/>
      <c r="AR324" s="46"/>
      <c r="AS324" s="46"/>
      <c r="AT324" s="46"/>
      <c r="AU324" s="46"/>
      <c r="AV324" s="46"/>
      <c r="AW324" s="46"/>
      <c r="AX324" s="46"/>
      <c r="AY324" s="46"/>
      <c r="AZ324" s="46"/>
      <c r="BA324" s="46"/>
      <c r="BB324" s="46"/>
    </row>
    <row r="325" spans="1:54" s="64" customFormat="1">
      <c r="A325" s="61"/>
      <c r="B325" s="62"/>
      <c r="C325" s="63"/>
      <c r="D325" s="63"/>
      <c r="AQ325" s="46"/>
      <c r="AR325" s="46"/>
      <c r="AS325" s="46"/>
      <c r="AT325" s="46"/>
      <c r="AU325" s="46"/>
      <c r="AV325" s="46"/>
      <c r="AW325" s="46"/>
      <c r="AX325" s="46"/>
      <c r="AY325" s="46"/>
      <c r="AZ325" s="46"/>
      <c r="BA325" s="46"/>
      <c r="BB325" s="46"/>
    </row>
    <row r="326" spans="1:54" s="64" customFormat="1">
      <c r="A326" s="61"/>
      <c r="B326" s="62"/>
      <c r="C326" s="63"/>
      <c r="D326" s="63"/>
      <c r="AQ326" s="46"/>
      <c r="AR326" s="46"/>
      <c r="AS326" s="46"/>
      <c r="AT326" s="46"/>
      <c r="AU326" s="46"/>
      <c r="AV326" s="46"/>
      <c r="AW326" s="46"/>
      <c r="AX326" s="46"/>
      <c r="AY326" s="46"/>
      <c r="AZ326" s="46"/>
      <c r="BA326" s="46"/>
      <c r="BB326" s="46"/>
    </row>
    <row r="327" spans="1:54" s="64" customFormat="1">
      <c r="A327" s="61"/>
      <c r="B327" s="62"/>
      <c r="C327" s="63"/>
      <c r="D327" s="63"/>
      <c r="AQ327" s="46"/>
      <c r="AR327" s="46"/>
      <c r="AS327" s="46"/>
      <c r="AT327" s="46"/>
      <c r="AU327" s="46"/>
      <c r="AV327" s="46"/>
      <c r="AW327" s="46"/>
      <c r="AX327" s="46"/>
      <c r="AY327" s="46"/>
      <c r="AZ327" s="46"/>
      <c r="BA327" s="46"/>
      <c r="BB327" s="46"/>
    </row>
    <row r="328" spans="1:54" s="64" customFormat="1">
      <c r="A328" s="61"/>
      <c r="B328" s="62"/>
      <c r="C328" s="63"/>
      <c r="D328" s="63"/>
      <c r="AQ328" s="46"/>
      <c r="AR328" s="46"/>
      <c r="AS328" s="46"/>
      <c r="AT328" s="46"/>
      <c r="AU328" s="46"/>
      <c r="AV328" s="46"/>
      <c r="AW328" s="46"/>
      <c r="AX328" s="46"/>
      <c r="AY328" s="46"/>
      <c r="AZ328" s="46"/>
      <c r="BA328" s="46"/>
      <c r="BB328" s="46"/>
    </row>
    <row r="329" spans="1:54" s="64" customFormat="1">
      <c r="A329" s="61"/>
      <c r="B329" s="62"/>
      <c r="C329" s="63"/>
      <c r="D329" s="63"/>
      <c r="AQ329" s="46"/>
      <c r="AR329" s="46"/>
      <c r="AS329" s="46"/>
      <c r="AT329" s="46"/>
      <c r="AU329" s="46"/>
      <c r="AV329" s="46"/>
      <c r="AW329" s="46"/>
      <c r="AX329" s="46"/>
      <c r="AY329" s="46"/>
      <c r="AZ329" s="46"/>
      <c r="BA329" s="46"/>
      <c r="BB329" s="46"/>
    </row>
    <row r="330" spans="1:54" s="64" customFormat="1">
      <c r="A330" s="61"/>
      <c r="B330" s="62"/>
      <c r="C330" s="63"/>
      <c r="D330" s="63"/>
      <c r="AQ330" s="46"/>
      <c r="AR330" s="46"/>
      <c r="AS330" s="46"/>
      <c r="AT330" s="46"/>
      <c r="AU330" s="46"/>
      <c r="AV330" s="46"/>
      <c r="AW330" s="46"/>
      <c r="AX330" s="46"/>
      <c r="AY330" s="46"/>
      <c r="AZ330" s="46"/>
      <c r="BA330" s="46"/>
      <c r="BB330" s="46"/>
    </row>
    <row r="331" spans="1:54" s="64" customFormat="1">
      <c r="A331" s="61"/>
      <c r="B331" s="62"/>
      <c r="C331" s="63"/>
      <c r="D331" s="63"/>
      <c r="AQ331" s="46"/>
      <c r="AR331" s="46"/>
      <c r="AS331" s="46"/>
      <c r="AT331" s="46"/>
      <c r="AU331" s="46"/>
      <c r="AV331" s="46"/>
      <c r="AW331" s="46"/>
      <c r="AX331" s="46"/>
      <c r="AY331" s="46"/>
      <c r="AZ331" s="46"/>
      <c r="BA331" s="46"/>
      <c r="BB331" s="46"/>
    </row>
    <row r="332" spans="1:54" s="64" customFormat="1">
      <c r="A332" s="61"/>
      <c r="B332" s="62"/>
      <c r="C332" s="63"/>
      <c r="D332" s="63"/>
      <c r="AQ332" s="46"/>
      <c r="AR332" s="46"/>
      <c r="AS332" s="46"/>
      <c r="AT332" s="46"/>
      <c r="AU332" s="46"/>
      <c r="AV332" s="46"/>
      <c r="AW332" s="46"/>
      <c r="AX332" s="46"/>
      <c r="AY332" s="46"/>
      <c r="AZ332" s="46"/>
      <c r="BA332" s="46"/>
      <c r="BB332" s="46"/>
    </row>
    <row r="333" spans="1:54" s="64" customFormat="1">
      <c r="A333" s="61"/>
      <c r="B333" s="62"/>
      <c r="C333" s="63"/>
      <c r="D333" s="63"/>
      <c r="AQ333" s="46"/>
      <c r="AR333" s="46"/>
      <c r="AS333" s="46"/>
      <c r="AT333" s="46"/>
      <c r="AU333" s="46"/>
      <c r="AV333" s="46"/>
      <c r="AW333" s="46"/>
      <c r="AX333" s="46"/>
      <c r="AY333" s="46"/>
      <c r="AZ333" s="46"/>
      <c r="BA333" s="46"/>
      <c r="BB333" s="46"/>
    </row>
    <row r="334" spans="1:54" s="64" customFormat="1">
      <c r="A334" s="61"/>
      <c r="B334" s="62"/>
      <c r="C334" s="63"/>
      <c r="D334" s="63"/>
      <c r="AQ334" s="46"/>
      <c r="AR334" s="46"/>
      <c r="AS334" s="46"/>
      <c r="AT334" s="46"/>
      <c r="AU334" s="46"/>
      <c r="AV334" s="46"/>
      <c r="AW334" s="46"/>
      <c r="AX334" s="46"/>
      <c r="AY334" s="46"/>
      <c r="AZ334" s="46"/>
      <c r="BA334" s="46"/>
      <c r="BB334" s="46"/>
    </row>
    <row r="335" spans="1:54" s="64" customFormat="1">
      <c r="A335" s="61"/>
      <c r="B335" s="62"/>
      <c r="C335" s="63"/>
      <c r="D335" s="63"/>
      <c r="AQ335" s="46"/>
      <c r="AR335" s="46"/>
      <c r="AS335" s="46"/>
      <c r="AT335" s="46"/>
      <c r="AU335" s="46"/>
      <c r="AV335" s="46"/>
      <c r="AW335" s="46"/>
      <c r="AX335" s="46"/>
      <c r="AY335" s="46"/>
      <c r="AZ335" s="46"/>
      <c r="BA335" s="46"/>
      <c r="BB335" s="46"/>
    </row>
    <row r="336" spans="1:54" s="64" customFormat="1">
      <c r="A336" s="61"/>
      <c r="B336" s="62"/>
      <c r="C336" s="63"/>
      <c r="D336" s="63"/>
      <c r="AQ336" s="46"/>
      <c r="AR336" s="46"/>
      <c r="AS336" s="46"/>
      <c r="AT336" s="46"/>
      <c r="AU336" s="46"/>
      <c r="AV336" s="46"/>
      <c r="AW336" s="46"/>
      <c r="AX336" s="46"/>
      <c r="AY336" s="46"/>
      <c r="AZ336" s="46"/>
      <c r="BA336" s="46"/>
      <c r="BB336" s="46"/>
    </row>
    <row r="337" spans="1:54" s="64" customFormat="1">
      <c r="A337" s="61"/>
      <c r="B337" s="62"/>
      <c r="C337" s="63"/>
      <c r="D337" s="63"/>
      <c r="AQ337" s="46"/>
      <c r="AR337" s="46"/>
      <c r="AS337" s="46"/>
      <c r="AT337" s="46"/>
      <c r="AU337" s="46"/>
      <c r="AV337" s="46"/>
      <c r="AW337" s="46"/>
      <c r="AX337" s="46"/>
      <c r="AY337" s="46"/>
      <c r="AZ337" s="46"/>
      <c r="BA337" s="46"/>
      <c r="BB337" s="46"/>
    </row>
    <row r="338" spans="1:54" s="64" customFormat="1">
      <c r="A338" s="61"/>
      <c r="B338" s="62"/>
      <c r="C338" s="63"/>
      <c r="D338" s="63"/>
      <c r="AQ338" s="46"/>
      <c r="AR338" s="46"/>
      <c r="AS338" s="46"/>
      <c r="AT338" s="46"/>
      <c r="AU338" s="46"/>
      <c r="AV338" s="46"/>
      <c r="AW338" s="46"/>
      <c r="AX338" s="46"/>
      <c r="AY338" s="46"/>
      <c r="AZ338" s="46"/>
      <c r="BA338" s="46"/>
      <c r="BB338" s="46"/>
    </row>
    <row r="339" spans="1:54" s="64" customFormat="1">
      <c r="A339" s="61"/>
      <c r="B339" s="62"/>
      <c r="C339" s="63"/>
      <c r="D339" s="63"/>
      <c r="AQ339" s="46"/>
      <c r="AR339" s="46"/>
      <c r="AS339" s="46"/>
      <c r="AT339" s="46"/>
      <c r="AU339" s="46"/>
      <c r="AV339" s="46"/>
      <c r="AW339" s="46"/>
      <c r="AX339" s="46"/>
      <c r="AY339" s="46"/>
      <c r="AZ339" s="46"/>
      <c r="BA339" s="46"/>
      <c r="BB339" s="46"/>
    </row>
    <row r="340" spans="1:54" s="64" customFormat="1">
      <c r="A340" s="61"/>
      <c r="B340" s="62"/>
      <c r="C340" s="63"/>
      <c r="D340" s="63"/>
      <c r="AQ340" s="46"/>
      <c r="AR340" s="46"/>
      <c r="AS340" s="46"/>
      <c r="AT340" s="46"/>
      <c r="AU340" s="46"/>
      <c r="AV340" s="46"/>
      <c r="AW340" s="46"/>
      <c r="AX340" s="46"/>
      <c r="AY340" s="46"/>
      <c r="AZ340" s="46"/>
      <c r="BA340" s="46"/>
      <c r="BB340" s="46"/>
    </row>
    <row r="341" spans="1:54" s="64" customFormat="1">
      <c r="A341" s="61"/>
      <c r="B341" s="62"/>
      <c r="C341" s="63"/>
      <c r="D341" s="63"/>
      <c r="AQ341" s="46"/>
      <c r="AR341" s="46"/>
      <c r="AS341" s="46"/>
      <c r="AT341" s="46"/>
      <c r="AU341" s="46"/>
      <c r="AV341" s="46"/>
      <c r="AW341" s="46"/>
      <c r="AX341" s="46"/>
      <c r="AY341" s="46"/>
      <c r="AZ341" s="46"/>
      <c r="BA341" s="46"/>
      <c r="BB341" s="46"/>
    </row>
    <row r="342" spans="1:54" s="64" customFormat="1">
      <c r="A342" s="61"/>
      <c r="B342" s="62"/>
      <c r="C342" s="63"/>
      <c r="D342" s="63"/>
      <c r="AQ342" s="46"/>
      <c r="AR342" s="46"/>
      <c r="AS342" s="46"/>
      <c r="AT342" s="46"/>
      <c r="AU342" s="46"/>
      <c r="AV342" s="46"/>
      <c r="AW342" s="46"/>
      <c r="AX342" s="46"/>
      <c r="AY342" s="46"/>
      <c r="AZ342" s="46"/>
      <c r="BA342" s="46"/>
      <c r="BB342" s="46"/>
    </row>
    <row r="343" spans="1:54" s="64" customFormat="1">
      <c r="A343" s="61"/>
      <c r="B343" s="62"/>
      <c r="C343" s="63"/>
      <c r="D343" s="63"/>
      <c r="AQ343" s="46"/>
      <c r="AR343" s="46"/>
      <c r="AS343" s="46"/>
      <c r="AT343" s="46"/>
      <c r="AU343" s="46"/>
      <c r="AV343" s="46"/>
      <c r="AW343" s="46"/>
      <c r="AX343" s="46"/>
      <c r="AY343" s="46"/>
      <c r="AZ343" s="46"/>
      <c r="BA343" s="46"/>
      <c r="BB343" s="46"/>
    </row>
    <row r="344" spans="1:54" s="64" customFormat="1">
      <c r="A344" s="61"/>
      <c r="B344" s="62"/>
      <c r="C344" s="63"/>
      <c r="D344" s="63"/>
      <c r="AQ344" s="46"/>
      <c r="AR344" s="46"/>
      <c r="AS344" s="46"/>
      <c r="AT344" s="46"/>
      <c r="AU344" s="46"/>
      <c r="AV344" s="46"/>
      <c r="AW344" s="46"/>
      <c r="AX344" s="46"/>
      <c r="AY344" s="46"/>
      <c r="AZ344" s="46"/>
      <c r="BA344" s="46"/>
      <c r="BB344" s="46"/>
    </row>
    <row r="345" spans="1:54" s="64" customFormat="1">
      <c r="A345" s="61"/>
      <c r="B345" s="62"/>
      <c r="C345" s="63"/>
      <c r="D345" s="63"/>
      <c r="AQ345" s="46"/>
      <c r="AR345" s="46"/>
      <c r="AS345" s="46"/>
      <c r="AT345" s="46"/>
      <c r="AU345" s="46"/>
      <c r="AV345" s="46"/>
      <c r="AW345" s="46"/>
      <c r="AX345" s="46"/>
      <c r="AY345" s="46"/>
      <c r="AZ345" s="46"/>
      <c r="BA345" s="46"/>
      <c r="BB345" s="46"/>
    </row>
    <row r="346" spans="1:54" s="64" customFormat="1">
      <c r="A346" s="61"/>
      <c r="B346" s="62"/>
      <c r="C346" s="63"/>
      <c r="D346" s="63"/>
      <c r="AQ346" s="46"/>
      <c r="AR346" s="46"/>
      <c r="AS346" s="46"/>
      <c r="AT346" s="46"/>
      <c r="AU346" s="46"/>
      <c r="AV346" s="46"/>
      <c r="AW346" s="46"/>
      <c r="AX346" s="46"/>
      <c r="AY346" s="46"/>
      <c r="AZ346" s="46"/>
      <c r="BA346" s="46"/>
      <c r="BB346" s="46"/>
    </row>
    <row r="347" spans="1:54" s="64" customFormat="1">
      <c r="A347" s="61"/>
      <c r="B347" s="62"/>
      <c r="C347" s="63"/>
      <c r="D347" s="63"/>
      <c r="AQ347" s="46"/>
      <c r="AR347" s="46"/>
      <c r="AS347" s="46"/>
      <c r="AT347" s="46"/>
      <c r="AU347" s="46"/>
      <c r="AV347" s="46"/>
      <c r="AW347" s="46"/>
      <c r="AX347" s="46"/>
      <c r="AY347" s="46"/>
      <c r="AZ347" s="46"/>
      <c r="BA347" s="46"/>
      <c r="BB347" s="46"/>
    </row>
    <row r="348" spans="1:54" s="64" customFormat="1">
      <c r="A348" s="61"/>
      <c r="B348" s="62"/>
      <c r="C348" s="63"/>
      <c r="D348" s="63"/>
      <c r="AQ348" s="46"/>
      <c r="AR348" s="46"/>
      <c r="AS348" s="46"/>
      <c r="AT348" s="46"/>
      <c r="AU348" s="46"/>
      <c r="AV348" s="46"/>
      <c r="AW348" s="46"/>
      <c r="AX348" s="46"/>
      <c r="AY348" s="46"/>
      <c r="AZ348" s="46"/>
      <c r="BA348" s="46"/>
      <c r="BB348" s="46"/>
    </row>
    <row r="349" spans="1:54" s="64" customFormat="1">
      <c r="A349" s="61"/>
      <c r="B349" s="62"/>
      <c r="C349" s="63"/>
      <c r="D349" s="63"/>
      <c r="AQ349" s="46"/>
      <c r="AR349" s="46"/>
      <c r="AS349" s="46"/>
      <c r="AT349" s="46"/>
      <c r="AU349" s="46"/>
      <c r="AV349" s="46"/>
      <c r="AW349" s="46"/>
      <c r="AX349" s="46"/>
      <c r="AY349" s="46"/>
      <c r="AZ349" s="46"/>
      <c r="BA349" s="46"/>
      <c r="BB349" s="46"/>
    </row>
    <row r="350" spans="1:54" s="64" customFormat="1">
      <c r="A350" s="61"/>
      <c r="B350" s="62"/>
      <c r="C350" s="63"/>
      <c r="D350" s="63"/>
      <c r="AQ350" s="46"/>
      <c r="AR350" s="46"/>
      <c r="AS350" s="46"/>
      <c r="AT350" s="46"/>
      <c r="AU350" s="46"/>
      <c r="AV350" s="46"/>
      <c r="AW350" s="46"/>
      <c r="AX350" s="46"/>
      <c r="AY350" s="46"/>
      <c r="AZ350" s="46"/>
      <c r="BA350" s="46"/>
      <c r="BB350" s="46"/>
    </row>
    <row r="351" spans="1:54" s="64" customFormat="1">
      <c r="A351" s="61"/>
      <c r="B351" s="62"/>
      <c r="C351" s="63"/>
      <c r="D351" s="63"/>
      <c r="AQ351" s="46"/>
      <c r="AR351" s="46"/>
      <c r="AS351" s="46"/>
      <c r="AT351" s="46"/>
      <c r="AU351" s="46"/>
      <c r="AV351" s="46"/>
      <c r="AW351" s="46"/>
      <c r="AX351" s="46"/>
      <c r="AY351" s="46"/>
      <c r="AZ351" s="46"/>
      <c r="BA351" s="46"/>
      <c r="BB351" s="46"/>
    </row>
    <row r="352" spans="1:54" s="64" customFormat="1">
      <c r="A352" s="61"/>
      <c r="B352" s="62"/>
      <c r="C352" s="63"/>
      <c r="D352" s="63"/>
      <c r="AQ352" s="46"/>
      <c r="AR352" s="46"/>
      <c r="AS352" s="46"/>
      <c r="AT352" s="46"/>
      <c r="AU352" s="46"/>
      <c r="AV352" s="46"/>
      <c r="AW352" s="46"/>
      <c r="AX352" s="46"/>
      <c r="AY352" s="46"/>
      <c r="AZ352" s="46"/>
      <c r="BA352" s="46"/>
      <c r="BB352" s="46"/>
    </row>
    <row r="353" spans="1:54" s="64" customFormat="1">
      <c r="A353" s="61"/>
      <c r="B353" s="62"/>
      <c r="C353" s="63"/>
      <c r="D353" s="63"/>
      <c r="AQ353" s="46"/>
      <c r="AR353" s="46"/>
      <c r="AS353" s="46"/>
      <c r="AT353" s="46"/>
      <c r="AU353" s="46"/>
      <c r="AV353" s="46"/>
      <c r="AW353" s="46"/>
      <c r="AX353" s="46"/>
      <c r="AY353" s="46"/>
      <c r="AZ353" s="46"/>
      <c r="BA353" s="46"/>
      <c r="BB353" s="46"/>
    </row>
    <row r="354" spans="1:54" s="64" customFormat="1">
      <c r="A354" s="61"/>
      <c r="B354" s="62"/>
      <c r="C354" s="63"/>
      <c r="D354" s="63"/>
      <c r="AQ354" s="46"/>
      <c r="AR354" s="46"/>
      <c r="AS354" s="46"/>
      <c r="AT354" s="46"/>
      <c r="AU354" s="46"/>
      <c r="AV354" s="46"/>
      <c r="AW354" s="46"/>
      <c r="AX354" s="46"/>
      <c r="AY354" s="46"/>
      <c r="AZ354" s="46"/>
      <c r="BA354" s="46"/>
      <c r="BB354" s="46"/>
    </row>
    <row r="355" spans="1:54" s="64" customFormat="1">
      <c r="A355" s="61"/>
      <c r="B355" s="62"/>
      <c r="C355" s="63"/>
      <c r="D355" s="63"/>
      <c r="AQ355" s="46"/>
      <c r="AR355" s="46"/>
      <c r="AS355" s="46"/>
      <c r="AT355" s="46"/>
      <c r="AU355" s="46"/>
      <c r="AV355" s="46"/>
      <c r="AW355" s="46"/>
      <c r="AX355" s="46"/>
      <c r="AY355" s="46"/>
      <c r="AZ355" s="46"/>
      <c r="BA355" s="46"/>
      <c r="BB355" s="46"/>
    </row>
    <row r="356" spans="1:54" s="64" customFormat="1">
      <c r="A356" s="61"/>
      <c r="B356" s="62"/>
      <c r="C356" s="63"/>
      <c r="D356" s="63"/>
      <c r="AQ356" s="46"/>
      <c r="AR356" s="46"/>
      <c r="AS356" s="46"/>
      <c r="AT356" s="46"/>
      <c r="AU356" s="46"/>
      <c r="AV356" s="46"/>
      <c r="AW356" s="46"/>
      <c r="AX356" s="46"/>
      <c r="AY356" s="46"/>
      <c r="AZ356" s="46"/>
      <c r="BA356" s="46"/>
      <c r="BB356" s="46"/>
    </row>
    <row r="357" spans="1:54" s="64" customFormat="1">
      <c r="A357" s="61"/>
      <c r="B357" s="62"/>
      <c r="C357" s="63"/>
      <c r="D357" s="63"/>
      <c r="AQ357" s="46"/>
      <c r="AR357" s="46"/>
      <c r="AS357" s="46"/>
      <c r="AT357" s="46"/>
      <c r="AU357" s="46"/>
      <c r="AV357" s="46"/>
      <c r="AW357" s="46"/>
      <c r="AX357" s="46"/>
      <c r="AY357" s="46"/>
      <c r="AZ357" s="46"/>
      <c r="BA357" s="46"/>
      <c r="BB357" s="46"/>
    </row>
    <row r="358" spans="1:54" s="64" customFormat="1">
      <c r="A358" s="61"/>
      <c r="B358" s="62"/>
      <c r="C358" s="63"/>
      <c r="D358" s="63"/>
      <c r="AQ358" s="46"/>
      <c r="AR358" s="46"/>
      <c r="AS358" s="46"/>
      <c r="AT358" s="46"/>
      <c r="AU358" s="46"/>
      <c r="AV358" s="46"/>
      <c r="AW358" s="46"/>
      <c r="AX358" s="46"/>
      <c r="AY358" s="46"/>
      <c r="AZ358" s="46"/>
      <c r="BA358" s="46"/>
      <c r="BB358" s="46"/>
    </row>
    <row r="359" spans="1:54" s="64" customFormat="1">
      <c r="A359" s="61"/>
      <c r="B359" s="62"/>
      <c r="C359" s="63"/>
      <c r="D359" s="63"/>
      <c r="AQ359" s="46"/>
      <c r="AR359" s="46"/>
      <c r="AS359" s="46"/>
      <c r="AT359" s="46"/>
      <c r="AU359" s="46"/>
      <c r="AV359" s="46"/>
      <c r="AW359" s="46"/>
      <c r="AX359" s="46"/>
      <c r="AY359" s="46"/>
      <c r="AZ359" s="46"/>
      <c r="BA359" s="46"/>
      <c r="BB359" s="46"/>
    </row>
    <row r="360" spans="1:54" s="64" customFormat="1">
      <c r="A360" s="61"/>
      <c r="B360" s="62"/>
      <c r="C360" s="63"/>
      <c r="D360" s="63"/>
      <c r="AQ360" s="46"/>
      <c r="AR360" s="46"/>
      <c r="AS360" s="46"/>
      <c r="AT360" s="46"/>
      <c r="AU360" s="46"/>
      <c r="AV360" s="46"/>
      <c r="AW360" s="46"/>
      <c r="AX360" s="46"/>
      <c r="AY360" s="46"/>
      <c r="AZ360" s="46"/>
      <c r="BA360" s="46"/>
      <c r="BB360" s="46"/>
    </row>
    <row r="361" spans="1:54" s="64" customFormat="1">
      <c r="A361" s="61"/>
      <c r="B361" s="62"/>
      <c r="C361" s="63"/>
      <c r="D361" s="63"/>
      <c r="AQ361" s="46"/>
      <c r="AR361" s="46"/>
      <c r="AS361" s="46"/>
      <c r="AT361" s="46"/>
      <c r="AU361" s="46"/>
      <c r="AV361" s="46"/>
      <c r="AW361" s="46"/>
      <c r="AX361" s="46"/>
      <c r="AY361" s="46"/>
      <c r="AZ361" s="46"/>
      <c r="BA361" s="46"/>
      <c r="BB361" s="46"/>
    </row>
    <row r="362" spans="1:54" s="64" customFormat="1">
      <c r="A362" s="61"/>
      <c r="B362" s="62"/>
      <c r="C362" s="63"/>
      <c r="D362" s="63"/>
      <c r="AQ362" s="46"/>
      <c r="AR362" s="46"/>
      <c r="AS362" s="46"/>
      <c r="AT362" s="46"/>
      <c r="AU362" s="46"/>
      <c r="AV362" s="46"/>
      <c r="AW362" s="46"/>
      <c r="AX362" s="46"/>
      <c r="AY362" s="46"/>
      <c r="AZ362" s="46"/>
      <c r="BA362" s="46"/>
      <c r="BB362" s="46"/>
    </row>
    <row r="363" spans="1:54" s="64" customFormat="1">
      <c r="A363" s="61"/>
      <c r="B363" s="62"/>
      <c r="C363" s="63"/>
      <c r="D363" s="63"/>
      <c r="AQ363" s="46"/>
      <c r="AR363" s="46"/>
      <c r="AS363" s="46"/>
      <c r="AT363" s="46"/>
      <c r="AU363" s="46"/>
      <c r="AV363" s="46"/>
      <c r="AW363" s="46"/>
      <c r="AX363" s="46"/>
      <c r="AY363" s="46"/>
      <c r="AZ363" s="46"/>
      <c r="BA363" s="46"/>
      <c r="BB363" s="46"/>
    </row>
    <row r="364" spans="1:54" s="64" customFormat="1">
      <c r="A364" s="61"/>
      <c r="B364" s="62"/>
      <c r="C364" s="63"/>
      <c r="D364" s="63"/>
      <c r="AQ364" s="46"/>
      <c r="AR364" s="46"/>
      <c r="AS364" s="46"/>
      <c r="AT364" s="46"/>
      <c r="AU364" s="46"/>
      <c r="AV364" s="46"/>
      <c r="AW364" s="46"/>
      <c r="AX364" s="46"/>
      <c r="AY364" s="46"/>
      <c r="AZ364" s="46"/>
      <c r="BA364" s="46"/>
      <c r="BB364" s="46"/>
    </row>
    <row r="365" spans="1:54" s="64" customFormat="1">
      <c r="A365" s="61"/>
      <c r="B365" s="62"/>
      <c r="C365" s="63"/>
      <c r="D365" s="63"/>
      <c r="AQ365" s="46"/>
      <c r="AR365" s="46"/>
      <c r="AS365" s="46"/>
      <c r="AT365" s="46"/>
      <c r="AU365" s="46"/>
      <c r="AV365" s="46"/>
      <c r="AW365" s="46"/>
      <c r="AX365" s="46"/>
      <c r="AY365" s="46"/>
      <c r="AZ365" s="46"/>
      <c r="BA365" s="46"/>
      <c r="BB365" s="46"/>
    </row>
    <row r="366" spans="1:54" s="64" customFormat="1">
      <c r="A366" s="61"/>
      <c r="B366" s="62"/>
      <c r="C366" s="63"/>
      <c r="D366" s="63"/>
      <c r="AQ366" s="46"/>
      <c r="AR366" s="46"/>
      <c r="AS366" s="46"/>
      <c r="AT366" s="46"/>
      <c r="AU366" s="46"/>
      <c r="AV366" s="46"/>
      <c r="AW366" s="46"/>
      <c r="AX366" s="46"/>
      <c r="AY366" s="46"/>
      <c r="AZ366" s="46"/>
      <c r="BA366" s="46"/>
      <c r="BB366" s="46"/>
    </row>
    <row r="367" spans="1:54" s="64" customFormat="1">
      <c r="A367" s="61"/>
      <c r="B367" s="62"/>
      <c r="C367" s="63"/>
      <c r="D367" s="63"/>
      <c r="AQ367" s="46"/>
      <c r="AR367" s="46"/>
      <c r="AS367" s="46"/>
      <c r="AT367" s="46"/>
      <c r="AU367" s="46"/>
      <c r="AV367" s="46"/>
      <c r="AW367" s="46"/>
      <c r="AX367" s="46"/>
      <c r="AY367" s="46"/>
      <c r="AZ367" s="46"/>
      <c r="BA367" s="46"/>
      <c r="BB367" s="46"/>
    </row>
    <row r="368" spans="1:54" s="64" customFormat="1">
      <c r="A368" s="61"/>
      <c r="B368" s="62"/>
      <c r="C368" s="63"/>
      <c r="D368" s="63"/>
      <c r="AQ368" s="46"/>
      <c r="AR368" s="46"/>
      <c r="AS368" s="46"/>
      <c r="AT368" s="46"/>
      <c r="AU368" s="46"/>
      <c r="AV368" s="46"/>
      <c r="AW368" s="46"/>
      <c r="AX368" s="46"/>
      <c r="AY368" s="46"/>
      <c r="AZ368" s="46"/>
      <c r="BA368" s="46"/>
      <c r="BB368" s="46"/>
    </row>
    <row r="369" spans="1:54" s="64" customFormat="1">
      <c r="A369" s="61"/>
      <c r="B369" s="62"/>
      <c r="C369" s="63"/>
      <c r="D369" s="63"/>
      <c r="AQ369" s="46"/>
      <c r="AR369" s="46"/>
      <c r="AS369" s="46"/>
      <c r="AT369" s="46"/>
      <c r="AU369" s="46"/>
      <c r="AV369" s="46"/>
      <c r="AW369" s="46"/>
      <c r="AX369" s="46"/>
      <c r="AY369" s="46"/>
      <c r="AZ369" s="46"/>
      <c r="BA369" s="46"/>
      <c r="BB369" s="46"/>
    </row>
    <row r="370" spans="1:54" s="64" customFormat="1">
      <c r="A370" s="61"/>
      <c r="B370" s="62"/>
      <c r="C370" s="63"/>
      <c r="D370" s="63"/>
      <c r="AQ370" s="46"/>
      <c r="AR370" s="46"/>
      <c r="AS370" s="46"/>
      <c r="AT370" s="46"/>
      <c r="AU370" s="46"/>
      <c r="AV370" s="46"/>
      <c r="AW370" s="46"/>
      <c r="AX370" s="46"/>
      <c r="AY370" s="46"/>
      <c r="AZ370" s="46"/>
      <c r="BA370" s="46"/>
      <c r="BB370" s="46"/>
    </row>
    <row r="371" spans="1:54" s="64" customFormat="1">
      <c r="A371" s="61"/>
      <c r="B371" s="62"/>
      <c r="C371" s="63"/>
      <c r="D371" s="63"/>
      <c r="AQ371" s="46"/>
      <c r="AR371" s="46"/>
      <c r="AS371" s="46"/>
      <c r="AT371" s="46"/>
      <c r="AU371" s="46"/>
      <c r="AV371" s="46"/>
      <c r="AW371" s="46"/>
      <c r="AX371" s="46"/>
      <c r="AY371" s="46"/>
      <c r="AZ371" s="46"/>
      <c r="BA371" s="46"/>
      <c r="BB371" s="46"/>
    </row>
    <row r="372" spans="1:54" s="64" customFormat="1">
      <c r="A372" s="61"/>
      <c r="B372" s="62"/>
      <c r="C372" s="63"/>
      <c r="D372" s="63"/>
      <c r="AQ372" s="46"/>
      <c r="AR372" s="46"/>
      <c r="AS372" s="46"/>
      <c r="AT372" s="46"/>
      <c r="AU372" s="46"/>
      <c r="AV372" s="46"/>
      <c r="AW372" s="46"/>
      <c r="AX372" s="46"/>
      <c r="AY372" s="46"/>
      <c r="AZ372" s="46"/>
      <c r="BA372" s="46"/>
      <c r="BB372" s="46"/>
    </row>
    <row r="373" spans="1:54" s="64" customFormat="1">
      <c r="A373" s="61"/>
      <c r="B373" s="62"/>
      <c r="C373" s="63"/>
      <c r="D373" s="63"/>
      <c r="AQ373" s="46"/>
      <c r="AR373" s="46"/>
      <c r="AS373" s="46"/>
      <c r="AT373" s="46"/>
      <c r="AU373" s="46"/>
      <c r="AV373" s="46"/>
      <c r="AW373" s="46"/>
      <c r="AX373" s="46"/>
      <c r="AY373" s="46"/>
      <c r="AZ373" s="46"/>
      <c r="BA373" s="46"/>
      <c r="BB373" s="46"/>
    </row>
    <row r="374" spans="1:54" s="64" customFormat="1">
      <c r="A374" s="61"/>
      <c r="B374" s="62"/>
      <c r="C374" s="63"/>
      <c r="D374" s="63"/>
      <c r="AQ374" s="46"/>
      <c r="AR374" s="46"/>
      <c r="AS374" s="46"/>
      <c r="AT374" s="46"/>
      <c r="AU374" s="46"/>
      <c r="AV374" s="46"/>
      <c r="AW374" s="46"/>
      <c r="AX374" s="46"/>
      <c r="AY374" s="46"/>
      <c r="AZ374" s="46"/>
      <c r="BA374" s="46"/>
      <c r="BB374" s="46"/>
    </row>
    <row r="375" spans="1:54" s="64" customFormat="1">
      <c r="A375" s="61"/>
      <c r="B375" s="62"/>
      <c r="C375" s="63"/>
      <c r="D375" s="63"/>
      <c r="AQ375" s="46"/>
      <c r="AR375" s="46"/>
      <c r="AS375" s="46"/>
      <c r="AT375" s="46"/>
      <c r="AU375" s="46"/>
      <c r="AV375" s="46"/>
      <c r="AW375" s="46"/>
      <c r="AX375" s="46"/>
      <c r="AY375" s="46"/>
      <c r="AZ375" s="46"/>
      <c r="BA375" s="46"/>
      <c r="BB375" s="46"/>
    </row>
    <row r="376" spans="1:54" s="64" customFormat="1">
      <c r="A376" s="61"/>
      <c r="B376" s="62"/>
      <c r="C376" s="63"/>
      <c r="D376" s="63"/>
      <c r="AQ376" s="46"/>
      <c r="AR376" s="46"/>
      <c r="AS376" s="46"/>
      <c r="AT376" s="46"/>
      <c r="AU376" s="46"/>
      <c r="AV376" s="46"/>
      <c r="AW376" s="46"/>
      <c r="AX376" s="46"/>
      <c r="AY376" s="46"/>
      <c r="AZ376" s="46"/>
      <c r="BA376" s="46"/>
      <c r="BB376" s="46"/>
    </row>
    <row r="377" spans="1:54" s="64" customFormat="1">
      <c r="A377" s="61"/>
      <c r="B377" s="62"/>
      <c r="C377" s="63"/>
      <c r="D377" s="63"/>
      <c r="AQ377" s="46"/>
      <c r="AR377" s="46"/>
      <c r="AS377" s="46"/>
      <c r="AT377" s="46"/>
      <c r="AU377" s="46"/>
      <c r="AV377" s="46"/>
      <c r="AW377" s="46"/>
      <c r="AX377" s="46"/>
      <c r="AY377" s="46"/>
      <c r="AZ377" s="46"/>
      <c r="BA377" s="46"/>
      <c r="BB377" s="46"/>
    </row>
    <row r="378" spans="1:54" s="64" customFormat="1">
      <c r="A378" s="61"/>
      <c r="B378" s="62"/>
      <c r="C378" s="63"/>
      <c r="D378" s="63"/>
      <c r="AQ378" s="46"/>
      <c r="AR378" s="46"/>
      <c r="AS378" s="46"/>
      <c r="AT378" s="46"/>
      <c r="AU378" s="46"/>
      <c r="AV378" s="46"/>
      <c r="AW378" s="46"/>
      <c r="AX378" s="46"/>
      <c r="AY378" s="46"/>
      <c r="AZ378" s="46"/>
      <c r="BA378" s="46"/>
      <c r="BB378" s="46"/>
    </row>
    <row r="379" spans="1:54" s="64" customFormat="1">
      <c r="A379" s="61"/>
      <c r="B379" s="62"/>
      <c r="C379" s="63"/>
      <c r="D379" s="63"/>
      <c r="AQ379" s="46"/>
      <c r="AR379" s="46"/>
      <c r="AS379" s="46"/>
      <c r="AT379" s="46"/>
      <c r="AU379" s="46"/>
      <c r="AV379" s="46"/>
      <c r="AW379" s="46"/>
      <c r="AX379" s="46"/>
      <c r="AY379" s="46"/>
      <c r="AZ379" s="46"/>
      <c r="BA379" s="46"/>
      <c r="BB379" s="46"/>
    </row>
    <row r="380" spans="1:54" s="64" customFormat="1">
      <c r="A380" s="61"/>
      <c r="B380" s="62"/>
      <c r="C380" s="63"/>
      <c r="D380" s="63"/>
      <c r="AQ380" s="46"/>
      <c r="AR380" s="46"/>
      <c r="AS380" s="46"/>
      <c r="AT380" s="46"/>
      <c r="AU380" s="46"/>
      <c r="AV380" s="46"/>
      <c r="AW380" s="46"/>
      <c r="AX380" s="46"/>
      <c r="AY380" s="46"/>
      <c r="AZ380" s="46"/>
      <c r="BA380" s="46"/>
      <c r="BB380" s="46"/>
    </row>
    <row r="381" spans="1:54" s="64" customFormat="1">
      <c r="A381" s="61"/>
      <c r="B381" s="62"/>
      <c r="C381" s="63"/>
      <c r="D381" s="63"/>
      <c r="AQ381" s="46"/>
      <c r="AR381" s="46"/>
      <c r="AS381" s="46"/>
      <c r="AT381" s="46"/>
      <c r="AU381" s="46"/>
      <c r="AV381" s="46"/>
      <c r="AW381" s="46"/>
      <c r="AX381" s="46"/>
      <c r="AY381" s="46"/>
      <c r="AZ381" s="46"/>
      <c r="BA381" s="46"/>
      <c r="BB381" s="46"/>
    </row>
    <row r="382" spans="1:54" s="64" customFormat="1">
      <c r="A382" s="61"/>
      <c r="B382" s="62"/>
      <c r="C382" s="63"/>
      <c r="D382" s="63"/>
      <c r="AQ382" s="46"/>
      <c r="AR382" s="46"/>
      <c r="AS382" s="46"/>
      <c r="AT382" s="46"/>
      <c r="AU382" s="46"/>
      <c r="AV382" s="46"/>
      <c r="AW382" s="46"/>
      <c r="AX382" s="46"/>
      <c r="AY382" s="46"/>
      <c r="AZ382" s="46"/>
      <c r="BA382" s="46"/>
      <c r="BB382" s="46"/>
    </row>
    <row r="383" spans="1:54" s="64" customFormat="1">
      <c r="A383" s="61"/>
      <c r="B383" s="62"/>
      <c r="C383" s="63"/>
      <c r="D383" s="63"/>
      <c r="AQ383" s="46"/>
      <c r="AR383" s="46"/>
      <c r="AS383" s="46"/>
      <c r="AT383" s="46"/>
      <c r="AU383" s="46"/>
      <c r="AV383" s="46"/>
      <c r="AW383" s="46"/>
      <c r="AX383" s="46"/>
      <c r="AY383" s="46"/>
      <c r="AZ383" s="46"/>
      <c r="BA383" s="46"/>
      <c r="BB383" s="46"/>
    </row>
    <row r="384" spans="1:54" s="64" customFormat="1">
      <c r="A384" s="61"/>
      <c r="B384" s="62"/>
      <c r="C384" s="63"/>
      <c r="D384" s="63"/>
      <c r="AQ384" s="46"/>
      <c r="AR384" s="46"/>
      <c r="AS384" s="46"/>
      <c r="AT384" s="46"/>
      <c r="AU384" s="46"/>
      <c r="AV384" s="46"/>
      <c r="AW384" s="46"/>
      <c r="AX384" s="46"/>
      <c r="AY384" s="46"/>
      <c r="AZ384" s="46"/>
      <c r="BA384" s="46"/>
      <c r="BB384" s="46"/>
    </row>
    <row r="385" spans="1:54" s="64" customFormat="1">
      <c r="A385" s="61"/>
      <c r="B385" s="62"/>
      <c r="C385" s="63"/>
      <c r="D385" s="63"/>
      <c r="AQ385" s="46"/>
      <c r="AR385" s="46"/>
      <c r="AS385" s="46"/>
      <c r="AT385" s="46"/>
      <c r="AU385" s="46"/>
      <c r="AV385" s="46"/>
      <c r="AW385" s="46"/>
      <c r="AX385" s="46"/>
      <c r="AY385" s="46"/>
      <c r="AZ385" s="46"/>
      <c r="BA385" s="46"/>
      <c r="BB385" s="46"/>
    </row>
    <row r="386" spans="1:54" s="64" customFormat="1">
      <c r="A386" s="61"/>
      <c r="B386" s="62"/>
      <c r="C386" s="63"/>
      <c r="D386" s="63"/>
      <c r="AQ386" s="46"/>
      <c r="AR386" s="46"/>
      <c r="AS386" s="46"/>
      <c r="AT386" s="46"/>
      <c r="AU386" s="46"/>
      <c r="AV386" s="46"/>
      <c r="AW386" s="46"/>
      <c r="AX386" s="46"/>
      <c r="AY386" s="46"/>
      <c r="AZ386" s="46"/>
      <c r="BA386" s="46"/>
      <c r="BB386" s="46"/>
    </row>
    <row r="387" spans="1:54" s="64" customFormat="1">
      <c r="A387" s="61"/>
      <c r="B387" s="62"/>
      <c r="C387" s="63"/>
      <c r="D387" s="63"/>
      <c r="AQ387" s="46"/>
      <c r="AR387" s="46"/>
      <c r="AS387" s="46"/>
      <c r="AT387" s="46"/>
      <c r="AU387" s="46"/>
      <c r="AV387" s="46"/>
      <c r="AW387" s="46"/>
      <c r="AX387" s="46"/>
      <c r="AY387" s="46"/>
      <c r="AZ387" s="46"/>
      <c r="BA387" s="46"/>
      <c r="BB387" s="46"/>
    </row>
    <row r="388" spans="1:54" s="64" customFormat="1">
      <c r="A388" s="61"/>
      <c r="B388" s="62"/>
      <c r="C388" s="63"/>
      <c r="D388" s="63"/>
      <c r="AQ388" s="46"/>
      <c r="AR388" s="46"/>
      <c r="AS388" s="46"/>
      <c r="AT388" s="46"/>
      <c r="AU388" s="46"/>
      <c r="AV388" s="46"/>
      <c r="AW388" s="46"/>
      <c r="AX388" s="46"/>
      <c r="AY388" s="46"/>
      <c r="AZ388" s="46"/>
      <c r="BA388" s="46"/>
      <c r="BB388" s="46"/>
    </row>
    <row r="389" spans="1:54" s="64" customFormat="1">
      <c r="A389" s="61"/>
      <c r="B389" s="62"/>
      <c r="C389" s="63"/>
      <c r="D389" s="63"/>
      <c r="AQ389" s="46"/>
      <c r="AR389" s="46"/>
      <c r="AS389" s="46"/>
      <c r="AT389" s="46"/>
      <c r="AU389" s="46"/>
      <c r="AV389" s="46"/>
      <c r="AW389" s="46"/>
      <c r="AX389" s="46"/>
      <c r="AY389" s="46"/>
      <c r="AZ389" s="46"/>
      <c r="BA389" s="46"/>
      <c r="BB389" s="46"/>
    </row>
    <row r="390" spans="1:54" s="64" customFormat="1">
      <c r="A390" s="61"/>
      <c r="B390" s="62"/>
      <c r="C390" s="63"/>
      <c r="D390" s="63"/>
      <c r="AQ390" s="46"/>
      <c r="AR390" s="46"/>
      <c r="AS390" s="46"/>
      <c r="AT390" s="46"/>
      <c r="AU390" s="46"/>
      <c r="AV390" s="46"/>
      <c r="AW390" s="46"/>
      <c r="AX390" s="46"/>
      <c r="AY390" s="46"/>
      <c r="AZ390" s="46"/>
      <c r="BA390" s="46"/>
      <c r="BB390" s="46"/>
    </row>
    <row r="391" spans="1:54" s="64" customFormat="1">
      <c r="A391" s="61"/>
      <c r="B391" s="62"/>
      <c r="C391" s="63"/>
      <c r="D391" s="63"/>
      <c r="AQ391" s="46"/>
      <c r="AR391" s="46"/>
      <c r="AS391" s="46"/>
      <c r="AT391" s="46"/>
      <c r="AU391" s="46"/>
      <c r="AV391" s="46"/>
      <c r="AW391" s="46"/>
      <c r="AX391" s="46"/>
      <c r="AY391" s="46"/>
      <c r="AZ391" s="46"/>
      <c r="BA391" s="46"/>
      <c r="BB391" s="46"/>
    </row>
    <row r="392" spans="1:54" s="64" customFormat="1">
      <c r="A392" s="61"/>
      <c r="B392" s="62"/>
      <c r="C392" s="63"/>
      <c r="D392" s="63"/>
      <c r="AQ392" s="46"/>
      <c r="AR392" s="46"/>
      <c r="AS392" s="46"/>
      <c r="AT392" s="46"/>
      <c r="AU392" s="46"/>
      <c r="AV392" s="46"/>
      <c r="AW392" s="46"/>
      <c r="AX392" s="46"/>
      <c r="AY392" s="46"/>
      <c r="AZ392" s="46"/>
      <c r="BA392" s="46"/>
      <c r="BB392" s="46"/>
    </row>
    <row r="393" spans="1:54" s="64" customFormat="1">
      <c r="A393" s="61"/>
      <c r="B393" s="62"/>
      <c r="C393" s="63"/>
      <c r="D393" s="63"/>
      <c r="AQ393" s="46"/>
      <c r="AR393" s="46"/>
      <c r="AS393" s="46"/>
      <c r="AT393" s="46"/>
      <c r="AU393" s="46"/>
      <c r="AV393" s="46"/>
      <c r="AW393" s="46"/>
      <c r="AX393" s="46"/>
      <c r="AY393" s="46"/>
      <c r="AZ393" s="46"/>
      <c r="BA393" s="46"/>
      <c r="BB393" s="46"/>
    </row>
    <row r="394" spans="1:54" s="64" customFormat="1">
      <c r="A394" s="61"/>
      <c r="B394" s="62"/>
      <c r="C394" s="63"/>
      <c r="D394" s="63"/>
      <c r="AQ394" s="46"/>
      <c r="AR394" s="46"/>
      <c r="AS394" s="46"/>
      <c r="AT394" s="46"/>
      <c r="AU394" s="46"/>
      <c r="AV394" s="46"/>
      <c r="AW394" s="46"/>
      <c r="AX394" s="46"/>
      <c r="AY394" s="46"/>
      <c r="AZ394" s="46"/>
      <c r="BA394" s="46"/>
      <c r="BB394" s="46"/>
    </row>
    <row r="395" spans="1:54" s="64" customFormat="1">
      <c r="A395" s="61"/>
      <c r="B395" s="62"/>
      <c r="C395" s="63"/>
      <c r="D395" s="63"/>
      <c r="AQ395" s="46"/>
      <c r="AR395" s="46"/>
      <c r="AS395" s="46"/>
      <c r="AT395" s="46"/>
      <c r="AU395" s="46"/>
      <c r="AV395" s="46"/>
      <c r="AW395" s="46"/>
      <c r="AX395" s="46"/>
      <c r="AY395" s="46"/>
      <c r="AZ395" s="46"/>
      <c r="BA395" s="46"/>
      <c r="BB395" s="46"/>
    </row>
    <row r="396" spans="1:54" s="64" customFormat="1">
      <c r="A396" s="61"/>
      <c r="B396" s="62"/>
      <c r="C396" s="63"/>
      <c r="D396" s="63"/>
      <c r="AQ396" s="46"/>
      <c r="AR396" s="46"/>
      <c r="AS396" s="46"/>
      <c r="AT396" s="46"/>
      <c r="AU396" s="46"/>
      <c r="AV396" s="46"/>
      <c r="AW396" s="46"/>
      <c r="AX396" s="46"/>
      <c r="AY396" s="46"/>
      <c r="AZ396" s="46"/>
      <c r="BA396" s="46"/>
      <c r="BB396" s="46"/>
    </row>
    <row r="397" spans="1:54" s="64" customFormat="1">
      <c r="A397" s="61"/>
      <c r="B397" s="62"/>
      <c r="C397" s="63"/>
      <c r="D397" s="63"/>
      <c r="AQ397" s="46"/>
      <c r="AR397" s="46"/>
      <c r="AS397" s="46"/>
      <c r="AT397" s="46"/>
      <c r="AU397" s="46"/>
      <c r="AV397" s="46"/>
      <c r="AW397" s="46"/>
      <c r="AX397" s="46"/>
      <c r="AY397" s="46"/>
      <c r="AZ397" s="46"/>
      <c r="BA397" s="46"/>
      <c r="BB397" s="46"/>
    </row>
    <row r="398" spans="1:54" s="64" customFormat="1">
      <c r="A398" s="61"/>
      <c r="B398" s="62"/>
      <c r="C398" s="63"/>
      <c r="D398" s="63"/>
      <c r="AQ398" s="46"/>
      <c r="AR398" s="46"/>
      <c r="AS398" s="46"/>
      <c r="AT398" s="46"/>
      <c r="AU398" s="46"/>
      <c r="AV398" s="46"/>
      <c r="AW398" s="46"/>
      <c r="AX398" s="46"/>
      <c r="AY398" s="46"/>
      <c r="AZ398" s="46"/>
      <c r="BA398" s="46"/>
      <c r="BB398" s="46"/>
    </row>
    <row r="399" spans="1:54" s="64" customFormat="1">
      <c r="A399" s="61"/>
      <c r="B399" s="62"/>
      <c r="C399" s="63"/>
      <c r="D399" s="63"/>
      <c r="AQ399" s="46"/>
      <c r="AR399" s="46"/>
      <c r="AS399" s="46"/>
      <c r="AT399" s="46"/>
      <c r="AU399" s="46"/>
      <c r="AV399" s="46"/>
      <c r="AW399" s="46"/>
      <c r="AX399" s="46"/>
      <c r="AY399" s="46"/>
      <c r="AZ399" s="46"/>
      <c r="BA399" s="46"/>
      <c r="BB399" s="46"/>
    </row>
    <row r="400" spans="1:54" s="64" customFormat="1">
      <c r="A400" s="61"/>
      <c r="B400" s="62"/>
      <c r="C400" s="63"/>
      <c r="D400" s="63"/>
      <c r="AQ400" s="46"/>
      <c r="AR400" s="46"/>
      <c r="AS400" s="46"/>
      <c r="AT400" s="46"/>
      <c r="AU400" s="46"/>
      <c r="AV400" s="46"/>
      <c r="AW400" s="46"/>
      <c r="AX400" s="46"/>
      <c r="AY400" s="46"/>
      <c r="AZ400" s="46"/>
      <c r="BA400" s="46"/>
      <c r="BB400" s="46"/>
    </row>
    <row r="401" spans="1:54" s="64" customFormat="1">
      <c r="A401" s="61"/>
      <c r="B401" s="62"/>
      <c r="C401" s="63"/>
      <c r="D401" s="63"/>
      <c r="AQ401" s="46"/>
      <c r="AR401" s="46"/>
      <c r="AS401" s="46"/>
      <c r="AT401" s="46"/>
      <c r="AU401" s="46"/>
      <c r="AV401" s="46"/>
      <c r="AW401" s="46"/>
      <c r="AX401" s="46"/>
      <c r="AY401" s="46"/>
      <c r="AZ401" s="46"/>
      <c r="BA401" s="46"/>
      <c r="BB401" s="46"/>
    </row>
    <row r="402" spans="1:54" s="64" customFormat="1">
      <c r="A402" s="61"/>
      <c r="B402" s="62"/>
      <c r="C402" s="63"/>
      <c r="D402" s="63"/>
      <c r="AQ402" s="46"/>
      <c r="AR402" s="46"/>
      <c r="AS402" s="46"/>
      <c r="AT402" s="46"/>
      <c r="AU402" s="46"/>
      <c r="AV402" s="46"/>
      <c r="AW402" s="46"/>
      <c r="AX402" s="46"/>
      <c r="AY402" s="46"/>
      <c r="AZ402" s="46"/>
      <c r="BA402" s="46"/>
      <c r="BB402" s="46"/>
    </row>
    <row r="403" spans="1:54" s="64" customFormat="1">
      <c r="A403" s="61"/>
      <c r="B403" s="62"/>
      <c r="C403" s="63"/>
      <c r="D403" s="63"/>
      <c r="AQ403" s="46"/>
      <c r="AR403" s="46"/>
      <c r="AS403" s="46"/>
      <c r="AT403" s="46"/>
      <c r="AU403" s="46"/>
      <c r="AV403" s="46"/>
      <c r="AW403" s="46"/>
      <c r="AX403" s="46"/>
      <c r="AY403" s="46"/>
      <c r="AZ403" s="46"/>
      <c r="BA403" s="46"/>
      <c r="BB403" s="46"/>
    </row>
    <row r="404" spans="1:54" s="64" customFormat="1">
      <c r="A404" s="61"/>
      <c r="B404" s="62"/>
      <c r="C404" s="63"/>
      <c r="D404" s="63"/>
      <c r="AQ404" s="46"/>
      <c r="AR404" s="46"/>
      <c r="AS404" s="46"/>
      <c r="AT404" s="46"/>
      <c r="AU404" s="46"/>
      <c r="AV404" s="46"/>
      <c r="AW404" s="46"/>
      <c r="AX404" s="46"/>
      <c r="AY404" s="46"/>
      <c r="AZ404" s="46"/>
      <c r="BA404" s="46"/>
      <c r="BB404" s="46"/>
    </row>
    <row r="405" spans="1:54" s="64" customFormat="1">
      <c r="A405" s="61"/>
      <c r="B405" s="62"/>
      <c r="C405" s="63"/>
      <c r="D405" s="63"/>
      <c r="AQ405" s="46"/>
      <c r="AR405" s="46"/>
      <c r="AS405" s="46"/>
      <c r="AT405" s="46"/>
      <c r="AU405" s="46"/>
      <c r="AV405" s="46"/>
      <c r="AW405" s="46"/>
      <c r="AX405" s="46"/>
      <c r="AY405" s="46"/>
      <c r="AZ405" s="46"/>
      <c r="BA405" s="46"/>
      <c r="BB405" s="46"/>
    </row>
  </sheetData>
  <mergeCells count="54">
    <mergeCell ref="B44:AP44"/>
    <mergeCell ref="B45:AP45"/>
    <mergeCell ref="B46:AP46"/>
    <mergeCell ref="B69:W69"/>
    <mergeCell ref="A1:O1"/>
    <mergeCell ref="A2:O2"/>
    <mergeCell ref="G10:G11"/>
    <mergeCell ref="H10:K10"/>
    <mergeCell ref="O10:O11"/>
    <mergeCell ref="P10:S10"/>
    <mergeCell ref="V10:V11"/>
    <mergeCell ref="W10:Z10"/>
    <mergeCell ref="V9:Z9"/>
    <mergeCell ref="AA9:AA11"/>
    <mergeCell ref="AC9:AG9"/>
    <mergeCell ref="AH9:AH11"/>
    <mergeCell ref="U7:AA7"/>
    <mergeCell ref="F8:F11"/>
    <mergeCell ref="G8:L8"/>
    <mergeCell ref="N8:N11"/>
    <mergeCell ref="O8:T8"/>
    <mergeCell ref="U8:U11"/>
    <mergeCell ref="L9:L11"/>
    <mergeCell ref="O9:S9"/>
    <mergeCell ref="T9:T11"/>
    <mergeCell ref="M7:M11"/>
    <mergeCell ref="N7:T7"/>
    <mergeCell ref="AQ7:AQ9"/>
    <mergeCell ref="AB8:AB11"/>
    <mergeCell ref="AC8:AH8"/>
    <mergeCell ref="AI8:AI11"/>
    <mergeCell ref="AJ8:AO8"/>
    <mergeCell ref="AJ9:AN9"/>
    <mergeCell ref="AO9:AO11"/>
    <mergeCell ref="AC10:AC11"/>
    <mergeCell ref="AD10:AG10"/>
    <mergeCell ref="AJ10:AJ11"/>
    <mergeCell ref="AK10:AN10"/>
    <mergeCell ref="A3:AP3"/>
    <mergeCell ref="A4:AP4"/>
    <mergeCell ref="A5:AP5"/>
    <mergeCell ref="A6:A11"/>
    <mergeCell ref="B6:B11"/>
    <mergeCell ref="C6:C11"/>
    <mergeCell ref="D6:D11"/>
    <mergeCell ref="E6:E11"/>
    <mergeCell ref="F6:AA6"/>
    <mergeCell ref="AB6:AO6"/>
    <mergeCell ref="AP6:AP11"/>
    <mergeCell ref="F7:L7"/>
    <mergeCell ref="AB7:AH7"/>
    <mergeCell ref="AI7:AO7"/>
    <mergeCell ref="V8:AA8"/>
    <mergeCell ref="G9:K9"/>
  </mergeCells>
  <printOptions horizontalCentered="1"/>
  <pageMargins left="0.25" right="0.25" top="0.75" bottom="0.75" header="0.3" footer="0.3"/>
  <pageSetup paperSize="8" scale="50" fitToHeight="0" orientation="landscape" r:id="rId1"/>
  <headerFooter>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U401"/>
  <sheetViews>
    <sheetView zoomScale="75" zoomScaleNormal="70" zoomScaleSheetLayoutView="75" workbookViewId="0">
      <selection sqref="A1:AC1"/>
    </sheetView>
  </sheetViews>
  <sheetFormatPr defaultColWidth="9.140625" defaultRowHeight="18.75"/>
  <cols>
    <col min="1" max="1" width="6" style="92" customWidth="1"/>
    <col min="2" max="2" width="31.28515625" style="62" customWidth="1"/>
    <col min="3" max="3" width="10" style="63" customWidth="1"/>
    <col min="4" max="4" width="10.140625" style="63" customWidth="1"/>
    <col min="5" max="5" width="9.42578125" style="63" customWidth="1"/>
    <col min="6" max="6" width="12" style="63" customWidth="1"/>
    <col min="7" max="7" width="11.7109375" style="64" customWidth="1"/>
    <col min="8" max="8" width="17.42578125" style="64" customWidth="1"/>
    <col min="9" max="9" width="12.42578125" style="64" customWidth="1"/>
    <col min="10" max="10" width="15.140625" style="64" customWidth="1"/>
    <col min="11" max="11" width="12.42578125" style="64" customWidth="1"/>
    <col min="12" max="12" width="15.140625" style="64" customWidth="1"/>
    <col min="13" max="13" width="12" style="64" customWidth="1"/>
    <col min="14" max="14" width="15.140625" style="64" customWidth="1"/>
    <col min="15" max="15" width="12.28515625" style="64" customWidth="1"/>
    <col min="16" max="16" width="15.140625" style="64" customWidth="1"/>
    <col min="17" max="17" width="12" style="64" customWidth="1"/>
    <col min="18" max="18" width="15.140625" style="64" customWidth="1"/>
    <col min="19" max="19" width="10.42578125" style="64" customWidth="1"/>
    <col min="20" max="16384" width="9.140625" style="46"/>
  </cols>
  <sheetData>
    <row r="1" spans="1:21" s="94" customFormat="1" ht="32.25" customHeight="1">
      <c r="A1" s="636" t="s">
        <v>127</v>
      </c>
      <c r="B1" s="636"/>
      <c r="C1" s="636"/>
      <c r="D1" s="636"/>
      <c r="E1" s="636"/>
      <c r="F1" s="636"/>
      <c r="G1" s="636"/>
      <c r="H1" s="636"/>
      <c r="I1" s="636"/>
      <c r="J1" s="636"/>
      <c r="L1" s="2"/>
      <c r="M1" s="2"/>
      <c r="N1" s="2"/>
      <c r="O1" s="637" t="s">
        <v>0</v>
      </c>
      <c r="P1" s="637"/>
      <c r="Q1" s="637"/>
      <c r="R1" s="637"/>
      <c r="S1" s="637"/>
    </row>
    <row r="2" spans="1:21" s="94" customFormat="1" ht="32.25" customHeight="1">
      <c r="A2" s="638" t="s">
        <v>1</v>
      </c>
      <c r="B2" s="638"/>
      <c r="C2" s="638"/>
      <c r="D2" s="638"/>
      <c r="E2" s="638"/>
      <c r="F2" s="638"/>
      <c r="G2" s="638"/>
      <c r="H2" s="638"/>
      <c r="I2" s="638"/>
      <c r="J2" s="638"/>
      <c r="L2" s="4"/>
      <c r="M2" s="4"/>
      <c r="N2" s="4"/>
      <c r="O2" s="639" t="s">
        <v>2</v>
      </c>
      <c r="P2" s="639"/>
      <c r="Q2" s="639"/>
      <c r="R2" s="639"/>
      <c r="S2" s="639"/>
    </row>
    <row r="3" spans="1:21" s="94" customFormat="1" ht="32.25" customHeight="1">
      <c r="A3" s="660" t="s">
        <v>128</v>
      </c>
      <c r="B3" s="660"/>
      <c r="C3" s="660"/>
      <c r="D3" s="660"/>
      <c r="E3" s="660"/>
      <c r="F3" s="660"/>
      <c r="G3" s="660"/>
      <c r="H3" s="660"/>
      <c r="I3" s="660"/>
      <c r="J3" s="660"/>
      <c r="K3" s="660"/>
      <c r="L3" s="660"/>
      <c r="M3" s="660"/>
      <c r="N3" s="660"/>
      <c r="O3" s="660"/>
      <c r="P3" s="660"/>
      <c r="Q3" s="660"/>
      <c r="R3" s="660"/>
      <c r="S3" s="660"/>
    </row>
    <row r="4" spans="1:21" s="95" customFormat="1" ht="53.65" customHeight="1">
      <c r="A4" s="659" t="s">
        <v>129</v>
      </c>
      <c r="B4" s="659"/>
      <c r="C4" s="659"/>
      <c r="D4" s="659"/>
      <c r="E4" s="659"/>
      <c r="F4" s="659"/>
      <c r="G4" s="659"/>
      <c r="H4" s="659"/>
      <c r="I4" s="659"/>
      <c r="J4" s="659"/>
      <c r="K4" s="659"/>
      <c r="L4" s="659"/>
      <c r="M4" s="659"/>
      <c r="N4" s="659"/>
      <c r="O4" s="659"/>
      <c r="P4" s="659"/>
      <c r="Q4" s="659"/>
      <c r="R4" s="659"/>
      <c r="S4" s="659"/>
    </row>
    <row r="5" spans="1:21" s="96" customFormat="1" ht="33" customHeight="1">
      <c r="A5" s="661" t="s">
        <v>4</v>
      </c>
      <c r="B5" s="661"/>
      <c r="C5" s="661"/>
      <c r="D5" s="661"/>
      <c r="E5" s="661"/>
      <c r="F5" s="661"/>
      <c r="G5" s="661"/>
      <c r="H5" s="661"/>
      <c r="I5" s="661"/>
      <c r="J5" s="661"/>
      <c r="K5" s="661"/>
      <c r="L5" s="661"/>
      <c r="M5" s="661"/>
      <c r="N5" s="661"/>
      <c r="O5" s="661"/>
      <c r="P5" s="661"/>
      <c r="Q5" s="661"/>
      <c r="R5" s="661"/>
      <c r="S5" s="661"/>
    </row>
    <row r="6" spans="1:21" s="97" customFormat="1" ht="29.65" customHeight="1">
      <c r="A6" s="662" t="s">
        <v>5</v>
      </c>
      <c r="B6" s="646" t="s">
        <v>77</v>
      </c>
      <c r="C6" s="646" t="s">
        <v>78</v>
      </c>
      <c r="D6" s="646" t="s">
        <v>79</v>
      </c>
      <c r="E6" s="646" t="s">
        <v>80</v>
      </c>
      <c r="F6" s="647" t="s">
        <v>107</v>
      </c>
      <c r="G6" s="647"/>
      <c r="H6" s="647"/>
      <c r="I6" s="648" t="s">
        <v>6</v>
      </c>
      <c r="J6" s="648"/>
      <c r="K6" s="648"/>
      <c r="L6" s="648"/>
      <c r="M6" s="648"/>
      <c r="N6" s="648"/>
      <c r="O6" s="648" t="s">
        <v>7</v>
      </c>
      <c r="P6" s="648"/>
      <c r="Q6" s="648"/>
      <c r="R6" s="648"/>
      <c r="S6" s="646" t="s">
        <v>8</v>
      </c>
    </row>
    <row r="7" spans="1:21" s="34" customFormat="1" ht="75" customHeight="1">
      <c r="A7" s="662"/>
      <c r="B7" s="646"/>
      <c r="C7" s="646"/>
      <c r="D7" s="646"/>
      <c r="E7" s="646"/>
      <c r="F7" s="647"/>
      <c r="G7" s="647"/>
      <c r="H7" s="647"/>
      <c r="I7" s="646" t="s">
        <v>109</v>
      </c>
      <c r="J7" s="646"/>
      <c r="K7" s="646" t="s">
        <v>130</v>
      </c>
      <c r="L7" s="646"/>
      <c r="M7" s="646" t="s">
        <v>25</v>
      </c>
      <c r="N7" s="646"/>
      <c r="O7" s="646" t="s">
        <v>131</v>
      </c>
      <c r="P7" s="646"/>
      <c r="Q7" s="646" t="s">
        <v>27</v>
      </c>
      <c r="R7" s="646"/>
      <c r="S7" s="646"/>
    </row>
    <row r="8" spans="1:21" s="34" customFormat="1" ht="39" customHeight="1">
      <c r="A8" s="662"/>
      <c r="B8" s="646"/>
      <c r="C8" s="646"/>
      <c r="D8" s="646"/>
      <c r="E8" s="646"/>
      <c r="F8" s="647" t="s">
        <v>132</v>
      </c>
      <c r="G8" s="647" t="s">
        <v>82</v>
      </c>
      <c r="H8" s="647"/>
      <c r="I8" s="647" t="s">
        <v>83</v>
      </c>
      <c r="J8" s="647" t="s">
        <v>133</v>
      </c>
      <c r="K8" s="647" t="s">
        <v>83</v>
      </c>
      <c r="L8" s="647" t="s">
        <v>133</v>
      </c>
      <c r="M8" s="647" t="s">
        <v>83</v>
      </c>
      <c r="N8" s="647" t="s">
        <v>133</v>
      </c>
      <c r="O8" s="647" t="s">
        <v>83</v>
      </c>
      <c r="P8" s="647" t="s">
        <v>133</v>
      </c>
      <c r="Q8" s="647" t="s">
        <v>83</v>
      </c>
      <c r="R8" s="647" t="s">
        <v>133</v>
      </c>
      <c r="S8" s="646"/>
    </row>
    <row r="9" spans="1:21" s="34" customFormat="1" ht="41.25" customHeight="1">
      <c r="A9" s="662"/>
      <c r="B9" s="646"/>
      <c r="C9" s="646"/>
      <c r="D9" s="646"/>
      <c r="E9" s="646"/>
      <c r="F9" s="647"/>
      <c r="G9" s="647" t="s">
        <v>83</v>
      </c>
      <c r="H9" s="647" t="s">
        <v>133</v>
      </c>
      <c r="I9" s="647"/>
      <c r="J9" s="647"/>
      <c r="K9" s="647"/>
      <c r="L9" s="647"/>
      <c r="M9" s="647"/>
      <c r="N9" s="647"/>
      <c r="O9" s="647"/>
      <c r="P9" s="647"/>
      <c r="Q9" s="647"/>
      <c r="R9" s="647"/>
      <c r="S9" s="646"/>
    </row>
    <row r="10" spans="1:21" s="34" customFormat="1" ht="74.25" customHeight="1">
      <c r="A10" s="662"/>
      <c r="B10" s="646"/>
      <c r="C10" s="646"/>
      <c r="D10" s="646"/>
      <c r="E10" s="646"/>
      <c r="F10" s="647"/>
      <c r="G10" s="663"/>
      <c r="H10" s="647"/>
      <c r="I10" s="647"/>
      <c r="J10" s="647"/>
      <c r="K10" s="647"/>
      <c r="L10" s="647"/>
      <c r="M10" s="647"/>
      <c r="N10" s="647"/>
      <c r="O10" s="647"/>
      <c r="P10" s="647"/>
      <c r="Q10" s="647"/>
      <c r="R10" s="647"/>
      <c r="S10" s="646"/>
    </row>
    <row r="11" spans="1:21" s="36" customFormat="1" ht="30.75" customHeight="1">
      <c r="A11" s="98">
        <v>1</v>
      </c>
      <c r="B11" s="35">
        <v>2</v>
      </c>
      <c r="C11" s="98">
        <v>3</v>
      </c>
      <c r="D11" s="35">
        <v>4</v>
      </c>
      <c r="E11" s="98">
        <v>5</v>
      </c>
      <c r="F11" s="35">
        <v>6</v>
      </c>
      <c r="G11" s="98">
        <v>7</v>
      </c>
      <c r="H11" s="35">
        <v>8</v>
      </c>
      <c r="I11" s="98">
        <v>9</v>
      </c>
      <c r="J11" s="35">
        <v>10</v>
      </c>
      <c r="K11" s="98">
        <v>11</v>
      </c>
      <c r="L11" s="35">
        <v>12</v>
      </c>
      <c r="M11" s="98">
        <v>13</v>
      </c>
      <c r="N11" s="35">
        <v>14</v>
      </c>
      <c r="O11" s="98">
        <v>15</v>
      </c>
      <c r="P11" s="35">
        <v>16</v>
      </c>
      <c r="Q11" s="98">
        <v>17</v>
      </c>
      <c r="R11" s="35">
        <v>18</v>
      </c>
      <c r="S11" s="98">
        <v>19</v>
      </c>
    </row>
    <row r="12" spans="1:21" s="36" customFormat="1" ht="36" customHeight="1">
      <c r="A12" s="99"/>
      <c r="B12" s="37" t="s">
        <v>14</v>
      </c>
      <c r="C12" s="35"/>
      <c r="D12" s="35"/>
      <c r="E12" s="35"/>
      <c r="F12" s="35"/>
      <c r="G12" s="35"/>
      <c r="H12" s="35"/>
      <c r="I12" s="35"/>
      <c r="J12" s="35"/>
      <c r="K12" s="35"/>
      <c r="L12" s="35"/>
      <c r="M12" s="35"/>
      <c r="N12" s="35"/>
      <c r="O12" s="35"/>
      <c r="P12" s="35"/>
      <c r="Q12" s="35"/>
      <c r="R12" s="35"/>
      <c r="S12" s="35"/>
    </row>
    <row r="13" spans="1:21" ht="57" customHeight="1">
      <c r="A13" s="38" t="s">
        <v>85</v>
      </c>
      <c r="B13" s="39" t="s">
        <v>134</v>
      </c>
      <c r="C13" s="44"/>
      <c r="D13" s="44"/>
      <c r="E13" s="44"/>
      <c r="F13" s="44"/>
      <c r="G13" s="45"/>
      <c r="H13" s="45"/>
      <c r="I13" s="45"/>
      <c r="J13" s="45"/>
      <c r="K13" s="45"/>
      <c r="L13" s="45"/>
      <c r="M13" s="45"/>
      <c r="N13" s="45"/>
      <c r="O13" s="45"/>
      <c r="P13" s="45"/>
      <c r="Q13" s="45"/>
      <c r="R13" s="45"/>
      <c r="S13" s="45"/>
    </row>
    <row r="14" spans="1:21" ht="70.150000000000006" customHeight="1">
      <c r="A14" s="38" t="s">
        <v>37</v>
      </c>
      <c r="B14" s="43" t="s">
        <v>120</v>
      </c>
      <c r="C14" s="44"/>
      <c r="D14" s="44"/>
      <c r="E14" s="44"/>
      <c r="F14" s="44"/>
      <c r="G14" s="45"/>
      <c r="H14" s="45"/>
      <c r="I14" s="45"/>
      <c r="J14" s="45"/>
      <c r="K14" s="45"/>
      <c r="L14" s="45"/>
      <c r="M14" s="45"/>
      <c r="N14" s="45"/>
      <c r="O14" s="45"/>
      <c r="P14" s="45"/>
      <c r="Q14" s="45"/>
      <c r="R14" s="45"/>
      <c r="S14" s="45"/>
      <c r="T14" s="45"/>
      <c r="U14" s="45"/>
    </row>
    <row r="15" spans="1:21" s="51" customFormat="1" ht="73.900000000000006" customHeight="1">
      <c r="A15" s="47" t="s">
        <v>86</v>
      </c>
      <c r="B15" s="48" t="s">
        <v>300</v>
      </c>
      <c r="C15" s="49"/>
      <c r="D15" s="49"/>
      <c r="E15" s="49"/>
      <c r="F15" s="49"/>
      <c r="G15" s="50"/>
      <c r="H15" s="50"/>
      <c r="I15" s="50"/>
      <c r="J15" s="50"/>
      <c r="K15" s="50"/>
      <c r="L15" s="50"/>
      <c r="M15" s="50"/>
      <c r="N15" s="50"/>
      <c r="O15" s="50"/>
      <c r="P15" s="50"/>
      <c r="Q15" s="50"/>
      <c r="R15" s="50"/>
      <c r="S15" s="50"/>
      <c r="T15" s="50"/>
      <c r="U15" s="50"/>
    </row>
    <row r="16" spans="1:21" ht="24.4" customHeight="1">
      <c r="A16" s="52" t="s">
        <v>87</v>
      </c>
      <c r="B16" s="53" t="s">
        <v>88</v>
      </c>
      <c r="C16" s="44"/>
      <c r="D16" s="44"/>
      <c r="E16" s="44"/>
      <c r="F16" s="44"/>
      <c r="G16" s="45"/>
      <c r="H16" s="45"/>
      <c r="I16" s="45"/>
      <c r="J16" s="45"/>
      <c r="K16" s="45"/>
      <c r="L16" s="45"/>
      <c r="M16" s="45"/>
      <c r="N16" s="45"/>
      <c r="O16" s="45"/>
      <c r="P16" s="45"/>
      <c r="Q16" s="45"/>
      <c r="R16" s="45"/>
      <c r="S16" s="45"/>
      <c r="T16" s="45"/>
      <c r="U16" s="45"/>
    </row>
    <row r="17" spans="1:21" ht="24.4" customHeight="1">
      <c r="A17" s="52" t="s">
        <v>89</v>
      </c>
      <c r="B17" s="80" t="s">
        <v>90</v>
      </c>
      <c r="C17" s="44"/>
      <c r="D17" s="44"/>
      <c r="E17" s="44"/>
      <c r="F17" s="44"/>
      <c r="G17" s="45"/>
      <c r="H17" s="45"/>
      <c r="I17" s="45"/>
      <c r="J17" s="45"/>
      <c r="K17" s="45"/>
      <c r="L17" s="45"/>
      <c r="M17" s="45"/>
      <c r="N17" s="45"/>
      <c r="O17" s="45"/>
      <c r="P17" s="45"/>
      <c r="Q17" s="45"/>
      <c r="R17" s="45"/>
      <c r="S17" s="45"/>
      <c r="T17" s="45"/>
      <c r="U17" s="45"/>
    </row>
    <row r="18" spans="1:21" s="51" customFormat="1" ht="67.150000000000006" customHeight="1">
      <c r="A18" s="47" t="s">
        <v>91</v>
      </c>
      <c r="B18" s="48" t="s">
        <v>301</v>
      </c>
      <c r="C18" s="49"/>
      <c r="D18" s="49"/>
      <c r="E18" s="49"/>
      <c r="F18" s="49"/>
      <c r="G18" s="50"/>
      <c r="H18" s="50"/>
      <c r="I18" s="50"/>
      <c r="J18" s="50"/>
      <c r="K18" s="50"/>
      <c r="L18" s="50"/>
      <c r="M18" s="50"/>
      <c r="N18" s="50"/>
      <c r="O18" s="50"/>
      <c r="P18" s="50"/>
      <c r="Q18" s="50"/>
      <c r="R18" s="50"/>
      <c r="S18" s="50"/>
      <c r="T18" s="50"/>
      <c r="U18" s="50"/>
    </row>
    <row r="19" spans="1:21" s="42" customFormat="1" ht="52.15" customHeight="1">
      <c r="A19" s="52"/>
      <c r="B19" s="53" t="s">
        <v>92</v>
      </c>
      <c r="C19" s="40"/>
      <c r="D19" s="40"/>
      <c r="E19" s="40"/>
      <c r="F19" s="40"/>
      <c r="G19" s="41"/>
      <c r="H19" s="41"/>
      <c r="I19" s="41"/>
      <c r="J19" s="41"/>
      <c r="K19" s="41"/>
      <c r="L19" s="41"/>
      <c r="M19" s="41"/>
      <c r="N19" s="41"/>
      <c r="O19" s="41"/>
      <c r="P19" s="41"/>
      <c r="Q19" s="41"/>
      <c r="R19" s="41"/>
      <c r="S19" s="41"/>
      <c r="T19" s="41"/>
      <c r="U19" s="41"/>
    </row>
    <row r="20" spans="1:21" s="56" customFormat="1" ht="60" customHeight="1">
      <c r="A20" s="47" t="s">
        <v>93</v>
      </c>
      <c r="B20" s="48" t="s">
        <v>302</v>
      </c>
      <c r="C20" s="54"/>
      <c r="D20" s="54"/>
      <c r="E20" s="54"/>
      <c r="F20" s="54"/>
      <c r="G20" s="55"/>
      <c r="H20" s="55"/>
      <c r="I20" s="55"/>
      <c r="J20" s="55"/>
      <c r="K20" s="55"/>
      <c r="L20" s="55"/>
      <c r="M20" s="55"/>
      <c r="N20" s="55"/>
      <c r="O20" s="55"/>
      <c r="P20" s="55"/>
      <c r="Q20" s="55"/>
      <c r="R20" s="55"/>
      <c r="S20" s="55"/>
      <c r="T20" s="55"/>
      <c r="U20" s="55"/>
    </row>
    <row r="21" spans="1:21" s="56" customFormat="1" ht="84" customHeight="1">
      <c r="A21" s="47"/>
      <c r="B21" s="57" t="s">
        <v>303</v>
      </c>
      <c r="C21" s="54"/>
      <c r="D21" s="54"/>
      <c r="E21" s="54"/>
      <c r="F21" s="54"/>
      <c r="G21" s="55"/>
      <c r="H21" s="55"/>
      <c r="I21" s="55"/>
      <c r="J21" s="55"/>
      <c r="K21" s="55"/>
      <c r="L21" s="55"/>
      <c r="M21" s="55"/>
      <c r="N21" s="55"/>
      <c r="O21" s="55"/>
      <c r="P21" s="55"/>
      <c r="Q21" s="55"/>
      <c r="R21" s="55"/>
      <c r="S21" s="55"/>
      <c r="T21" s="55"/>
      <c r="U21" s="55"/>
    </row>
    <row r="22" spans="1:21" s="56" customFormat="1" ht="58.9" customHeight="1">
      <c r="A22" s="47"/>
      <c r="B22" s="53" t="s">
        <v>92</v>
      </c>
      <c r="C22" s="54"/>
      <c r="D22" s="54"/>
      <c r="E22" s="54"/>
      <c r="F22" s="54"/>
      <c r="G22" s="55"/>
      <c r="H22" s="55"/>
      <c r="I22" s="55"/>
      <c r="J22" s="55"/>
      <c r="K22" s="55"/>
      <c r="L22" s="55"/>
      <c r="M22" s="55"/>
      <c r="N22" s="55"/>
      <c r="O22" s="55"/>
      <c r="P22" s="55"/>
      <c r="Q22" s="55"/>
      <c r="R22" s="55"/>
      <c r="S22" s="55"/>
      <c r="T22" s="55"/>
      <c r="U22" s="55"/>
    </row>
    <row r="23" spans="1:21" s="51" customFormat="1" ht="52.9" customHeight="1">
      <c r="A23" s="47"/>
      <c r="B23" s="57" t="s">
        <v>305</v>
      </c>
      <c r="C23" s="49"/>
      <c r="D23" s="49"/>
      <c r="E23" s="49"/>
      <c r="F23" s="49"/>
      <c r="G23" s="50"/>
      <c r="H23" s="50"/>
      <c r="I23" s="50"/>
      <c r="J23" s="50"/>
      <c r="K23" s="50"/>
      <c r="L23" s="50"/>
      <c r="M23" s="50"/>
      <c r="N23" s="50"/>
      <c r="O23" s="50"/>
      <c r="P23" s="50"/>
      <c r="Q23" s="50"/>
      <c r="R23" s="50"/>
      <c r="S23" s="50"/>
      <c r="T23" s="50"/>
      <c r="U23" s="50"/>
    </row>
    <row r="24" spans="1:21" s="42" customFormat="1" ht="54" customHeight="1">
      <c r="A24" s="52"/>
      <c r="B24" s="53" t="s">
        <v>92</v>
      </c>
      <c r="C24" s="40"/>
      <c r="D24" s="40"/>
      <c r="E24" s="40"/>
      <c r="F24" s="40"/>
      <c r="G24" s="41"/>
      <c r="H24" s="41"/>
      <c r="I24" s="41"/>
      <c r="J24" s="41"/>
      <c r="K24" s="41"/>
      <c r="L24" s="41"/>
      <c r="M24" s="41"/>
      <c r="N24" s="41"/>
      <c r="O24" s="41"/>
      <c r="P24" s="41"/>
      <c r="Q24" s="41"/>
      <c r="R24" s="41"/>
      <c r="S24" s="41"/>
      <c r="T24" s="41"/>
      <c r="U24" s="41"/>
    </row>
    <row r="25" spans="1:21" s="56" customFormat="1" ht="63" customHeight="1">
      <c r="A25" s="47" t="s">
        <v>94</v>
      </c>
      <c r="B25" s="48" t="s">
        <v>95</v>
      </c>
      <c r="C25" s="54"/>
      <c r="D25" s="54"/>
      <c r="E25" s="54"/>
      <c r="F25" s="54"/>
      <c r="G25" s="55"/>
      <c r="H25" s="55"/>
      <c r="I25" s="55"/>
      <c r="J25" s="55"/>
      <c r="K25" s="55"/>
      <c r="L25" s="55"/>
      <c r="M25" s="55"/>
      <c r="N25" s="55"/>
      <c r="O25" s="55"/>
      <c r="P25" s="55"/>
      <c r="Q25" s="55"/>
      <c r="R25" s="55"/>
      <c r="S25" s="55"/>
      <c r="T25" s="55"/>
      <c r="U25" s="55"/>
    </row>
    <row r="26" spans="1:21" s="56" customFormat="1" ht="61.15" customHeight="1">
      <c r="A26" s="47"/>
      <c r="B26" s="57" t="s">
        <v>96</v>
      </c>
      <c r="C26" s="54"/>
      <c r="D26" s="54"/>
      <c r="E26" s="54"/>
      <c r="F26" s="54"/>
      <c r="G26" s="55"/>
      <c r="H26" s="55"/>
      <c r="I26" s="55"/>
      <c r="J26" s="55"/>
      <c r="K26" s="55"/>
      <c r="L26" s="55"/>
      <c r="M26" s="55"/>
      <c r="N26" s="55"/>
      <c r="O26" s="55"/>
      <c r="P26" s="55"/>
      <c r="Q26" s="55"/>
      <c r="R26" s="55"/>
      <c r="S26" s="55"/>
      <c r="T26" s="55"/>
      <c r="U26" s="55"/>
    </row>
    <row r="27" spans="1:21" s="42" customFormat="1" ht="60" customHeight="1">
      <c r="A27" s="52"/>
      <c r="B27" s="53" t="s">
        <v>92</v>
      </c>
      <c r="C27" s="40"/>
      <c r="D27" s="40"/>
      <c r="E27" s="40"/>
      <c r="F27" s="40"/>
      <c r="G27" s="41"/>
      <c r="H27" s="41"/>
      <c r="I27" s="41"/>
      <c r="J27" s="41"/>
      <c r="K27" s="41"/>
      <c r="L27" s="41"/>
      <c r="M27" s="41"/>
      <c r="N27" s="41"/>
      <c r="O27" s="41"/>
      <c r="P27" s="41"/>
      <c r="Q27" s="41"/>
      <c r="R27" s="41"/>
      <c r="S27" s="41"/>
      <c r="T27" s="41"/>
      <c r="U27" s="41"/>
    </row>
    <row r="28" spans="1:21" s="56" customFormat="1" ht="55.9" customHeight="1">
      <c r="A28" s="47"/>
      <c r="B28" s="57" t="s">
        <v>97</v>
      </c>
      <c r="C28" s="54"/>
      <c r="D28" s="54"/>
      <c r="E28" s="54"/>
      <c r="F28" s="54"/>
      <c r="G28" s="55"/>
      <c r="H28" s="55"/>
      <c r="I28" s="55"/>
      <c r="J28" s="55"/>
      <c r="K28" s="55"/>
      <c r="L28" s="55"/>
      <c r="M28" s="55"/>
      <c r="N28" s="55"/>
      <c r="O28" s="55"/>
      <c r="P28" s="55"/>
      <c r="Q28" s="55"/>
      <c r="R28" s="55"/>
      <c r="S28" s="55"/>
      <c r="T28" s="55"/>
      <c r="U28" s="55"/>
    </row>
    <row r="29" spans="1:21" s="42" customFormat="1" ht="54" customHeight="1">
      <c r="A29" s="52"/>
      <c r="B29" s="53" t="s">
        <v>92</v>
      </c>
      <c r="C29" s="40"/>
      <c r="D29" s="40"/>
      <c r="E29" s="40"/>
      <c r="F29" s="40"/>
      <c r="G29" s="41"/>
      <c r="H29" s="41"/>
      <c r="I29" s="41"/>
      <c r="J29" s="41"/>
      <c r="K29" s="41"/>
      <c r="L29" s="41"/>
      <c r="M29" s="41"/>
      <c r="N29" s="41"/>
      <c r="O29" s="41"/>
      <c r="P29" s="41"/>
      <c r="Q29" s="41"/>
      <c r="R29" s="41"/>
      <c r="S29" s="41"/>
      <c r="T29" s="41"/>
      <c r="U29" s="41"/>
    </row>
    <row r="30" spans="1:21" s="42" customFormat="1" ht="48" customHeight="1">
      <c r="A30" s="38" t="s">
        <v>39</v>
      </c>
      <c r="B30" s="43" t="s">
        <v>307</v>
      </c>
      <c r="C30" s="40"/>
      <c r="D30" s="40"/>
      <c r="E30" s="40"/>
      <c r="F30" s="40"/>
      <c r="G30" s="41"/>
      <c r="H30" s="41"/>
      <c r="I30" s="41"/>
      <c r="J30" s="41"/>
      <c r="K30" s="41"/>
      <c r="L30" s="41"/>
      <c r="M30" s="41"/>
      <c r="N30" s="41"/>
      <c r="O30" s="41"/>
      <c r="P30" s="41"/>
      <c r="Q30" s="41"/>
      <c r="R30" s="41"/>
      <c r="S30" s="41"/>
      <c r="T30" s="41"/>
      <c r="U30" s="41"/>
    </row>
    <row r="31" spans="1:21" s="51" customFormat="1" ht="63.4" customHeight="1">
      <c r="A31" s="47" t="s">
        <v>86</v>
      </c>
      <c r="B31" s="48" t="s">
        <v>98</v>
      </c>
      <c r="C31" s="49"/>
      <c r="D31" s="49"/>
      <c r="E31" s="49"/>
      <c r="F31" s="49"/>
      <c r="G31" s="50"/>
      <c r="H31" s="50"/>
      <c r="I31" s="50"/>
      <c r="J31" s="50"/>
      <c r="K31" s="50"/>
      <c r="L31" s="50"/>
      <c r="M31" s="50"/>
      <c r="N31" s="50"/>
      <c r="O31" s="50"/>
      <c r="P31" s="50"/>
      <c r="Q31" s="50"/>
      <c r="R31" s="50"/>
      <c r="S31" s="50"/>
      <c r="T31" s="50"/>
      <c r="U31" s="50"/>
    </row>
    <row r="32" spans="1:21" ht="54" customHeight="1">
      <c r="A32" s="52"/>
      <c r="B32" s="53" t="s">
        <v>92</v>
      </c>
      <c r="C32" s="44"/>
      <c r="D32" s="44"/>
      <c r="E32" s="44"/>
      <c r="F32" s="44"/>
      <c r="G32" s="45"/>
      <c r="H32" s="45"/>
      <c r="I32" s="45"/>
      <c r="J32" s="45"/>
      <c r="K32" s="45"/>
      <c r="L32" s="45"/>
      <c r="M32" s="45"/>
      <c r="N32" s="45"/>
      <c r="O32" s="45"/>
      <c r="P32" s="45"/>
      <c r="Q32" s="45"/>
      <c r="R32" s="45"/>
      <c r="S32" s="45"/>
      <c r="T32" s="45"/>
      <c r="U32" s="45"/>
    </row>
    <row r="33" spans="1:21" s="56" customFormat="1" ht="48.4" customHeight="1">
      <c r="A33" s="47" t="s">
        <v>91</v>
      </c>
      <c r="B33" s="48" t="s">
        <v>302</v>
      </c>
      <c r="C33" s="54"/>
      <c r="D33" s="54"/>
      <c r="E33" s="54"/>
      <c r="F33" s="54"/>
      <c r="G33" s="55"/>
      <c r="H33" s="55"/>
      <c r="I33" s="55"/>
      <c r="J33" s="55"/>
      <c r="K33" s="55"/>
      <c r="L33" s="55"/>
      <c r="M33" s="55"/>
      <c r="N33" s="55"/>
      <c r="O33" s="55"/>
      <c r="P33" s="55"/>
      <c r="Q33" s="55"/>
      <c r="R33" s="55"/>
      <c r="S33" s="55"/>
      <c r="T33" s="55"/>
      <c r="U33" s="55"/>
    </row>
    <row r="34" spans="1:21" s="56" customFormat="1" ht="78" customHeight="1">
      <c r="A34" s="47"/>
      <c r="B34" s="57" t="s">
        <v>303</v>
      </c>
      <c r="C34" s="54"/>
      <c r="D34" s="54"/>
      <c r="E34" s="54"/>
      <c r="F34" s="54"/>
      <c r="G34" s="55"/>
      <c r="H34" s="55"/>
      <c r="I34" s="55"/>
      <c r="J34" s="55"/>
      <c r="K34" s="55"/>
      <c r="L34" s="55"/>
      <c r="M34" s="55"/>
      <c r="N34" s="55"/>
      <c r="O34" s="55"/>
      <c r="P34" s="55"/>
      <c r="Q34" s="55"/>
      <c r="R34" s="55"/>
      <c r="S34" s="55"/>
      <c r="T34" s="55"/>
      <c r="U34" s="55"/>
    </row>
    <row r="35" spans="1:21" s="56" customFormat="1" ht="49.15" customHeight="1">
      <c r="A35" s="47"/>
      <c r="B35" s="53" t="s">
        <v>92</v>
      </c>
      <c r="C35" s="54"/>
      <c r="D35" s="54"/>
      <c r="E35" s="54"/>
      <c r="F35" s="54"/>
      <c r="G35" s="55"/>
      <c r="H35" s="55"/>
      <c r="I35" s="55"/>
      <c r="J35" s="55"/>
      <c r="K35" s="55"/>
      <c r="L35" s="55"/>
      <c r="M35" s="55"/>
      <c r="N35" s="55"/>
      <c r="O35" s="55"/>
      <c r="P35" s="55"/>
      <c r="Q35" s="55"/>
      <c r="R35" s="55"/>
      <c r="S35" s="55"/>
      <c r="T35" s="55"/>
      <c r="U35" s="55"/>
    </row>
    <row r="36" spans="1:21" s="51" customFormat="1" ht="49.15" customHeight="1">
      <c r="A36" s="47"/>
      <c r="B36" s="57" t="s">
        <v>305</v>
      </c>
      <c r="C36" s="49"/>
      <c r="D36" s="49"/>
      <c r="E36" s="49"/>
      <c r="F36" s="49"/>
      <c r="G36" s="50"/>
      <c r="H36" s="50"/>
      <c r="I36" s="50"/>
      <c r="J36" s="50"/>
      <c r="K36" s="50"/>
      <c r="L36" s="50"/>
      <c r="M36" s="50"/>
      <c r="N36" s="50"/>
      <c r="O36" s="50"/>
      <c r="P36" s="50"/>
      <c r="Q36" s="50"/>
      <c r="R36" s="50"/>
      <c r="S36" s="50"/>
      <c r="T36" s="50"/>
      <c r="U36" s="50"/>
    </row>
    <row r="37" spans="1:21" s="42" customFormat="1" ht="49.9" customHeight="1">
      <c r="A37" s="52"/>
      <c r="B37" s="53" t="s">
        <v>92</v>
      </c>
      <c r="C37" s="40"/>
      <c r="D37" s="40"/>
      <c r="E37" s="40"/>
      <c r="F37" s="40"/>
      <c r="G37" s="41"/>
      <c r="H37" s="41"/>
      <c r="I37" s="41"/>
      <c r="J37" s="41"/>
      <c r="K37" s="41"/>
      <c r="L37" s="41"/>
      <c r="M37" s="41"/>
      <c r="N37" s="41"/>
      <c r="O37" s="41"/>
      <c r="P37" s="41"/>
      <c r="Q37" s="41"/>
      <c r="R37" s="41"/>
      <c r="S37" s="41"/>
      <c r="T37" s="41"/>
      <c r="U37" s="41"/>
    </row>
    <row r="38" spans="1:21" s="51" customFormat="1" ht="82.9" customHeight="1">
      <c r="A38" s="47"/>
      <c r="B38" s="57" t="s">
        <v>135</v>
      </c>
      <c r="C38" s="49"/>
      <c r="D38" s="49"/>
      <c r="E38" s="49"/>
      <c r="F38" s="49"/>
      <c r="G38" s="50"/>
      <c r="H38" s="50"/>
      <c r="I38" s="50"/>
      <c r="J38" s="50"/>
      <c r="K38" s="50"/>
      <c r="L38" s="50"/>
      <c r="M38" s="50"/>
      <c r="N38" s="50"/>
      <c r="O38" s="50"/>
      <c r="P38" s="50"/>
      <c r="Q38" s="50"/>
      <c r="R38" s="50"/>
      <c r="S38" s="50"/>
      <c r="T38" s="50"/>
      <c r="U38" s="50"/>
    </row>
    <row r="39" spans="1:21" s="56" customFormat="1" ht="67.150000000000006" customHeight="1">
      <c r="A39" s="58"/>
      <c r="B39" s="59" t="s">
        <v>100</v>
      </c>
      <c r="C39" s="54"/>
      <c r="D39" s="54"/>
      <c r="E39" s="54"/>
      <c r="F39" s="54"/>
      <c r="G39" s="55"/>
      <c r="H39" s="55"/>
      <c r="I39" s="55"/>
      <c r="J39" s="55"/>
      <c r="K39" s="55"/>
      <c r="L39" s="55"/>
      <c r="M39" s="55"/>
      <c r="N39" s="55"/>
      <c r="O39" s="55"/>
      <c r="P39" s="55"/>
      <c r="Q39" s="55"/>
      <c r="R39" s="55"/>
      <c r="S39" s="55"/>
      <c r="T39" s="55"/>
      <c r="U39" s="55"/>
    </row>
    <row r="40" spans="1:21" ht="42.4" customHeight="1">
      <c r="A40" s="52"/>
      <c r="B40" s="53" t="s">
        <v>92</v>
      </c>
      <c r="C40" s="44"/>
      <c r="D40" s="44"/>
      <c r="E40" s="44"/>
      <c r="F40" s="44"/>
      <c r="G40" s="45"/>
      <c r="H40" s="45"/>
      <c r="I40" s="45"/>
      <c r="J40" s="45"/>
      <c r="K40" s="45"/>
      <c r="L40" s="45"/>
      <c r="M40" s="45"/>
      <c r="N40" s="45"/>
      <c r="O40" s="45"/>
      <c r="P40" s="45"/>
      <c r="Q40" s="45"/>
      <c r="R40" s="45"/>
      <c r="S40" s="45"/>
      <c r="T40" s="45"/>
      <c r="U40" s="45"/>
    </row>
    <row r="41" spans="1:21" s="56" customFormat="1" ht="46.9" customHeight="1">
      <c r="A41" s="58"/>
      <c r="B41" s="59" t="s">
        <v>101</v>
      </c>
      <c r="C41" s="54"/>
      <c r="D41" s="54"/>
      <c r="E41" s="54"/>
      <c r="F41" s="54"/>
      <c r="G41" s="55"/>
      <c r="H41" s="55"/>
      <c r="I41" s="55"/>
      <c r="J41" s="55"/>
      <c r="K41" s="55"/>
      <c r="L41" s="55"/>
      <c r="M41" s="55"/>
      <c r="N41" s="55"/>
      <c r="O41" s="55"/>
      <c r="P41" s="55"/>
      <c r="Q41" s="55"/>
      <c r="R41" s="55"/>
      <c r="S41" s="55"/>
      <c r="T41" s="55"/>
      <c r="U41" s="55"/>
    </row>
    <row r="42" spans="1:21" ht="51" customHeight="1">
      <c r="A42" s="52"/>
      <c r="B42" s="53" t="s">
        <v>92</v>
      </c>
      <c r="C42" s="44"/>
      <c r="D42" s="44"/>
      <c r="E42" s="44"/>
      <c r="F42" s="44"/>
      <c r="G42" s="45"/>
      <c r="H42" s="45"/>
      <c r="I42" s="45"/>
      <c r="J42" s="45"/>
      <c r="K42" s="45"/>
      <c r="L42" s="45"/>
      <c r="M42" s="45"/>
      <c r="N42" s="45"/>
      <c r="O42" s="45"/>
      <c r="P42" s="45"/>
      <c r="Q42" s="45"/>
      <c r="R42" s="45"/>
      <c r="S42" s="45"/>
      <c r="T42" s="45"/>
      <c r="U42" s="45"/>
    </row>
    <row r="43" spans="1:21" ht="46.9" customHeight="1">
      <c r="A43" s="38" t="s">
        <v>41</v>
      </c>
      <c r="B43" s="43" t="s">
        <v>308</v>
      </c>
      <c r="C43" s="44"/>
      <c r="D43" s="44"/>
      <c r="E43" s="44"/>
      <c r="F43" s="44"/>
      <c r="G43" s="45"/>
      <c r="H43" s="45"/>
      <c r="I43" s="45"/>
      <c r="J43" s="45"/>
      <c r="K43" s="45"/>
      <c r="L43" s="45"/>
      <c r="M43" s="45"/>
      <c r="N43" s="45"/>
      <c r="O43" s="45"/>
      <c r="P43" s="45"/>
      <c r="Q43" s="45"/>
      <c r="R43" s="45"/>
      <c r="S43" s="45"/>
      <c r="T43" s="45"/>
      <c r="U43" s="45"/>
    </row>
    <row r="44" spans="1:21" s="56" customFormat="1" ht="63.4" customHeight="1">
      <c r="A44" s="47"/>
      <c r="B44" s="57" t="s">
        <v>136</v>
      </c>
      <c r="C44" s="54"/>
      <c r="D44" s="54"/>
      <c r="E44" s="54"/>
      <c r="F44" s="54"/>
      <c r="G44" s="55"/>
      <c r="H44" s="55"/>
      <c r="I44" s="55"/>
      <c r="J44" s="55"/>
      <c r="K44" s="55"/>
      <c r="L44" s="55"/>
      <c r="M44" s="55"/>
      <c r="N44" s="55"/>
      <c r="O44" s="55"/>
      <c r="P44" s="55"/>
      <c r="Q44" s="55"/>
      <c r="R44" s="55"/>
      <c r="S44" s="55"/>
      <c r="T44" s="55"/>
      <c r="U44" s="55"/>
    </row>
    <row r="45" spans="1:21" s="51" customFormat="1" ht="46.9" customHeight="1">
      <c r="A45" s="47"/>
      <c r="B45" s="53" t="s">
        <v>92</v>
      </c>
      <c r="C45" s="49"/>
      <c r="D45" s="49"/>
      <c r="E45" s="49"/>
      <c r="F45" s="49"/>
      <c r="G45" s="50"/>
      <c r="H45" s="50"/>
      <c r="I45" s="50"/>
      <c r="J45" s="50"/>
      <c r="K45" s="50"/>
      <c r="L45" s="50"/>
      <c r="M45" s="50"/>
      <c r="N45" s="50"/>
      <c r="O45" s="50"/>
      <c r="P45" s="50"/>
      <c r="Q45" s="50"/>
      <c r="R45" s="50"/>
      <c r="S45" s="50"/>
      <c r="T45" s="50"/>
      <c r="U45" s="50"/>
    </row>
    <row r="46" spans="1:21" s="56" customFormat="1" ht="46.15" customHeight="1">
      <c r="A46" s="47"/>
      <c r="B46" s="57" t="s">
        <v>305</v>
      </c>
      <c r="C46" s="54"/>
      <c r="D46" s="54"/>
      <c r="E46" s="54"/>
      <c r="F46" s="54"/>
      <c r="G46" s="55"/>
      <c r="H46" s="55"/>
      <c r="I46" s="55"/>
      <c r="J46" s="55"/>
      <c r="K46" s="55"/>
      <c r="L46" s="55"/>
      <c r="M46" s="55"/>
      <c r="N46" s="55"/>
      <c r="O46" s="55"/>
      <c r="P46" s="55"/>
      <c r="Q46" s="55"/>
      <c r="R46" s="55"/>
      <c r="S46" s="55"/>
      <c r="T46" s="55"/>
      <c r="U46" s="55"/>
    </row>
    <row r="47" spans="1:21" s="51" customFormat="1" ht="45" customHeight="1">
      <c r="A47" s="47"/>
      <c r="B47" s="53" t="s">
        <v>92</v>
      </c>
      <c r="C47" s="49"/>
      <c r="D47" s="49"/>
      <c r="E47" s="49"/>
      <c r="F47" s="49"/>
      <c r="G47" s="50"/>
      <c r="H47" s="50"/>
      <c r="I47" s="50"/>
      <c r="J47" s="50"/>
      <c r="K47" s="50"/>
      <c r="L47" s="50"/>
      <c r="M47" s="50"/>
      <c r="N47" s="50"/>
      <c r="O47" s="50"/>
      <c r="P47" s="50"/>
      <c r="Q47" s="50"/>
      <c r="R47" s="50"/>
      <c r="S47" s="50"/>
      <c r="T47" s="50"/>
      <c r="U47" s="50"/>
    </row>
    <row r="48" spans="1:21" ht="51.4" customHeight="1">
      <c r="A48" s="38" t="s">
        <v>102</v>
      </c>
      <c r="B48" s="39" t="s">
        <v>134</v>
      </c>
      <c r="C48" s="44"/>
      <c r="D48" s="44"/>
      <c r="E48" s="44"/>
      <c r="F48" s="44"/>
      <c r="G48" s="45"/>
      <c r="H48" s="45"/>
      <c r="I48" s="45"/>
      <c r="J48" s="45"/>
      <c r="K48" s="45"/>
      <c r="L48" s="45"/>
      <c r="M48" s="45"/>
      <c r="N48" s="45"/>
      <c r="O48" s="45"/>
      <c r="P48" s="45"/>
      <c r="Q48" s="45"/>
      <c r="R48" s="45"/>
      <c r="S48" s="45"/>
    </row>
    <row r="49" spans="1:19" ht="41.65" customHeight="1">
      <c r="A49" s="52"/>
      <c r="B49" s="53" t="s">
        <v>103</v>
      </c>
      <c r="C49" s="44"/>
      <c r="D49" s="44"/>
      <c r="E49" s="44"/>
      <c r="F49" s="44"/>
      <c r="G49" s="45"/>
      <c r="H49" s="45"/>
      <c r="I49" s="45"/>
      <c r="J49" s="45"/>
      <c r="K49" s="45"/>
      <c r="L49" s="45"/>
      <c r="M49" s="45"/>
      <c r="N49" s="45"/>
      <c r="O49" s="45"/>
      <c r="P49" s="45"/>
      <c r="Q49" s="45"/>
      <c r="R49" s="45"/>
      <c r="S49" s="45"/>
    </row>
    <row r="50" spans="1:19" ht="9.4" customHeight="1">
      <c r="A50" s="52"/>
      <c r="B50" s="43"/>
      <c r="C50" s="44"/>
      <c r="D50" s="44"/>
      <c r="E50" s="44"/>
      <c r="F50" s="44"/>
      <c r="G50" s="45"/>
      <c r="H50" s="45"/>
      <c r="I50" s="45"/>
      <c r="J50" s="45"/>
      <c r="K50" s="45"/>
      <c r="L50" s="45"/>
      <c r="M50" s="45"/>
      <c r="N50" s="45"/>
      <c r="O50" s="45"/>
      <c r="P50" s="45"/>
      <c r="Q50" s="45"/>
      <c r="R50" s="45"/>
      <c r="S50" s="45"/>
    </row>
    <row r="51" spans="1:19" s="56" customFormat="1" ht="38.65" customHeight="1">
      <c r="A51" s="100"/>
      <c r="B51" s="664" t="s">
        <v>137</v>
      </c>
      <c r="C51" s="664"/>
      <c r="D51" s="664"/>
      <c r="E51" s="664"/>
      <c r="F51" s="664"/>
      <c r="G51" s="664"/>
      <c r="H51" s="664"/>
      <c r="I51" s="664"/>
      <c r="J51" s="664"/>
      <c r="K51" s="664"/>
      <c r="L51" s="664"/>
      <c r="M51" s="664"/>
      <c r="N51" s="664"/>
      <c r="O51" s="664"/>
      <c r="P51" s="664"/>
      <c r="Q51" s="664"/>
      <c r="R51" s="664"/>
      <c r="S51" s="664"/>
    </row>
    <row r="52" spans="1:19" ht="0.75" hidden="1" customHeight="1">
      <c r="A52" s="101"/>
      <c r="B52" s="102"/>
      <c r="C52" s="103"/>
      <c r="D52" s="103"/>
      <c r="E52" s="103"/>
      <c r="F52" s="103"/>
      <c r="G52" s="104"/>
      <c r="H52" s="104"/>
      <c r="I52" s="104"/>
      <c r="J52" s="104"/>
      <c r="K52" s="104"/>
      <c r="L52" s="104"/>
      <c r="M52" s="104"/>
      <c r="N52" s="104"/>
      <c r="O52" s="104"/>
      <c r="P52" s="104"/>
      <c r="Q52" s="104"/>
      <c r="R52" s="104"/>
      <c r="S52" s="104"/>
    </row>
    <row r="53" spans="1:19" ht="0.75" hidden="1" customHeight="1">
      <c r="A53" s="89"/>
      <c r="B53" s="87"/>
      <c r="C53" s="74"/>
      <c r="D53" s="74"/>
      <c r="E53" s="74"/>
      <c r="F53" s="74"/>
      <c r="G53" s="88"/>
      <c r="H53" s="88"/>
      <c r="I53" s="88"/>
      <c r="J53" s="88"/>
      <c r="K53" s="88"/>
      <c r="L53" s="88"/>
      <c r="M53" s="88"/>
      <c r="N53" s="88"/>
      <c r="O53" s="88"/>
      <c r="P53" s="88"/>
      <c r="Q53" s="88"/>
      <c r="R53" s="88"/>
      <c r="S53" s="88"/>
    </row>
    <row r="54" spans="1:19" ht="0.75" hidden="1" customHeight="1">
      <c r="A54" s="89"/>
      <c r="B54" s="87"/>
      <c r="C54" s="74"/>
      <c r="D54" s="74"/>
      <c r="E54" s="74"/>
      <c r="F54" s="74"/>
      <c r="G54" s="88"/>
      <c r="H54" s="88"/>
      <c r="I54" s="88"/>
      <c r="J54" s="88"/>
      <c r="K54" s="88"/>
      <c r="L54" s="88"/>
      <c r="M54" s="88"/>
      <c r="N54" s="88"/>
      <c r="O54" s="88"/>
      <c r="P54" s="88"/>
      <c r="Q54" s="88"/>
      <c r="R54" s="88"/>
      <c r="S54" s="88"/>
    </row>
    <row r="55" spans="1:19" ht="0.75" hidden="1" customHeight="1">
      <c r="A55" s="89"/>
      <c r="B55" s="87"/>
      <c r="C55" s="74"/>
      <c r="D55" s="74"/>
      <c r="E55" s="74"/>
      <c r="F55" s="74"/>
      <c r="G55" s="88"/>
      <c r="H55" s="88"/>
      <c r="I55" s="88"/>
      <c r="J55" s="88"/>
      <c r="K55" s="88"/>
      <c r="L55" s="88"/>
      <c r="M55" s="88"/>
      <c r="N55" s="88"/>
      <c r="O55" s="88"/>
      <c r="P55" s="88"/>
      <c r="Q55" s="88"/>
      <c r="R55" s="88"/>
      <c r="S55" s="88"/>
    </row>
    <row r="56" spans="1:19" ht="0.75" hidden="1" customHeight="1">
      <c r="A56" s="89"/>
      <c r="B56" s="87"/>
      <c r="C56" s="74"/>
      <c r="D56" s="74"/>
      <c r="E56" s="74"/>
      <c r="F56" s="74"/>
      <c r="G56" s="88"/>
      <c r="H56" s="88"/>
      <c r="I56" s="88"/>
      <c r="J56" s="88"/>
      <c r="K56" s="88"/>
      <c r="L56" s="88"/>
      <c r="M56" s="88"/>
      <c r="N56" s="88"/>
      <c r="O56" s="88"/>
      <c r="P56" s="88"/>
      <c r="Q56" s="88"/>
      <c r="R56" s="88"/>
      <c r="S56" s="88"/>
    </row>
    <row r="57" spans="1:19" ht="0.75" hidden="1" customHeight="1">
      <c r="A57" s="89"/>
      <c r="B57" s="87"/>
      <c r="C57" s="74"/>
      <c r="D57" s="74"/>
      <c r="E57" s="74"/>
      <c r="F57" s="74"/>
      <c r="G57" s="88"/>
      <c r="H57" s="88"/>
      <c r="I57" s="88"/>
      <c r="J57" s="88"/>
      <c r="K57" s="88"/>
      <c r="L57" s="88"/>
      <c r="M57" s="88"/>
      <c r="N57" s="88"/>
      <c r="O57" s="88"/>
      <c r="P57" s="88"/>
      <c r="Q57" s="88"/>
      <c r="R57" s="88"/>
      <c r="S57" s="88"/>
    </row>
    <row r="58" spans="1:19" ht="0.75" hidden="1" customHeight="1">
      <c r="A58" s="89"/>
      <c r="B58" s="87"/>
      <c r="C58" s="74"/>
      <c r="D58" s="74"/>
      <c r="E58" s="74"/>
      <c r="F58" s="74"/>
      <c r="G58" s="88"/>
      <c r="H58" s="88"/>
      <c r="I58" s="88"/>
      <c r="J58" s="88"/>
      <c r="K58" s="88"/>
      <c r="L58" s="88"/>
      <c r="M58" s="88"/>
      <c r="N58" s="88"/>
      <c r="O58" s="88"/>
      <c r="P58" s="88"/>
      <c r="Q58" s="88"/>
      <c r="R58" s="88"/>
      <c r="S58" s="88"/>
    </row>
    <row r="59" spans="1:19" ht="0.75" hidden="1" customHeight="1">
      <c r="A59" s="89"/>
      <c r="B59" s="87"/>
      <c r="C59" s="74"/>
      <c r="D59" s="74"/>
      <c r="E59" s="74"/>
      <c r="F59" s="74"/>
      <c r="G59" s="88"/>
      <c r="H59" s="88"/>
      <c r="I59" s="88"/>
      <c r="J59" s="88"/>
      <c r="K59" s="88"/>
      <c r="L59" s="88"/>
      <c r="M59" s="88"/>
      <c r="N59" s="88"/>
      <c r="O59" s="88"/>
      <c r="P59" s="88"/>
      <c r="Q59" s="88"/>
      <c r="R59" s="88"/>
      <c r="S59" s="88"/>
    </row>
    <row r="60" spans="1:19" ht="0.75" hidden="1" customHeight="1">
      <c r="A60" s="89"/>
      <c r="B60" s="87"/>
      <c r="C60" s="74"/>
      <c r="D60" s="74"/>
      <c r="E60" s="74"/>
      <c r="F60" s="74"/>
      <c r="G60" s="88"/>
      <c r="H60" s="88"/>
      <c r="I60" s="88"/>
      <c r="J60" s="88"/>
      <c r="K60" s="88"/>
      <c r="L60" s="88"/>
      <c r="M60" s="88"/>
      <c r="N60" s="88"/>
      <c r="O60" s="88"/>
      <c r="P60" s="88"/>
      <c r="Q60" s="88"/>
      <c r="R60" s="88"/>
      <c r="S60" s="88"/>
    </row>
    <row r="61" spans="1:19" ht="0.75" hidden="1" customHeight="1">
      <c r="A61" s="89"/>
      <c r="B61" s="87"/>
      <c r="C61" s="74"/>
      <c r="D61" s="74"/>
      <c r="E61" s="74"/>
      <c r="F61" s="74"/>
      <c r="G61" s="88"/>
      <c r="H61" s="88"/>
      <c r="I61" s="88"/>
      <c r="J61" s="88"/>
      <c r="K61" s="88"/>
      <c r="L61" s="88"/>
      <c r="M61" s="88"/>
      <c r="N61" s="88"/>
      <c r="O61" s="88"/>
      <c r="P61" s="88"/>
      <c r="Q61" s="88"/>
      <c r="R61" s="88"/>
      <c r="S61" s="88"/>
    </row>
    <row r="62" spans="1:19" ht="0.75" hidden="1" customHeight="1">
      <c r="A62" s="89"/>
      <c r="B62" s="87"/>
      <c r="C62" s="74"/>
      <c r="D62" s="74"/>
      <c r="E62" s="74"/>
      <c r="F62" s="74"/>
      <c r="G62" s="88"/>
      <c r="H62" s="88"/>
      <c r="I62" s="88"/>
      <c r="J62" s="88"/>
      <c r="K62" s="88"/>
      <c r="L62" s="88"/>
      <c r="M62" s="88"/>
      <c r="N62" s="88"/>
      <c r="O62" s="88"/>
      <c r="P62" s="88"/>
      <c r="Q62" s="88"/>
      <c r="R62" s="88"/>
      <c r="S62" s="88"/>
    </row>
    <row r="63" spans="1:19" ht="0.75" hidden="1" customHeight="1">
      <c r="A63" s="89"/>
      <c r="B63" s="87"/>
      <c r="C63" s="74"/>
      <c r="D63" s="74"/>
      <c r="E63" s="74"/>
      <c r="F63" s="74"/>
      <c r="G63" s="88"/>
      <c r="H63" s="88"/>
      <c r="I63" s="88"/>
      <c r="J63" s="88"/>
      <c r="K63" s="88"/>
      <c r="L63" s="88"/>
      <c r="M63" s="88"/>
      <c r="N63" s="88"/>
      <c r="O63" s="88"/>
      <c r="P63" s="88"/>
      <c r="Q63" s="88"/>
      <c r="R63" s="88"/>
      <c r="S63" s="88"/>
    </row>
    <row r="64" spans="1:19" ht="7.15" customHeight="1">
      <c r="A64" s="89"/>
      <c r="B64" s="87"/>
      <c r="C64" s="74"/>
      <c r="D64" s="74"/>
      <c r="E64" s="74"/>
      <c r="F64" s="74"/>
      <c r="G64" s="88"/>
      <c r="H64" s="88"/>
      <c r="I64" s="88"/>
      <c r="J64" s="88"/>
      <c r="K64" s="88"/>
      <c r="L64" s="88"/>
      <c r="M64" s="88"/>
      <c r="N64" s="88"/>
      <c r="O64" s="88"/>
      <c r="P64" s="88"/>
      <c r="Q64" s="88"/>
      <c r="R64" s="88"/>
      <c r="S64" s="88"/>
    </row>
    <row r="65" spans="1:19" ht="33" hidden="1" customHeight="1">
      <c r="A65" s="89"/>
      <c r="B65" s="105" t="s">
        <v>138</v>
      </c>
      <c r="C65" s="74"/>
      <c r="D65" s="74"/>
      <c r="E65" s="74"/>
      <c r="F65" s="74"/>
      <c r="G65" s="88"/>
      <c r="H65" s="88"/>
      <c r="I65" s="88"/>
      <c r="J65" s="88"/>
      <c r="K65" s="88"/>
      <c r="L65" s="88"/>
      <c r="M65" s="88"/>
      <c r="N65" s="88"/>
      <c r="O65" s="88"/>
      <c r="P65" s="88"/>
      <c r="Q65" s="88"/>
      <c r="R65" s="88"/>
      <c r="S65" s="88"/>
    </row>
    <row r="66" spans="1:19" ht="31.5" customHeight="1">
      <c r="B66" s="657"/>
      <c r="C66" s="657"/>
      <c r="D66" s="657"/>
      <c r="E66" s="657"/>
      <c r="F66" s="657"/>
      <c r="G66" s="657"/>
      <c r="H66" s="657"/>
      <c r="I66" s="657"/>
      <c r="J66" s="657"/>
      <c r="K66" s="93"/>
      <c r="L66" s="93"/>
      <c r="M66" s="93"/>
      <c r="N66" s="93"/>
      <c r="O66" s="93"/>
      <c r="P66" s="93"/>
      <c r="Q66" s="93"/>
      <c r="R66" s="93"/>
    </row>
    <row r="67" spans="1:19" ht="19.899999999999999" customHeight="1"/>
    <row r="68" spans="1:19" ht="19.899999999999999" customHeight="1">
      <c r="S68" s="46"/>
    </row>
    <row r="69" spans="1:19" ht="19.899999999999999" customHeight="1">
      <c r="S69" s="46"/>
    </row>
    <row r="70" spans="1:19" ht="19.899999999999999" customHeight="1">
      <c r="A70" s="91"/>
      <c r="B70" s="46"/>
      <c r="C70" s="46"/>
      <c r="D70" s="46"/>
      <c r="E70" s="46"/>
      <c r="F70" s="46"/>
      <c r="G70" s="46"/>
      <c r="H70" s="46"/>
      <c r="I70" s="46"/>
      <c r="J70" s="46"/>
      <c r="K70" s="46"/>
      <c r="L70" s="46"/>
      <c r="M70" s="46"/>
      <c r="N70" s="46"/>
      <c r="O70" s="46"/>
      <c r="P70" s="46"/>
      <c r="Q70" s="46"/>
      <c r="R70" s="46"/>
      <c r="S70" s="46"/>
    </row>
    <row r="71" spans="1:19" ht="19.899999999999999" customHeight="1">
      <c r="A71" s="91"/>
      <c r="B71" s="46"/>
      <c r="C71" s="46"/>
      <c r="D71" s="46"/>
      <c r="E71" s="46"/>
      <c r="F71" s="46"/>
      <c r="G71" s="46"/>
      <c r="H71" s="46"/>
      <c r="I71" s="46"/>
      <c r="J71" s="46"/>
      <c r="K71" s="46"/>
      <c r="L71" s="46"/>
      <c r="M71" s="46"/>
      <c r="N71" s="46"/>
      <c r="O71" s="46"/>
      <c r="P71" s="46"/>
      <c r="Q71" s="46"/>
      <c r="R71" s="46"/>
      <c r="S71" s="46"/>
    </row>
    <row r="72" spans="1:19" ht="19.899999999999999" customHeight="1">
      <c r="A72" s="91"/>
      <c r="B72" s="46"/>
      <c r="C72" s="46"/>
      <c r="D72" s="46"/>
      <c r="E72" s="46"/>
      <c r="F72" s="46"/>
      <c r="G72" s="46"/>
      <c r="H72" s="46"/>
      <c r="I72" s="46"/>
      <c r="J72" s="46"/>
      <c r="K72" s="46"/>
      <c r="L72" s="46"/>
      <c r="M72" s="46"/>
      <c r="N72" s="46"/>
      <c r="O72" s="46"/>
      <c r="P72" s="46"/>
      <c r="Q72" s="46"/>
      <c r="R72" s="46"/>
      <c r="S72" s="46"/>
    </row>
    <row r="73" spans="1:19" ht="19.899999999999999" customHeight="1">
      <c r="A73" s="91"/>
      <c r="B73" s="46"/>
      <c r="C73" s="46"/>
      <c r="D73" s="46"/>
      <c r="E73" s="46"/>
      <c r="F73" s="46"/>
      <c r="G73" s="46"/>
      <c r="H73" s="46"/>
      <c r="I73" s="46"/>
      <c r="J73" s="46"/>
      <c r="K73" s="46"/>
      <c r="L73" s="46"/>
      <c r="M73" s="46"/>
      <c r="N73" s="46"/>
      <c r="O73" s="46"/>
      <c r="P73" s="46"/>
      <c r="Q73" s="46"/>
      <c r="R73" s="46"/>
      <c r="S73" s="46"/>
    </row>
    <row r="74" spans="1:19" ht="19.899999999999999" customHeight="1">
      <c r="A74" s="91"/>
      <c r="B74" s="46"/>
      <c r="C74" s="46"/>
      <c r="D74" s="46"/>
      <c r="E74" s="46"/>
      <c r="F74" s="46"/>
      <c r="G74" s="46"/>
      <c r="H74" s="46"/>
      <c r="I74" s="46"/>
      <c r="J74" s="46"/>
      <c r="K74" s="46"/>
      <c r="L74" s="46"/>
      <c r="M74" s="46"/>
      <c r="N74" s="46"/>
      <c r="O74" s="46"/>
      <c r="P74" s="46"/>
      <c r="Q74" s="46"/>
      <c r="R74" s="46"/>
      <c r="S74" s="46"/>
    </row>
    <row r="75" spans="1:19" ht="19.899999999999999" customHeight="1">
      <c r="A75" s="91"/>
      <c r="B75" s="46"/>
      <c r="C75" s="46"/>
      <c r="D75" s="46"/>
      <c r="E75" s="46"/>
      <c r="F75" s="46"/>
      <c r="G75" s="46"/>
      <c r="H75" s="46"/>
      <c r="I75" s="46"/>
      <c r="J75" s="46"/>
      <c r="K75" s="46"/>
      <c r="L75" s="46"/>
      <c r="M75" s="46"/>
      <c r="N75" s="46"/>
      <c r="O75" s="46"/>
      <c r="P75" s="46"/>
      <c r="Q75" s="46"/>
      <c r="R75" s="46"/>
      <c r="S75" s="46"/>
    </row>
    <row r="76" spans="1:19" ht="19.899999999999999" customHeight="1">
      <c r="A76" s="91"/>
      <c r="B76" s="46"/>
      <c r="C76" s="46"/>
      <c r="D76" s="46"/>
      <c r="E76" s="46"/>
      <c r="F76" s="46"/>
      <c r="G76" s="46"/>
      <c r="H76" s="46"/>
      <c r="I76" s="46"/>
      <c r="J76" s="46"/>
      <c r="K76" s="46"/>
      <c r="L76" s="46"/>
      <c r="M76" s="46"/>
      <c r="N76" s="46"/>
      <c r="O76" s="46"/>
      <c r="P76" s="46"/>
      <c r="Q76" s="46"/>
      <c r="R76" s="46"/>
      <c r="S76" s="46"/>
    </row>
    <row r="77" spans="1:19" ht="19.899999999999999" customHeight="1">
      <c r="A77" s="91"/>
      <c r="B77" s="46"/>
      <c r="C77" s="46"/>
      <c r="D77" s="46"/>
      <c r="E77" s="46"/>
      <c r="F77" s="46"/>
      <c r="G77" s="46"/>
      <c r="H77" s="46"/>
      <c r="I77" s="46"/>
      <c r="J77" s="46"/>
      <c r="K77" s="46"/>
      <c r="L77" s="46"/>
      <c r="M77" s="46"/>
      <c r="N77" s="46"/>
      <c r="O77" s="46"/>
      <c r="P77" s="46"/>
      <c r="Q77" s="46"/>
      <c r="R77" s="46"/>
      <c r="S77" s="46"/>
    </row>
    <row r="78" spans="1:19" ht="19.899999999999999" customHeight="1">
      <c r="A78" s="91"/>
      <c r="B78" s="46"/>
      <c r="C78" s="46"/>
      <c r="D78" s="46"/>
      <c r="E78" s="46"/>
      <c r="F78" s="46"/>
      <c r="G78" s="46"/>
      <c r="H78" s="46"/>
      <c r="I78" s="46"/>
      <c r="J78" s="46"/>
      <c r="K78" s="46"/>
      <c r="L78" s="46"/>
      <c r="M78" s="46"/>
      <c r="N78" s="46"/>
      <c r="O78" s="46"/>
      <c r="P78" s="46"/>
      <c r="Q78" s="46"/>
      <c r="R78" s="46"/>
      <c r="S78" s="46"/>
    </row>
    <row r="79" spans="1:19" ht="19.899999999999999" customHeight="1">
      <c r="A79" s="91"/>
      <c r="B79" s="46"/>
      <c r="C79" s="46"/>
      <c r="D79" s="46"/>
      <c r="E79" s="46"/>
      <c r="F79" s="46"/>
      <c r="G79" s="46"/>
      <c r="H79" s="46"/>
      <c r="I79" s="46"/>
      <c r="J79" s="46"/>
      <c r="K79" s="46"/>
      <c r="L79" s="46"/>
      <c r="M79" s="46"/>
      <c r="N79" s="46"/>
      <c r="O79" s="46"/>
      <c r="P79" s="46"/>
      <c r="Q79" s="46"/>
      <c r="R79" s="46"/>
      <c r="S79" s="46"/>
    </row>
    <row r="80" spans="1:19">
      <c r="A80" s="91"/>
      <c r="B80" s="46"/>
      <c r="C80" s="46"/>
      <c r="D80" s="46"/>
      <c r="E80" s="46"/>
      <c r="F80" s="46"/>
      <c r="G80" s="46"/>
      <c r="H80" s="46"/>
      <c r="I80" s="46"/>
      <c r="J80" s="46"/>
      <c r="K80" s="46"/>
      <c r="L80" s="46"/>
      <c r="M80" s="46"/>
      <c r="N80" s="46"/>
      <c r="O80" s="46"/>
      <c r="P80" s="46"/>
      <c r="Q80" s="46"/>
      <c r="R80" s="46"/>
      <c r="S80" s="46"/>
    </row>
    <row r="81" spans="1:19">
      <c r="A81" s="91"/>
      <c r="B81" s="46"/>
      <c r="C81" s="46"/>
      <c r="D81" s="46"/>
      <c r="E81" s="46"/>
      <c r="F81" s="46"/>
      <c r="G81" s="46"/>
      <c r="H81" s="46"/>
      <c r="I81" s="46"/>
      <c r="J81" s="46"/>
      <c r="K81" s="46"/>
      <c r="L81" s="46"/>
      <c r="M81" s="46"/>
      <c r="N81" s="46"/>
      <c r="O81" s="46"/>
      <c r="P81" s="46"/>
      <c r="Q81" s="46"/>
      <c r="R81" s="46"/>
      <c r="S81" s="46"/>
    </row>
    <row r="82" spans="1:19">
      <c r="A82" s="91"/>
      <c r="B82" s="46"/>
      <c r="C82" s="46"/>
      <c r="D82" s="46"/>
      <c r="E82" s="46"/>
      <c r="F82" s="46"/>
      <c r="G82" s="46"/>
      <c r="H82" s="46"/>
      <c r="I82" s="46"/>
      <c r="J82" s="46"/>
      <c r="K82" s="46"/>
      <c r="L82" s="46"/>
      <c r="M82" s="46"/>
      <c r="N82" s="46"/>
      <c r="O82" s="46"/>
      <c r="P82" s="46"/>
      <c r="Q82" s="46"/>
      <c r="R82" s="46"/>
      <c r="S82" s="46"/>
    </row>
    <row r="83" spans="1:19">
      <c r="A83" s="91"/>
      <c r="B83" s="46"/>
      <c r="C83" s="46"/>
      <c r="D83" s="46"/>
      <c r="E83" s="46"/>
      <c r="F83" s="46"/>
      <c r="G83" s="46"/>
      <c r="H83" s="46"/>
      <c r="I83" s="46"/>
      <c r="J83" s="46"/>
      <c r="K83" s="46"/>
      <c r="L83" s="46"/>
      <c r="M83" s="46"/>
      <c r="N83" s="46"/>
      <c r="O83" s="46"/>
      <c r="P83" s="46"/>
      <c r="Q83" s="46"/>
      <c r="R83" s="46"/>
      <c r="S83" s="46"/>
    </row>
    <row r="84" spans="1:19">
      <c r="A84" s="91"/>
      <c r="B84" s="46"/>
      <c r="C84" s="46"/>
      <c r="D84" s="46"/>
      <c r="E84" s="46"/>
      <c r="F84" s="46"/>
      <c r="G84" s="46"/>
      <c r="H84" s="46"/>
      <c r="I84" s="46"/>
      <c r="J84" s="46"/>
      <c r="K84" s="46"/>
      <c r="L84" s="46"/>
      <c r="M84" s="46"/>
      <c r="N84" s="46"/>
      <c r="O84" s="46"/>
      <c r="P84" s="46"/>
      <c r="Q84" s="46"/>
      <c r="R84" s="46"/>
      <c r="S84" s="46"/>
    </row>
    <row r="85" spans="1:19">
      <c r="A85" s="91"/>
      <c r="B85" s="46"/>
      <c r="C85" s="46"/>
      <c r="D85" s="46"/>
      <c r="E85" s="46"/>
      <c r="F85" s="46"/>
      <c r="G85" s="46"/>
      <c r="H85" s="46"/>
      <c r="I85" s="46"/>
      <c r="J85" s="46"/>
      <c r="K85" s="46"/>
      <c r="L85" s="46"/>
      <c r="M85" s="46"/>
      <c r="N85" s="46"/>
      <c r="O85" s="46"/>
      <c r="P85" s="46"/>
      <c r="Q85" s="46"/>
      <c r="R85" s="46"/>
      <c r="S85" s="46"/>
    </row>
    <row r="86" spans="1:19">
      <c r="A86" s="91"/>
      <c r="B86" s="46"/>
      <c r="C86" s="46"/>
      <c r="D86" s="46"/>
      <c r="E86" s="46"/>
      <c r="F86" s="46"/>
      <c r="G86" s="46"/>
      <c r="H86" s="46"/>
      <c r="I86" s="46"/>
      <c r="J86" s="46"/>
      <c r="K86" s="46"/>
      <c r="L86" s="46"/>
      <c r="M86" s="46"/>
      <c r="N86" s="46"/>
      <c r="O86" s="46"/>
      <c r="P86" s="46"/>
      <c r="Q86" s="46"/>
      <c r="R86" s="46"/>
      <c r="S86" s="46"/>
    </row>
    <row r="87" spans="1:19">
      <c r="A87" s="91"/>
      <c r="B87" s="46"/>
      <c r="C87" s="46"/>
      <c r="D87" s="46"/>
      <c r="E87" s="46"/>
      <c r="F87" s="46"/>
      <c r="G87" s="46"/>
      <c r="H87" s="46"/>
      <c r="I87" s="46"/>
      <c r="J87" s="46"/>
      <c r="K87" s="46"/>
      <c r="L87" s="46"/>
      <c r="M87" s="46"/>
      <c r="N87" s="46"/>
      <c r="O87" s="46"/>
      <c r="P87" s="46"/>
      <c r="Q87" s="46"/>
      <c r="R87" s="46"/>
      <c r="S87" s="46"/>
    </row>
    <row r="88" spans="1:19">
      <c r="A88" s="91"/>
      <c r="B88" s="46"/>
      <c r="C88" s="46"/>
      <c r="D88" s="46"/>
      <c r="E88" s="46"/>
      <c r="F88" s="46"/>
      <c r="G88" s="46"/>
      <c r="H88" s="46"/>
      <c r="I88" s="46"/>
      <c r="J88" s="46"/>
      <c r="K88" s="46"/>
      <c r="L88" s="46"/>
      <c r="M88" s="46"/>
      <c r="N88" s="46"/>
      <c r="O88" s="46"/>
      <c r="P88" s="46"/>
      <c r="Q88" s="46"/>
      <c r="R88" s="46"/>
      <c r="S88" s="46"/>
    </row>
    <row r="89" spans="1:19">
      <c r="A89" s="91"/>
      <c r="B89" s="46"/>
      <c r="C89" s="46"/>
      <c r="D89" s="46"/>
      <c r="E89" s="46"/>
      <c r="F89" s="46"/>
      <c r="G89" s="46"/>
      <c r="H89" s="46"/>
      <c r="I89" s="46"/>
      <c r="J89" s="46"/>
      <c r="K89" s="46"/>
      <c r="L89" s="46"/>
      <c r="M89" s="46"/>
      <c r="N89" s="46"/>
      <c r="O89" s="46"/>
      <c r="P89" s="46"/>
      <c r="Q89" s="46"/>
      <c r="R89" s="46"/>
      <c r="S89" s="46"/>
    </row>
    <row r="90" spans="1:19">
      <c r="A90" s="91"/>
      <c r="B90" s="46"/>
      <c r="C90" s="46"/>
      <c r="D90" s="46"/>
      <c r="E90" s="46"/>
      <c r="F90" s="46"/>
      <c r="G90" s="46"/>
      <c r="H90" s="46"/>
      <c r="I90" s="46"/>
      <c r="J90" s="46"/>
      <c r="K90" s="46"/>
      <c r="L90" s="46"/>
      <c r="M90" s="46"/>
      <c r="N90" s="46"/>
      <c r="O90" s="46"/>
      <c r="P90" s="46"/>
      <c r="Q90" s="46"/>
      <c r="R90" s="46"/>
      <c r="S90" s="46"/>
    </row>
    <row r="91" spans="1:19">
      <c r="A91" s="91"/>
      <c r="B91" s="46"/>
      <c r="C91" s="46"/>
      <c r="D91" s="46"/>
      <c r="E91" s="46"/>
      <c r="F91" s="46"/>
      <c r="G91" s="46"/>
      <c r="H91" s="46"/>
      <c r="I91" s="46"/>
      <c r="J91" s="46"/>
      <c r="K91" s="46"/>
      <c r="L91" s="46"/>
      <c r="M91" s="46"/>
      <c r="N91" s="46"/>
      <c r="O91" s="46"/>
      <c r="P91" s="46"/>
      <c r="Q91" s="46"/>
      <c r="R91" s="46"/>
      <c r="S91" s="46"/>
    </row>
    <row r="92" spans="1:19">
      <c r="A92" s="91"/>
      <c r="B92" s="46"/>
      <c r="C92" s="46"/>
      <c r="D92" s="46"/>
      <c r="E92" s="46"/>
      <c r="F92" s="46"/>
      <c r="G92" s="46"/>
      <c r="H92" s="46"/>
      <c r="I92" s="46"/>
      <c r="J92" s="46"/>
      <c r="K92" s="46"/>
      <c r="L92" s="46"/>
      <c r="M92" s="46"/>
      <c r="N92" s="46"/>
      <c r="O92" s="46"/>
      <c r="P92" s="46"/>
      <c r="Q92" s="46"/>
      <c r="R92" s="46"/>
      <c r="S92" s="46"/>
    </row>
    <row r="93" spans="1:19">
      <c r="A93" s="91"/>
      <c r="B93" s="46"/>
      <c r="C93" s="46"/>
      <c r="D93" s="46"/>
      <c r="E93" s="46"/>
      <c r="F93" s="46"/>
      <c r="G93" s="46"/>
      <c r="H93" s="46"/>
      <c r="I93" s="46"/>
      <c r="J93" s="46"/>
      <c r="K93" s="46"/>
      <c r="L93" s="46"/>
      <c r="M93" s="46"/>
      <c r="N93" s="46"/>
      <c r="O93" s="46"/>
      <c r="P93" s="46"/>
      <c r="Q93" s="46"/>
      <c r="R93" s="46"/>
      <c r="S93" s="46"/>
    </row>
    <row r="94" spans="1:19">
      <c r="A94" s="91"/>
      <c r="B94" s="46"/>
      <c r="C94" s="46"/>
      <c r="D94" s="46"/>
      <c r="E94" s="46"/>
      <c r="F94" s="46"/>
      <c r="G94" s="46"/>
      <c r="H94" s="46"/>
      <c r="I94" s="46"/>
      <c r="J94" s="46"/>
      <c r="K94" s="46"/>
      <c r="L94" s="46"/>
      <c r="M94" s="46"/>
      <c r="N94" s="46"/>
      <c r="O94" s="46"/>
      <c r="P94" s="46"/>
      <c r="Q94" s="46"/>
      <c r="R94" s="46"/>
      <c r="S94" s="46"/>
    </row>
    <row r="95" spans="1:19">
      <c r="A95" s="91"/>
      <c r="B95" s="46"/>
      <c r="C95" s="46"/>
      <c r="D95" s="46"/>
      <c r="E95" s="46"/>
      <c r="F95" s="46"/>
      <c r="G95" s="46"/>
      <c r="H95" s="46"/>
      <c r="I95" s="46"/>
      <c r="J95" s="46"/>
      <c r="K95" s="46"/>
      <c r="L95" s="46"/>
      <c r="M95" s="46"/>
      <c r="N95" s="46"/>
      <c r="O95" s="46"/>
      <c r="P95" s="46"/>
      <c r="Q95" s="46"/>
      <c r="R95" s="46"/>
      <c r="S95" s="46"/>
    </row>
    <row r="96" spans="1:19">
      <c r="A96" s="91"/>
      <c r="B96" s="46"/>
      <c r="C96" s="46"/>
      <c r="D96" s="46"/>
      <c r="E96" s="46"/>
      <c r="F96" s="46"/>
      <c r="G96" s="46"/>
      <c r="H96" s="46"/>
      <c r="I96" s="46"/>
      <c r="J96" s="46"/>
      <c r="K96" s="46"/>
      <c r="L96" s="46"/>
      <c r="M96" s="46"/>
      <c r="N96" s="46"/>
      <c r="O96" s="46"/>
      <c r="P96" s="46"/>
      <c r="Q96" s="46"/>
      <c r="R96" s="46"/>
      <c r="S96" s="46"/>
    </row>
    <row r="97" spans="1:19">
      <c r="A97" s="91"/>
      <c r="B97" s="46"/>
      <c r="C97" s="46"/>
      <c r="D97" s="46"/>
      <c r="E97" s="46"/>
      <c r="F97" s="46"/>
      <c r="G97" s="46"/>
      <c r="H97" s="46"/>
      <c r="I97" s="46"/>
      <c r="J97" s="46"/>
      <c r="K97" s="46"/>
      <c r="L97" s="46"/>
      <c r="M97" s="46"/>
      <c r="N97" s="46"/>
      <c r="O97" s="46"/>
      <c r="P97" s="46"/>
      <c r="Q97" s="46"/>
      <c r="R97" s="46"/>
      <c r="S97" s="46"/>
    </row>
    <row r="98" spans="1:19">
      <c r="A98" s="91"/>
      <c r="B98" s="46"/>
      <c r="C98" s="46"/>
      <c r="D98" s="46"/>
      <c r="E98" s="46"/>
      <c r="F98" s="46"/>
      <c r="G98" s="46"/>
      <c r="H98" s="46"/>
      <c r="I98" s="46"/>
      <c r="J98" s="46"/>
      <c r="K98" s="46"/>
      <c r="L98" s="46"/>
      <c r="M98" s="46"/>
      <c r="N98" s="46"/>
      <c r="O98" s="46"/>
      <c r="P98" s="46"/>
      <c r="Q98" s="46"/>
      <c r="R98" s="46"/>
      <c r="S98" s="46"/>
    </row>
    <row r="99" spans="1:19">
      <c r="A99" s="91"/>
      <c r="B99" s="46"/>
      <c r="C99" s="46"/>
      <c r="D99" s="46"/>
      <c r="E99" s="46"/>
      <c r="F99" s="46"/>
      <c r="G99" s="46"/>
      <c r="H99" s="46"/>
      <c r="I99" s="46"/>
      <c r="J99" s="46"/>
      <c r="K99" s="46"/>
      <c r="L99" s="46"/>
      <c r="M99" s="46"/>
      <c r="N99" s="46"/>
      <c r="O99" s="46"/>
      <c r="P99" s="46"/>
      <c r="Q99" s="46"/>
      <c r="R99" s="46"/>
      <c r="S99" s="46"/>
    </row>
    <row r="100" spans="1:19">
      <c r="A100" s="91"/>
      <c r="B100" s="46"/>
      <c r="C100" s="46"/>
      <c r="D100" s="46"/>
      <c r="E100" s="46"/>
      <c r="F100" s="46"/>
      <c r="G100" s="46"/>
      <c r="H100" s="46"/>
      <c r="I100" s="46"/>
      <c r="J100" s="46"/>
      <c r="K100" s="46"/>
      <c r="L100" s="46"/>
      <c r="M100" s="46"/>
      <c r="N100" s="46"/>
      <c r="O100" s="46"/>
      <c r="P100" s="46"/>
      <c r="Q100" s="46"/>
      <c r="R100" s="46"/>
      <c r="S100" s="46"/>
    </row>
    <row r="101" spans="1:19">
      <c r="A101" s="91"/>
      <c r="B101" s="46"/>
      <c r="C101" s="46"/>
      <c r="D101" s="46"/>
      <c r="E101" s="46"/>
      <c r="F101" s="46"/>
      <c r="G101" s="46"/>
      <c r="H101" s="46"/>
      <c r="I101" s="46"/>
      <c r="J101" s="46"/>
      <c r="K101" s="46"/>
      <c r="L101" s="46"/>
      <c r="M101" s="46"/>
      <c r="N101" s="46"/>
      <c r="O101" s="46"/>
      <c r="P101" s="46"/>
      <c r="Q101" s="46"/>
      <c r="R101" s="46"/>
      <c r="S101" s="46"/>
    </row>
    <row r="102" spans="1:19">
      <c r="A102" s="91"/>
      <c r="B102" s="46"/>
      <c r="C102" s="46"/>
      <c r="D102" s="46"/>
      <c r="E102" s="46"/>
      <c r="F102" s="46"/>
      <c r="G102" s="46"/>
      <c r="H102" s="46"/>
      <c r="I102" s="46"/>
      <c r="J102" s="46"/>
      <c r="K102" s="46"/>
      <c r="L102" s="46"/>
      <c r="M102" s="46"/>
      <c r="N102" s="46"/>
      <c r="O102" s="46"/>
      <c r="P102" s="46"/>
      <c r="Q102" s="46"/>
      <c r="R102" s="46"/>
      <c r="S102" s="46"/>
    </row>
    <row r="103" spans="1:19">
      <c r="A103" s="91"/>
      <c r="B103" s="46"/>
      <c r="C103" s="46"/>
      <c r="D103" s="46"/>
      <c r="E103" s="46"/>
      <c r="F103" s="46"/>
      <c r="G103" s="46"/>
      <c r="H103" s="46"/>
      <c r="I103" s="46"/>
      <c r="J103" s="46"/>
      <c r="K103" s="46"/>
      <c r="L103" s="46"/>
      <c r="M103" s="46"/>
      <c r="N103" s="46"/>
      <c r="O103" s="46"/>
      <c r="P103" s="46"/>
      <c r="Q103" s="46"/>
      <c r="R103" s="46"/>
      <c r="S103" s="46"/>
    </row>
    <row r="104" spans="1:19">
      <c r="A104" s="91"/>
      <c r="B104" s="46"/>
      <c r="C104" s="46"/>
      <c r="D104" s="46"/>
      <c r="E104" s="46"/>
      <c r="F104" s="46"/>
      <c r="G104" s="46"/>
      <c r="H104" s="46"/>
      <c r="I104" s="46"/>
      <c r="J104" s="46"/>
      <c r="K104" s="46"/>
      <c r="L104" s="46"/>
      <c r="M104" s="46"/>
      <c r="N104" s="46"/>
      <c r="O104" s="46"/>
      <c r="P104" s="46"/>
      <c r="Q104" s="46"/>
      <c r="R104" s="46"/>
      <c r="S104" s="46"/>
    </row>
    <row r="105" spans="1:19">
      <c r="A105" s="91"/>
      <c r="B105" s="46"/>
      <c r="C105" s="46"/>
      <c r="D105" s="46"/>
      <c r="E105" s="46"/>
      <c r="F105" s="46"/>
      <c r="G105" s="46"/>
      <c r="H105" s="46"/>
      <c r="I105" s="46"/>
      <c r="J105" s="46"/>
      <c r="K105" s="46"/>
      <c r="L105" s="46"/>
      <c r="M105" s="46"/>
      <c r="N105" s="46"/>
      <c r="O105" s="46"/>
      <c r="P105" s="46"/>
      <c r="Q105" s="46"/>
      <c r="R105" s="46"/>
      <c r="S105" s="46"/>
    </row>
    <row r="106" spans="1:19">
      <c r="A106" s="91"/>
      <c r="B106" s="46"/>
      <c r="C106" s="46"/>
      <c r="D106" s="46"/>
      <c r="E106" s="46"/>
      <c r="F106" s="46"/>
      <c r="G106" s="46"/>
      <c r="H106" s="46"/>
      <c r="I106" s="46"/>
      <c r="J106" s="46"/>
      <c r="K106" s="46"/>
      <c r="L106" s="46"/>
      <c r="M106" s="46"/>
      <c r="N106" s="46"/>
      <c r="O106" s="46"/>
      <c r="P106" s="46"/>
      <c r="Q106" s="46"/>
      <c r="R106" s="46"/>
      <c r="S106" s="46"/>
    </row>
    <row r="107" spans="1:19">
      <c r="A107" s="91"/>
      <c r="B107" s="46"/>
      <c r="C107" s="46"/>
      <c r="D107" s="46"/>
      <c r="E107" s="46"/>
      <c r="F107" s="46"/>
      <c r="G107" s="46"/>
      <c r="H107" s="46"/>
      <c r="I107" s="46"/>
      <c r="J107" s="46"/>
      <c r="K107" s="46"/>
      <c r="L107" s="46"/>
      <c r="M107" s="46"/>
      <c r="N107" s="46"/>
      <c r="O107" s="46"/>
      <c r="P107" s="46"/>
      <c r="Q107" s="46"/>
      <c r="R107" s="46"/>
      <c r="S107" s="46"/>
    </row>
    <row r="108" spans="1:19">
      <c r="A108" s="91"/>
      <c r="B108" s="46"/>
      <c r="C108" s="46"/>
      <c r="D108" s="46"/>
      <c r="E108" s="46"/>
      <c r="F108" s="46"/>
      <c r="G108" s="46"/>
      <c r="H108" s="46"/>
      <c r="I108" s="46"/>
      <c r="J108" s="46"/>
      <c r="K108" s="46"/>
      <c r="L108" s="46"/>
      <c r="M108" s="46"/>
      <c r="N108" s="46"/>
      <c r="O108" s="46"/>
      <c r="P108" s="46"/>
      <c r="Q108" s="46"/>
      <c r="R108" s="46"/>
      <c r="S108" s="46"/>
    </row>
    <row r="109" spans="1:19">
      <c r="A109" s="91"/>
      <c r="B109" s="46"/>
      <c r="C109" s="46"/>
      <c r="D109" s="46"/>
      <c r="E109" s="46"/>
      <c r="F109" s="46"/>
      <c r="G109" s="46"/>
      <c r="H109" s="46"/>
      <c r="I109" s="46"/>
      <c r="J109" s="46"/>
      <c r="K109" s="46"/>
      <c r="L109" s="46"/>
      <c r="M109" s="46"/>
      <c r="N109" s="46"/>
      <c r="O109" s="46"/>
      <c r="P109" s="46"/>
      <c r="Q109" s="46"/>
      <c r="R109" s="46"/>
      <c r="S109" s="46"/>
    </row>
    <row r="110" spans="1:19">
      <c r="A110" s="91"/>
      <c r="B110" s="46"/>
      <c r="C110" s="46"/>
      <c r="D110" s="46"/>
      <c r="E110" s="46"/>
      <c r="F110" s="46"/>
      <c r="G110" s="46"/>
      <c r="H110" s="46"/>
      <c r="I110" s="46"/>
      <c r="J110" s="46"/>
      <c r="K110" s="46"/>
      <c r="L110" s="46"/>
      <c r="M110" s="46"/>
      <c r="N110" s="46"/>
      <c r="O110" s="46"/>
      <c r="P110" s="46"/>
      <c r="Q110" s="46"/>
      <c r="R110" s="46"/>
      <c r="S110" s="46"/>
    </row>
    <row r="111" spans="1:19">
      <c r="A111" s="91"/>
      <c r="B111" s="46"/>
      <c r="C111" s="46"/>
      <c r="D111" s="46"/>
      <c r="E111" s="46"/>
      <c r="F111" s="46"/>
      <c r="G111" s="46"/>
      <c r="H111" s="46"/>
      <c r="I111" s="46"/>
      <c r="J111" s="46"/>
      <c r="K111" s="46"/>
      <c r="L111" s="46"/>
      <c r="M111" s="46"/>
      <c r="N111" s="46"/>
      <c r="O111" s="46"/>
      <c r="P111" s="46"/>
      <c r="Q111" s="46"/>
      <c r="R111" s="46"/>
      <c r="S111" s="46"/>
    </row>
    <row r="112" spans="1:19">
      <c r="A112" s="91"/>
      <c r="B112" s="46"/>
      <c r="C112" s="46"/>
      <c r="D112" s="46"/>
      <c r="E112" s="46"/>
      <c r="F112" s="46"/>
      <c r="G112" s="46"/>
      <c r="H112" s="46"/>
      <c r="I112" s="46"/>
      <c r="J112" s="46"/>
      <c r="K112" s="46"/>
      <c r="L112" s="46"/>
      <c r="M112" s="46"/>
      <c r="N112" s="46"/>
      <c r="O112" s="46"/>
      <c r="P112" s="46"/>
      <c r="Q112" s="46"/>
      <c r="R112" s="46"/>
      <c r="S112" s="46"/>
    </row>
    <row r="113" spans="1:19">
      <c r="A113" s="91"/>
      <c r="B113" s="46"/>
      <c r="C113" s="46"/>
      <c r="D113" s="46"/>
      <c r="E113" s="46"/>
      <c r="F113" s="46"/>
      <c r="G113" s="46"/>
      <c r="H113" s="46"/>
      <c r="I113" s="46"/>
      <c r="J113" s="46"/>
      <c r="K113" s="46"/>
      <c r="L113" s="46"/>
      <c r="M113" s="46"/>
      <c r="N113" s="46"/>
      <c r="O113" s="46"/>
      <c r="P113" s="46"/>
      <c r="Q113" s="46"/>
      <c r="R113" s="46"/>
      <c r="S113" s="46"/>
    </row>
    <row r="114" spans="1:19">
      <c r="A114" s="91"/>
      <c r="B114" s="46"/>
      <c r="C114" s="46"/>
      <c r="D114" s="46"/>
      <c r="E114" s="46"/>
      <c r="F114" s="46"/>
      <c r="G114" s="46"/>
      <c r="H114" s="46"/>
      <c r="I114" s="46"/>
      <c r="J114" s="46"/>
      <c r="K114" s="46"/>
      <c r="L114" s="46"/>
      <c r="M114" s="46"/>
      <c r="N114" s="46"/>
      <c r="O114" s="46"/>
      <c r="P114" s="46"/>
      <c r="Q114" s="46"/>
      <c r="R114" s="46"/>
      <c r="S114" s="46"/>
    </row>
    <row r="115" spans="1:19">
      <c r="A115" s="91"/>
      <c r="B115" s="46"/>
      <c r="C115" s="46"/>
      <c r="D115" s="46"/>
      <c r="E115" s="46"/>
      <c r="F115" s="46"/>
      <c r="G115" s="46"/>
      <c r="H115" s="46"/>
      <c r="I115" s="46"/>
      <c r="J115" s="46"/>
      <c r="K115" s="46"/>
      <c r="L115" s="46"/>
      <c r="M115" s="46"/>
      <c r="N115" s="46"/>
      <c r="O115" s="46"/>
      <c r="P115" s="46"/>
      <c r="Q115" s="46"/>
      <c r="R115" s="46"/>
      <c r="S115" s="46"/>
    </row>
    <row r="116" spans="1:19">
      <c r="A116" s="91"/>
      <c r="B116" s="46"/>
      <c r="C116" s="46"/>
      <c r="D116" s="46"/>
      <c r="E116" s="46"/>
      <c r="F116" s="46"/>
      <c r="G116" s="46"/>
      <c r="H116" s="46"/>
      <c r="I116" s="46"/>
      <c r="J116" s="46"/>
      <c r="K116" s="46"/>
      <c r="L116" s="46"/>
      <c r="M116" s="46"/>
      <c r="N116" s="46"/>
      <c r="O116" s="46"/>
      <c r="P116" s="46"/>
      <c r="Q116" s="46"/>
      <c r="R116" s="46"/>
      <c r="S116" s="46"/>
    </row>
    <row r="117" spans="1:19">
      <c r="A117" s="91"/>
      <c r="B117" s="46"/>
      <c r="C117" s="46"/>
      <c r="D117" s="46"/>
      <c r="E117" s="46"/>
      <c r="F117" s="46"/>
      <c r="G117" s="46"/>
      <c r="H117" s="46"/>
      <c r="I117" s="46"/>
      <c r="J117" s="46"/>
      <c r="K117" s="46"/>
      <c r="L117" s="46"/>
      <c r="M117" s="46"/>
      <c r="N117" s="46"/>
      <c r="O117" s="46"/>
      <c r="P117" s="46"/>
      <c r="Q117" s="46"/>
      <c r="R117" s="46"/>
      <c r="S117" s="46"/>
    </row>
    <row r="118" spans="1:19">
      <c r="A118" s="91"/>
      <c r="B118" s="46"/>
      <c r="C118" s="46"/>
      <c r="D118" s="46"/>
      <c r="E118" s="46"/>
      <c r="F118" s="46"/>
      <c r="G118" s="46"/>
      <c r="H118" s="46"/>
      <c r="I118" s="46"/>
      <c r="J118" s="46"/>
      <c r="K118" s="46"/>
      <c r="L118" s="46"/>
      <c r="M118" s="46"/>
      <c r="N118" s="46"/>
      <c r="O118" s="46"/>
      <c r="P118" s="46"/>
      <c r="Q118" s="46"/>
      <c r="R118" s="46"/>
      <c r="S118" s="46"/>
    </row>
    <row r="119" spans="1:19">
      <c r="A119" s="91"/>
      <c r="B119" s="46"/>
      <c r="C119" s="46"/>
      <c r="D119" s="46"/>
      <c r="E119" s="46"/>
      <c r="F119" s="46"/>
      <c r="G119" s="46"/>
      <c r="H119" s="46"/>
      <c r="I119" s="46"/>
      <c r="J119" s="46"/>
      <c r="K119" s="46"/>
      <c r="L119" s="46"/>
      <c r="M119" s="46"/>
      <c r="N119" s="46"/>
      <c r="O119" s="46"/>
      <c r="P119" s="46"/>
      <c r="Q119" s="46"/>
      <c r="R119" s="46"/>
      <c r="S119" s="46"/>
    </row>
    <row r="120" spans="1:19">
      <c r="A120" s="91"/>
      <c r="B120" s="46"/>
      <c r="C120" s="46"/>
      <c r="D120" s="46"/>
      <c r="E120" s="46"/>
      <c r="F120" s="46"/>
      <c r="G120" s="46"/>
      <c r="H120" s="46"/>
      <c r="I120" s="46"/>
      <c r="J120" s="46"/>
      <c r="K120" s="46"/>
      <c r="L120" s="46"/>
      <c r="M120" s="46"/>
      <c r="N120" s="46"/>
      <c r="O120" s="46"/>
      <c r="P120" s="46"/>
      <c r="Q120" s="46"/>
      <c r="R120" s="46"/>
      <c r="S120" s="46"/>
    </row>
    <row r="121" spans="1:19">
      <c r="A121" s="91"/>
      <c r="B121" s="46"/>
      <c r="C121" s="46"/>
      <c r="D121" s="46"/>
      <c r="E121" s="46"/>
      <c r="F121" s="46"/>
      <c r="G121" s="46"/>
      <c r="H121" s="46"/>
      <c r="I121" s="46"/>
      <c r="J121" s="46"/>
      <c r="K121" s="46"/>
      <c r="L121" s="46"/>
      <c r="M121" s="46"/>
      <c r="N121" s="46"/>
      <c r="O121" s="46"/>
      <c r="P121" s="46"/>
      <c r="Q121" s="46"/>
      <c r="R121" s="46"/>
      <c r="S121" s="46"/>
    </row>
    <row r="122" spans="1:19">
      <c r="A122" s="91"/>
      <c r="B122" s="46"/>
      <c r="C122" s="46"/>
      <c r="D122" s="46"/>
      <c r="E122" s="46"/>
      <c r="F122" s="46"/>
      <c r="G122" s="46"/>
      <c r="H122" s="46"/>
      <c r="I122" s="46"/>
      <c r="J122" s="46"/>
      <c r="K122" s="46"/>
      <c r="L122" s="46"/>
      <c r="M122" s="46"/>
      <c r="N122" s="46"/>
      <c r="O122" s="46"/>
      <c r="P122" s="46"/>
      <c r="Q122" s="46"/>
      <c r="R122" s="46"/>
      <c r="S122" s="46"/>
    </row>
    <row r="123" spans="1:19">
      <c r="A123" s="91"/>
      <c r="B123" s="46"/>
      <c r="C123" s="46"/>
      <c r="D123" s="46"/>
      <c r="E123" s="46"/>
      <c r="F123" s="46"/>
      <c r="G123" s="46"/>
      <c r="H123" s="46"/>
      <c r="I123" s="46"/>
      <c r="J123" s="46"/>
      <c r="K123" s="46"/>
      <c r="L123" s="46"/>
      <c r="M123" s="46"/>
      <c r="N123" s="46"/>
      <c r="O123" s="46"/>
      <c r="P123" s="46"/>
      <c r="Q123" s="46"/>
      <c r="R123" s="46"/>
      <c r="S123" s="46"/>
    </row>
    <row r="124" spans="1:19">
      <c r="A124" s="91"/>
      <c r="B124" s="46"/>
      <c r="C124" s="46"/>
      <c r="D124" s="46"/>
      <c r="E124" s="46"/>
      <c r="F124" s="46"/>
      <c r="G124" s="46"/>
      <c r="H124" s="46"/>
      <c r="I124" s="46"/>
      <c r="J124" s="46"/>
      <c r="K124" s="46"/>
      <c r="L124" s="46"/>
      <c r="M124" s="46"/>
      <c r="N124" s="46"/>
      <c r="O124" s="46"/>
      <c r="P124" s="46"/>
      <c r="Q124" s="46"/>
      <c r="R124" s="46"/>
      <c r="S124" s="46"/>
    </row>
    <row r="125" spans="1:19">
      <c r="A125" s="91"/>
      <c r="B125" s="46"/>
      <c r="C125" s="46"/>
      <c r="D125" s="46"/>
      <c r="E125" s="46"/>
      <c r="F125" s="46"/>
      <c r="G125" s="46"/>
      <c r="H125" s="46"/>
      <c r="I125" s="46"/>
      <c r="J125" s="46"/>
      <c r="K125" s="46"/>
      <c r="L125" s="46"/>
      <c r="M125" s="46"/>
      <c r="N125" s="46"/>
      <c r="O125" s="46"/>
      <c r="P125" s="46"/>
      <c r="Q125" s="46"/>
      <c r="R125" s="46"/>
      <c r="S125" s="46"/>
    </row>
    <row r="126" spans="1:19">
      <c r="A126" s="91"/>
      <c r="B126" s="46"/>
      <c r="C126" s="46"/>
      <c r="D126" s="46"/>
      <c r="E126" s="46"/>
      <c r="F126" s="46"/>
      <c r="G126" s="46"/>
      <c r="H126" s="46"/>
      <c r="I126" s="46"/>
      <c r="J126" s="46"/>
      <c r="K126" s="46"/>
      <c r="L126" s="46"/>
      <c r="M126" s="46"/>
      <c r="N126" s="46"/>
      <c r="O126" s="46"/>
      <c r="P126" s="46"/>
      <c r="Q126" s="46"/>
      <c r="R126" s="46"/>
      <c r="S126" s="46"/>
    </row>
    <row r="127" spans="1:19">
      <c r="A127" s="91"/>
      <c r="B127" s="46"/>
      <c r="C127" s="46"/>
      <c r="D127" s="46"/>
      <c r="E127" s="46"/>
      <c r="F127" s="46"/>
      <c r="G127" s="46"/>
      <c r="H127" s="46"/>
      <c r="I127" s="46"/>
      <c r="J127" s="46"/>
      <c r="K127" s="46"/>
      <c r="L127" s="46"/>
      <c r="M127" s="46"/>
      <c r="N127" s="46"/>
      <c r="O127" s="46"/>
      <c r="P127" s="46"/>
      <c r="Q127" s="46"/>
      <c r="R127" s="46"/>
      <c r="S127" s="46"/>
    </row>
    <row r="128" spans="1:19">
      <c r="A128" s="91"/>
      <c r="B128" s="46"/>
      <c r="C128" s="46"/>
      <c r="D128" s="46"/>
      <c r="E128" s="46"/>
      <c r="F128" s="46"/>
      <c r="G128" s="46"/>
      <c r="H128" s="46"/>
      <c r="I128" s="46"/>
      <c r="J128" s="46"/>
      <c r="K128" s="46"/>
      <c r="L128" s="46"/>
      <c r="M128" s="46"/>
      <c r="N128" s="46"/>
      <c r="O128" s="46"/>
      <c r="P128" s="46"/>
      <c r="Q128" s="46"/>
      <c r="R128" s="46"/>
      <c r="S128" s="46"/>
    </row>
    <row r="129" spans="1:19">
      <c r="A129" s="91"/>
      <c r="B129" s="46"/>
      <c r="C129" s="46"/>
      <c r="D129" s="46"/>
      <c r="E129" s="46"/>
      <c r="F129" s="46"/>
      <c r="G129" s="46"/>
      <c r="H129" s="46"/>
      <c r="I129" s="46"/>
      <c r="J129" s="46"/>
      <c r="K129" s="46"/>
      <c r="L129" s="46"/>
      <c r="M129" s="46"/>
      <c r="N129" s="46"/>
      <c r="O129" s="46"/>
      <c r="P129" s="46"/>
      <c r="Q129" s="46"/>
      <c r="R129" s="46"/>
      <c r="S129" s="46"/>
    </row>
    <row r="130" spans="1:19">
      <c r="A130" s="91"/>
      <c r="B130" s="46"/>
      <c r="C130" s="46"/>
      <c r="D130" s="46"/>
      <c r="E130" s="46"/>
      <c r="F130" s="46"/>
      <c r="G130" s="46"/>
      <c r="H130" s="46"/>
      <c r="I130" s="46"/>
      <c r="J130" s="46"/>
      <c r="K130" s="46"/>
      <c r="L130" s="46"/>
      <c r="M130" s="46"/>
      <c r="N130" s="46"/>
      <c r="O130" s="46"/>
      <c r="P130" s="46"/>
      <c r="Q130" s="46"/>
      <c r="R130" s="46"/>
      <c r="S130" s="46"/>
    </row>
    <row r="131" spans="1:19">
      <c r="A131" s="91"/>
      <c r="B131" s="46"/>
      <c r="C131" s="46"/>
      <c r="D131" s="46"/>
      <c r="E131" s="46"/>
      <c r="F131" s="46"/>
      <c r="G131" s="46"/>
      <c r="H131" s="46"/>
      <c r="I131" s="46"/>
      <c r="J131" s="46"/>
      <c r="K131" s="46"/>
      <c r="L131" s="46"/>
      <c r="M131" s="46"/>
      <c r="N131" s="46"/>
      <c r="O131" s="46"/>
      <c r="P131" s="46"/>
      <c r="Q131" s="46"/>
      <c r="R131" s="46"/>
      <c r="S131" s="46"/>
    </row>
    <row r="132" spans="1:19">
      <c r="A132" s="91"/>
      <c r="B132" s="46"/>
      <c r="C132" s="46"/>
      <c r="D132" s="46"/>
      <c r="E132" s="46"/>
      <c r="F132" s="46"/>
      <c r="G132" s="46"/>
      <c r="H132" s="46"/>
      <c r="I132" s="46"/>
      <c r="J132" s="46"/>
      <c r="K132" s="46"/>
      <c r="L132" s="46"/>
      <c r="M132" s="46"/>
      <c r="N132" s="46"/>
      <c r="O132" s="46"/>
      <c r="P132" s="46"/>
      <c r="Q132" s="46"/>
      <c r="R132" s="46"/>
      <c r="S132" s="46"/>
    </row>
    <row r="133" spans="1:19">
      <c r="A133" s="91"/>
      <c r="B133" s="46"/>
      <c r="C133" s="46"/>
      <c r="D133" s="46"/>
      <c r="E133" s="46"/>
      <c r="F133" s="46"/>
      <c r="G133" s="46"/>
      <c r="H133" s="46"/>
      <c r="I133" s="46"/>
      <c r="J133" s="46"/>
      <c r="K133" s="46"/>
      <c r="L133" s="46"/>
      <c r="M133" s="46"/>
      <c r="N133" s="46"/>
      <c r="O133" s="46"/>
      <c r="P133" s="46"/>
      <c r="Q133" s="46"/>
      <c r="R133" s="46"/>
      <c r="S133" s="46"/>
    </row>
    <row r="134" spans="1:19">
      <c r="A134" s="91"/>
      <c r="B134" s="46"/>
      <c r="C134" s="46"/>
      <c r="D134" s="46"/>
      <c r="E134" s="46"/>
      <c r="F134" s="46"/>
      <c r="G134" s="46"/>
      <c r="H134" s="46"/>
      <c r="I134" s="46"/>
      <c r="J134" s="46"/>
      <c r="K134" s="46"/>
      <c r="L134" s="46"/>
      <c r="M134" s="46"/>
      <c r="N134" s="46"/>
      <c r="O134" s="46"/>
      <c r="P134" s="46"/>
      <c r="Q134" s="46"/>
      <c r="R134" s="46"/>
      <c r="S134" s="46"/>
    </row>
    <row r="135" spans="1:19">
      <c r="A135" s="91"/>
      <c r="B135" s="46"/>
      <c r="C135" s="46"/>
      <c r="D135" s="46"/>
      <c r="E135" s="46"/>
      <c r="F135" s="46"/>
      <c r="G135" s="46"/>
      <c r="H135" s="46"/>
      <c r="I135" s="46"/>
      <c r="J135" s="46"/>
      <c r="K135" s="46"/>
      <c r="L135" s="46"/>
      <c r="M135" s="46"/>
      <c r="N135" s="46"/>
      <c r="O135" s="46"/>
      <c r="P135" s="46"/>
      <c r="Q135" s="46"/>
      <c r="R135" s="46"/>
      <c r="S135" s="46"/>
    </row>
    <row r="136" spans="1:19">
      <c r="A136" s="91"/>
      <c r="B136" s="46"/>
      <c r="C136" s="46"/>
      <c r="D136" s="46"/>
      <c r="E136" s="46"/>
      <c r="F136" s="46"/>
      <c r="G136" s="46"/>
      <c r="H136" s="46"/>
      <c r="I136" s="46"/>
      <c r="J136" s="46"/>
      <c r="K136" s="46"/>
      <c r="L136" s="46"/>
      <c r="M136" s="46"/>
      <c r="N136" s="46"/>
      <c r="O136" s="46"/>
      <c r="P136" s="46"/>
      <c r="Q136" s="46"/>
      <c r="R136" s="46"/>
      <c r="S136" s="46"/>
    </row>
    <row r="137" spans="1:19">
      <c r="A137" s="91"/>
      <c r="B137" s="46"/>
      <c r="C137" s="46"/>
      <c r="D137" s="46"/>
      <c r="E137" s="46"/>
      <c r="F137" s="46"/>
      <c r="G137" s="46"/>
      <c r="H137" s="46"/>
      <c r="I137" s="46"/>
      <c r="J137" s="46"/>
      <c r="K137" s="46"/>
      <c r="L137" s="46"/>
      <c r="M137" s="46"/>
      <c r="N137" s="46"/>
      <c r="O137" s="46"/>
      <c r="P137" s="46"/>
      <c r="Q137" s="46"/>
      <c r="R137" s="46"/>
      <c r="S137" s="46"/>
    </row>
    <row r="138" spans="1:19">
      <c r="A138" s="91"/>
      <c r="B138" s="46"/>
      <c r="C138" s="46"/>
      <c r="D138" s="46"/>
      <c r="E138" s="46"/>
      <c r="F138" s="46"/>
      <c r="G138" s="46"/>
      <c r="H138" s="46"/>
      <c r="I138" s="46"/>
      <c r="J138" s="46"/>
      <c r="K138" s="46"/>
      <c r="L138" s="46"/>
      <c r="M138" s="46"/>
      <c r="N138" s="46"/>
      <c r="O138" s="46"/>
      <c r="P138" s="46"/>
      <c r="Q138" s="46"/>
      <c r="R138" s="46"/>
      <c r="S138" s="46"/>
    </row>
    <row r="139" spans="1:19">
      <c r="A139" s="91"/>
      <c r="B139" s="46"/>
      <c r="C139" s="46"/>
      <c r="D139" s="46"/>
      <c r="E139" s="46"/>
      <c r="F139" s="46"/>
      <c r="G139" s="46"/>
      <c r="H139" s="46"/>
      <c r="I139" s="46"/>
      <c r="J139" s="46"/>
      <c r="K139" s="46"/>
      <c r="L139" s="46"/>
      <c r="M139" s="46"/>
      <c r="N139" s="46"/>
      <c r="O139" s="46"/>
      <c r="P139" s="46"/>
      <c r="Q139" s="46"/>
      <c r="R139" s="46"/>
      <c r="S139" s="46"/>
    </row>
    <row r="140" spans="1:19">
      <c r="A140" s="91"/>
      <c r="B140" s="46"/>
      <c r="C140" s="46"/>
      <c r="D140" s="46"/>
      <c r="E140" s="46"/>
      <c r="F140" s="46"/>
      <c r="G140" s="46"/>
      <c r="H140" s="46"/>
      <c r="I140" s="46"/>
      <c r="J140" s="46"/>
      <c r="K140" s="46"/>
      <c r="L140" s="46"/>
      <c r="M140" s="46"/>
      <c r="N140" s="46"/>
      <c r="O140" s="46"/>
      <c r="P140" s="46"/>
      <c r="Q140" s="46"/>
      <c r="R140" s="46"/>
      <c r="S140" s="46"/>
    </row>
    <row r="141" spans="1:19">
      <c r="A141" s="91"/>
      <c r="B141" s="46"/>
      <c r="C141" s="46"/>
      <c r="D141" s="46"/>
      <c r="E141" s="46"/>
      <c r="F141" s="46"/>
      <c r="G141" s="46"/>
      <c r="H141" s="46"/>
      <c r="I141" s="46"/>
      <c r="J141" s="46"/>
      <c r="K141" s="46"/>
      <c r="L141" s="46"/>
      <c r="M141" s="46"/>
      <c r="N141" s="46"/>
      <c r="O141" s="46"/>
      <c r="P141" s="46"/>
      <c r="Q141" s="46"/>
      <c r="R141" s="46"/>
      <c r="S141" s="46"/>
    </row>
    <row r="142" spans="1:19">
      <c r="A142" s="91"/>
      <c r="B142" s="46"/>
      <c r="C142" s="46"/>
      <c r="D142" s="46"/>
      <c r="E142" s="46"/>
      <c r="F142" s="46"/>
      <c r="G142" s="46"/>
      <c r="H142" s="46"/>
      <c r="I142" s="46"/>
      <c r="J142" s="46"/>
      <c r="K142" s="46"/>
      <c r="L142" s="46"/>
      <c r="M142" s="46"/>
      <c r="N142" s="46"/>
      <c r="O142" s="46"/>
      <c r="P142" s="46"/>
      <c r="Q142" s="46"/>
      <c r="R142" s="46"/>
      <c r="S142" s="46"/>
    </row>
    <row r="143" spans="1:19">
      <c r="A143" s="91"/>
      <c r="B143" s="46"/>
      <c r="C143" s="46"/>
      <c r="D143" s="46"/>
      <c r="E143" s="46"/>
      <c r="F143" s="46"/>
      <c r="G143" s="46"/>
      <c r="H143" s="46"/>
      <c r="I143" s="46"/>
      <c r="J143" s="46"/>
      <c r="K143" s="46"/>
      <c r="L143" s="46"/>
      <c r="M143" s="46"/>
      <c r="N143" s="46"/>
      <c r="O143" s="46"/>
      <c r="P143" s="46"/>
      <c r="Q143" s="46"/>
      <c r="R143" s="46"/>
      <c r="S143" s="46"/>
    </row>
    <row r="144" spans="1:19">
      <c r="A144" s="91"/>
      <c r="B144" s="46"/>
      <c r="C144" s="46"/>
      <c r="D144" s="46"/>
      <c r="E144" s="46"/>
      <c r="F144" s="46"/>
      <c r="G144" s="46"/>
      <c r="H144" s="46"/>
      <c r="I144" s="46"/>
      <c r="J144" s="46"/>
      <c r="K144" s="46"/>
      <c r="L144" s="46"/>
      <c r="M144" s="46"/>
      <c r="N144" s="46"/>
      <c r="O144" s="46"/>
      <c r="P144" s="46"/>
      <c r="Q144" s="46"/>
      <c r="R144" s="46"/>
      <c r="S144" s="46"/>
    </row>
    <row r="145" spans="1:19">
      <c r="A145" s="91"/>
      <c r="B145" s="46"/>
      <c r="C145" s="46"/>
      <c r="D145" s="46"/>
      <c r="E145" s="46"/>
      <c r="F145" s="46"/>
      <c r="G145" s="46"/>
      <c r="H145" s="46"/>
      <c r="I145" s="46"/>
      <c r="J145" s="46"/>
      <c r="K145" s="46"/>
      <c r="L145" s="46"/>
      <c r="M145" s="46"/>
      <c r="N145" s="46"/>
      <c r="O145" s="46"/>
      <c r="P145" s="46"/>
      <c r="Q145" s="46"/>
      <c r="R145" s="46"/>
      <c r="S145" s="46"/>
    </row>
    <row r="146" spans="1:19">
      <c r="A146" s="91"/>
      <c r="B146" s="46"/>
      <c r="C146" s="46"/>
      <c r="D146" s="46"/>
      <c r="E146" s="46"/>
      <c r="F146" s="46"/>
      <c r="G146" s="46"/>
      <c r="H146" s="46"/>
      <c r="I146" s="46"/>
      <c r="J146" s="46"/>
      <c r="K146" s="46"/>
      <c r="L146" s="46"/>
      <c r="M146" s="46"/>
      <c r="N146" s="46"/>
      <c r="O146" s="46"/>
      <c r="P146" s="46"/>
      <c r="Q146" s="46"/>
      <c r="R146" s="46"/>
      <c r="S146" s="46"/>
    </row>
    <row r="147" spans="1:19">
      <c r="A147" s="91"/>
      <c r="B147" s="46"/>
      <c r="C147" s="46"/>
      <c r="D147" s="46"/>
      <c r="E147" s="46"/>
      <c r="F147" s="46"/>
      <c r="G147" s="46"/>
      <c r="H147" s="46"/>
      <c r="I147" s="46"/>
      <c r="J147" s="46"/>
      <c r="K147" s="46"/>
      <c r="L147" s="46"/>
      <c r="M147" s="46"/>
      <c r="N147" s="46"/>
      <c r="O147" s="46"/>
      <c r="P147" s="46"/>
      <c r="Q147" s="46"/>
      <c r="R147" s="46"/>
      <c r="S147" s="46"/>
    </row>
    <row r="148" spans="1:19">
      <c r="A148" s="91"/>
      <c r="B148" s="46"/>
      <c r="C148" s="46"/>
      <c r="D148" s="46"/>
      <c r="E148" s="46"/>
      <c r="F148" s="46"/>
      <c r="G148" s="46"/>
      <c r="H148" s="46"/>
      <c r="I148" s="46"/>
      <c r="J148" s="46"/>
      <c r="K148" s="46"/>
      <c r="L148" s="46"/>
      <c r="M148" s="46"/>
      <c r="N148" s="46"/>
      <c r="O148" s="46"/>
      <c r="P148" s="46"/>
      <c r="Q148" s="46"/>
      <c r="R148" s="46"/>
      <c r="S148" s="46"/>
    </row>
    <row r="149" spans="1:19">
      <c r="A149" s="91"/>
      <c r="B149" s="46"/>
      <c r="C149" s="46"/>
      <c r="D149" s="46"/>
      <c r="E149" s="46"/>
      <c r="F149" s="46"/>
      <c r="G149" s="46"/>
      <c r="H149" s="46"/>
      <c r="I149" s="46"/>
      <c r="J149" s="46"/>
      <c r="K149" s="46"/>
      <c r="L149" s="46"/>
      <c r="M149" s="46"/>
      <c r="N149" s="46"/>
      <c r="O149" s="46"/>
      <c r="P149" s="46"/>
      <c r="Q149" s="46"/>
      <c r="R149" s="46"/>
      <c r="S149" s="46"/>
    </row>
    <row r="150" spans="1:19">
      <c r="A150" s="91"/>
      <c r="B150" s="46"/>
      <c r="C150" s="46"/>
      <c r="D150" s="46"/>
      <c r="E150" s="46"/>
      <c r="F150" s="46"/>
      <c r="G150" s="46"/>
      <c r="H150" s="46"/>
      <c r="I150" s="46"/>
      <c r="J150" s="46"/>
      <c r="K150" s="46"/>
      <c r="L150" s="46"/>
      <c r="M150" s="46"/>
      <c r="N150" s="46"/>
      <c r="O150" s="46"/>
      <c r="P150" s="46"/>
      <c r="Q150" s="46"/>
      <c r="R150" s="46"/>
      <c r="S150" s="46"/>
    </row>
    <row r="151" spans="1:19">
      <c r="A151" s="91"/>
      <c r="B151" s="46"/>
      <c r="C151" s="46"/>
      <c r="D151" s="46"/>
      <c r="E151" s="46"/>
      <c r="F151" s="46"/>
      <c r="G151" s="46"/>
      <c r="H151" s="46"/>
      <c r="I151" s="46"/>
      <c r="J151" s="46"/>
      <c r="K151" s="46"/>
      <c r="L151" s="46"/>
      <c r="M151" s="46"/>
      <c r="N151" s="46"/>
      <c r="O151" s="46"/>
      <c r="P151" s="46"/>
      <c r="Q151" s="46"/>
      <c r="R151" s="46"/>
      <c r="S151" s="46"/>
    </row>
    <row r="152" spans="1:19">
      <c r="A152" s="91"/>
      <c r="B152" s="46"/>
      <c r="C152" s="46"/>
      <c r="D152" s="46"/>
      <c r="E152" s="46"/>
      <c r="F152" s="46"/>
      <c r="G152" s="46"/>
      <c r="H152" s="46"/>
      <c r="I152" s="46"/>
      <c r="J152" s="46"/>
      <c r="K152" s="46"/>
      <c r="L152" s="46"/>
      <c r="M152" s="46"/>
      <c r="N152" s="46"/>
      <c r="O152" s="46"/>
      <c r="P152" s="46"/>
      <c r="Q152" s="46"/>
      <c r="R152" s="46"/>
      <c r="S152" s="46"/>
    </row>
    <row r="153" spans="1:19">
      <c r="A153" s="91"/>
      <c r="B153" s="46"/>
      <c r="C153" s="46"/>
      <c r="D153" s="46"/>
      <c r="E153" s="46"/>
      <c r="F153" s="46"/>
      <c r="G153" s="46"/>
      <c r="H153" s="46"/>
      <c r="I153" s="46"/>
      <c r="J153" s="46"/>
      <c r="K153" s="46"/>
      <c r="L153" s="46"/>
      <c r="M153" s="46"/>
      <c r="N153" s="46"/>
      <c r="O153" s="46"/>
      <c r="P153" s="46"/>
      <c r="Q153" s="46"/>
      <c r="R153" s="46"/>
      <c r="S153" s="46"/>
    </row>
    <row r="154" spans="1:19">
      <c r="A154" s="91"/>
      <c r="B154" s="46"/>
      <c r="C154" s="46"/>
      <c r="D154" s="46"/>
      <c r="E154" s="46"/>
      <c r="F154" s="46"/>
      <c r="G154" s="46"/>
      <c r="H154" s="46"/>
      <c r="I154" s="46"/>
      <c r="J154" s="46"/>
      <c r="K154" s="46"/>
      <c r="L154" s="46"/>
      <c r="M154" s="46"/>
      <c r="N154" s="46"/>
      <c r="O154" s="46"/>
      <c r="P154" s="46"/>
      <c r="Q154" s="46"/>
      <c r="R154" s="46"/>
      <c r="S154" s="46"/>
    </row>
    <row r="155" spans="1:19">
      <c r="A155" s="91"/>
      <c r="B155" s="46"/>
      <c r="C155" s="46"/>
      <c r="D155" s="46"/>
      <c r="E155" s="46"/>
      <c r="F155" s="46"/>
      <c r="G155" s="46"/>
      <c r="H155" s="46"/>
      <c r="I155" s="46"/>
      <c r="J155" s="46"/>
      <c r="K155" s="46"/>
      <c r="L155" s="46"/>
      <c r="M155" s="46"/>
      <c r="N155" s="46"/>
      <c r="O155" s="46"/>
      <c r="P155" s="46"/>
      <c r="Q155" s="46"/>
      <c r="R155" s="46"/>
      <c r="S155" s="46"/>
    </row>
    <row r="156" spans="1:19">
      <c r="A156" s="91"/>
      <c r="B156" s="46"/>
      <c r="C156" s="46"/>
      <c r="D156" s="46"/>
      <c r="E156" s="46"/>
      <c r="F156" s="46"/>
      <c r="G156" s="46"/>
      <c r="H156" s="46"/>
      <c r="I156" s="46"/>
      <c r="J156" s="46"/>
      <c r="K156" s="46"/>
      <c r="L156" s="46"/>
      <c r="M156" s="46"/>
      <c r="N156" s="46"/>
      <c r="O156" s="46"/>
      <c r="P156" s="46"/>
      <c r="Q156" s="46"/>
      <c r="R156" s="46"/>
      <c r="S156" s="46"/>
    </row>
    <row r="157" spans="1:19">
      <c r="A157" s="91"/>
      <c r="B157" s="46"/>
      <c r="C157" s="46"/>
      <c r="D157" s="46"/>
      <c r="E157" s="46"/>
      <c r="F157" s="46"/>
      <c r="G157" s="46"/>
      <c r="H157" s="46"/>
      <c r="I157" s="46"/>
      <c r="J157" s="46"/>
      <c r="K157" s="46"/>
      <c r="L157" s="46"/>
      <c r="M157" s="46"/>
      <c r="N157" s="46"/>
      <c r="O157" s="46"/>
      <c r="P157" s="46"/>
      <c r="Q157" s="46"/>
      <c r="R157" s="46"/>
      <c r="S157" s="46"/>
    </row>
    <row r="158" spans="1:19">
      <c r="A158" s="91"/>
      <c r="B158" s="46"/>
      <c r="C158" s="46"/>
      <c r="D158" s="46"/>
      <c r="E158" s="46"/>
      <c r="F158" s="46"/>
      <c r="G158" s="46"/>
      <c r="H158" s="46"/>
      <c r="I158" s="46"/>
      <c r="J158" s="46"/>
      <c r="K158" s="46"/>
      <c r="L158" s="46"/>
      <c r="M158" s="46"/>
      <c r="N158" s="46"/>
      <c r="O158" s="46"/>
      <c r="P158" s="46"/>
      <c r="Q158" s="46"/>
      <c r="R158" s="46"/>
      <c r="S158" s="46"/>
    </row>
    <row r="159" spans="1:19">
      <c r="A159" s="91"/>
      <c r="B159" s="46"/>
      <c r="C159" s="46"/>
      <c r="D159" s="46"/>
      <c r="E159" s="46"/>
      <c r="F159" s="46"/>
      <c r="G159" s="46"/>
      <c r="H159" s="46"/>
      <c r="I159" s="46"/>
      <c r="J159" s="46"/>
      <c r="K159" s="46"/>
      <c r="L159" s="46"/>
      <c r="M159" s="46"/>
      <c r="N159" s="46"/>
      <c r="O159" s="46"/>
      <c r="P159" s="46"/>
      <c r="Q159" s="46"/>
      <c r="R159" s="46"/>
      <c r="S159" s="46"/>
    </row>
    <row r="160" spans="1:19">
      <c r="A160" s="91"/>
      <c r="B160" s="46"/>
      <c r="C160" s="46"/>
      <c r="D160" s="46"/>
      <c r="E160" s="46"/>
      <c r="F160" s="46"/>
      <c r="G160" s="46"/>
      <c r="H160" s="46"/>
      <c r="I160" s="46"/>
      <c r="J160" s="46"/>
      <c r="K160" s="46"/>
      <c r="L160" s="46"/>
      <c r="M160" s="46"/>
      <c r="N160" s="46"/>
      <c r="O160" s="46"/>
      <c r="P160" s="46"/>
      <c r="Q160" s="46"/>
      <c r="R160" s="46"/>
      <c r="S160" s="46"/>
    </row>
    <row r="161" spans="1:19">
      <c r="A161" s="91"/>
      <c r="B161" s="46"/>
      <c r="C161" s="46"/>
      <c r="D161" s="46"/>
      <c r="E161" s="46"/>
      <c r="F161" s="46"/>
      <c r="G161" s="46"/>
      <c r="H161" s="46"/>
      <c r="I161" s="46"/>
      <c r="J161" s="46"/>
      <c r="K161" s="46"/>
      <c r="L161" s="46"/>
      <c r="M161" s="46"/>
      <c r="N161" s="46"/>
      <c r="O161" s="46"/>
      <c r="P161" s="46"/>
      <c r="Q161" s="46"/>
      <c r="R161" s="46"/>
      <c r="S161" s="46"/>
    </row>
    <row r="162" spans="1:19">
      <c r="A162" s="91"/>
      <c r="B162" s="46"/>
      <c r="C162" s="46"/>
      <c r="D162" s="46"/>
      <c r="E162" s="46"/>
      <c r="F162" s="46"/>
      <c r="G162" s="46"/>
      <c r="H162" s="46"/>
      <c r="I162" s="46"/>
      <c r="J162" s="46"/>
      <c r="K162" s="46"/>
      <c r="L162" s="46"/>
      <c r="M162" s="46"/>
      <c r="N162" s="46"/>
      <c r="O162" s="46"/>
      <c r="P162" s="46"/>
      <c r="Q162" s="46"/>
      <c r="R162" s="46"/>
      <c r="S162" s="46"/>
    </row>
    <row r="163" spans="1:19">
      <c r="A163" s="91"/>
      <c r="B163" s="46"/>
      <c r="C163" s="46"/>
      <c r="D163" s="46"/>
      <c r="E163" s="46"/>
      <c r="F163" s="46"/>
      <c r="G163" s="46"/>
      <c r="H163" s="46"/>
      <c r="I163" s="46"/>
      <c r="J163" s="46"/>
      <c r="K163" s="46"/>
      <c r="L163" s="46"/>
      <c r="M163" s="46"/>
      <c r="N163" s="46"/>
      <c r="O163" s="46"/>
      <c r="P163" s="46"/>
      <c r="Q163" s="46"/>
      <c r="R163" s="46"/>
      <c r="S163" s="46"/>
    </row>
    <row r="164" spans="1:19">
      <c r="A164" s="91"/>
      <c r="B164" s="46"/>
      <c r="C164" s="46"/>
      <c r="D164" s="46"/>
      <c r="E164" s="46"/>
      <c r="F164" s="46"/>
      <c r="G164" s="46"/>
      <c r="H164" s="46"/>
      <c r="I164" s="46"/>
      <c r="J164" s="46"/>
      <c r="K164" s="46"/>
      <c r="L164" s="46"/>
      <c r="M164" s="46"/>
      <c r="N164" s="46"/>
      <c r="O164" s="46"/>
      <c r="P164" s="46"/>
      <c r="Q164" s="46"/>
      <c r="R164" s="46"/>
      <c r="S164" s="46"/>
    </row>
    <row r="165" spans="1:19">
      <c r="A165" s="91"/>
      <c r="B165" s="46"/>
      <c r="C165" s="46"/>
      <c r="D165" s="46"/>
      <c r="E165" s="46"/>
      <c r="F165" s="46"/>
      <c r="G165" s="46"/>
      <c r="H165" s="46"/>
      <c r="I165" s="46"/>
      <c r="J165" s="46"/>
      <c r="K165" s="46"/>
      <c r="L165" s="46"/>
      <c r="M165" s="46"/>
      <c r="N165" s="46"/>
      <c r="O165" s="46"/>
      <c r="P165" s="46"/>
      <c r="Q165" s="46"/>
      <c r="R165" s="46"/>
      <c r="S165" s="46"/>
    </row>
    <row r="166" spans="1:19">
      <c r="A166" s="91"/>
      <c r="B166" s="46"/>
      <c r="C166" s="46"/>
      <c r="D166" s="46"/>
      <c r="E166" s="46"/>
      <c r="F166" s="46"/>
      <c r="G166" s="46"/>
      <c r="H166" s="46"/>
      <c r="I166" s="46"/>
      <c r="J166" s="46"/>
      <c r="K166" s="46"/>
      <c r="L166" s="46"/>
      <c r="M166" s="46"/>
      <c r="N166" s="46"/>
      <c r="O166" s="46"/>
      <c r="P166" s="46"/>
      <c r="Q166" s="46"/>
      <c r="R166" s="46"/>
      <c r="S166" s="46"/>
    </row>
    <row r="167" spans="1:19">
      <c r="A167" s="91"/>
      <c r="B167" s="46"/>
      <c r="C167" s="46"/>
      <c r="D167" s="46"/>
      <c r="E167" s="46"/>
      <c r="F167" s="46"/>
      <c r="G167" s="46"/>
      <c r="H167" s="46"/>
      <c r="I167" s="46"/>
      <c r="J167" s="46"/>
      <c r="K167" s="46"/>
      <c r="L167" s="46"/>
      <c r="M167" s="46"/>
      <c r="N167" s="46"/>
      <c r="O167" s="46"/>
      <c r="P167" s="46"/>
      <c r="Q167" s="46"/>
      <c r="R167" s="46"/>
      <c r="S167" s="46"/>
    </row>
    <row r="168" spans="1:19">
      <c r="A168" s="91"/>
      <c r="B168" s="46"/>
      <c r="C168" s="46"/>
      <c r="D168" s="46"/>
      <c r="E168" s="46"/>
      <c r="F168" s="46"/>
      <c r="G168" s="46"/>
      <c r="H168" s="46"/>
      <c r="I168" s="46"/>
      <c r="J168" s="46"/>
      <c r="K168" s="46"/>
      <c r="L168" s="46"/>
      <c r="M168" s="46"/>
      <c r="N168" s="46"/>
      <c r="O168" s="46"/>
      <c r="P168" s="46"/>
      <c r="Q168" s="46"/>
      <c r="R168" s="46"/>
      <c r="S168" s="46"/>
    </row>
    <row r="169" spans="1:19">
      <c r="A169" s="91"/>
      <c r="B169" s="46"/>
      <c r="C169" s="46"/>
      <c r="D169" s="46"/>
      <c r="E169" s="46"/>
      <c r="F169" s="46"/>
      <c r="G169" s="46"/>
      <c r="H169" s="46"/>
      <c r="I169" s="46"/>
      <c r="J169" s="46"/>
      <c r="K169" s="46"/>
      <c r="L169" s="46"/>
      <c r="M169" s="46"/>
      <c r="N169" s="46"/>
      <c r="O169" s="46"/>
      <c r="P169" s="46"/>
      <c r="Q169" s="46"/>
      <c r="R169" s="46"/>
      <c r="S169" s="46"/>
    </row>
    <row r="170" spans="1:19">
      <c r="A170" s="91"/>
      <c r="B170" s="46"/>
      <c r="C170" s="46"/>
      <c r="D170" s="46"/>
      <c r="E170" s="46"/>
      <c r="F170" s="46"/>
      <c r="G170" s="46"/>
      <c r="H170" s="46"/>
      <c r="I170" s="46"/>
      <c r="J170" s="46"/>
      <c r="K170" s="46"/>
      <c r="L170" s="46"/>
      <c r="M170" s="46"/>
      <c r="N170" s="46"/>
      <c r="O170" s="46"/>
      <c r="P170" s="46"/>
      <c r="Q170" s="46"/>
      <c r="R170" s="46"/>
      <c r="S170" s="46"/>
    </row>
    <row r="171" spans="1:19">
      <c r="A171" s="91"/>
      <c r="B171" s="46"/>
      <c r="C171" s="46"/>
      <c r="D171" s="46"/>
      <c r="E171" s="46"/>
      <c r="F171" s="46"/>
      <c r="G171" s="46"/>
      <c r="H171" s="46"/>
      <c r="I171" s="46"/>
      <c r="J171" s="46"/>
      <c r="K171" s="46"/>
      <c r="L171" s="46"/>
      <c r="M171" s="46"/>
      <c r="N171" s="46"/>
      <c r="O171" s="46"/>
      <c r="P171" s="46"/>
      <c r="Q171" s="46"/>
      <c r="R171" s="46"/>
      <c r="S171" s="46"/>
    </row>
    <row r="172" spans="1:19">
      <c r="A172" s="91"/>
      <c r="B172" s="46"/>
      <c r="C172" s="46"/>
      <c r="D172" s="46"/>
      <c r="E172" s="46"/>
      <c r="F172" s="46"/>
      <c r="G172" s="46"/>
      <c r="H172" s="46"/>
      <c r="I172" s="46"/>
      <c r="J172" s="46"/>
      <c r="K172" s="46"/>
      <c r="L172" s="46"/>
      <c r="M172" s="46"/>
      <c r="N172" s="46"/>
      <c r="O172" s="46"/>
      <c r="P172" s="46"/>
      <c r="Q172" s="46"/>
      <c r="R172" s="46"/>
      <c r="S172" s="46"/>
    </row>
    <row r="173" spans="1:19">
      <c r="A173" s="91"/>
      <c r="B173" s="46"/>
      <c r="C173" s="46"/>
      <c r="D173" s="46"/>
      <c r="E173" s="46"/>
      <c r="F173" s="46"/>
      <c r="G173" s="46"/>
      <c r="H173" s="46"/>
      <c r="I173" s="46"/>
      <c r="J173" s="46"/>
      <c r="K173" s="46"/>
      <c r="L173" s="46"/>
      <c r="M173" s="46"/>
      <c r="N173" s="46"/>
      <c r="O173" s="46"/>
      <c r="P173" s="46"/>
      <c r="Q173" s="46"/>
      <c r="R173" s="46"/>
      <c r="S173" s="46"/>
    </row>
    <row r="174" spans="1:19">
      <c r="A174" s="91"/>
      <c r="B174" s="46"/>
      <c r="C174" s="46"/>
      <c r="D174" s="46"/>
      <c r="E174" s="46"/>
      <c r="F174" s="46"/>
      <c r="G174" s="46"/>
      <c r="H174" s="46"/>
      <c r="I174" s="46"/>
      <c r="J174" s="46"/>
      <c r="K174" s="46"/>
      <c r="L174" s="46"/>
      <c r="M174" s="46"/>
      <c r="N174" s="46"/>
      <c r="O174" s="46"/>
      <c r="P174" s="46"/>
      <c r="Q174" s="46"/>
      <c r="R174" s="46"/>
      <c r="S174" s="46"/>
    </row>
    <row r="175" spans="1:19">
      <c r="A175" s="91"/>
      <c r="B175" s="46"/>
      <c r="C175" s="46"/>
      <c r="D175" s="46"/>
      <c r="E175" s="46"/>
      <c r="F175" s="46"/>
      <c r="G175" s="46"/>
      <c r="H175" s="46"/>
      <c r="I175" s="46"/>
      <c r="J175" s="46"/>
      <c r="K175" s="46"/>
      <c r="L175" s="46"/>
      <c r="M175" s="46"/>
      <c r="N175" s="46"/>
      <c r="O175" s="46"/>
      <c r="P175" s="46"/>
      <c r="Q175" s="46"/>
      <c r="R175" s="46"/>
      <c r="S175" s="46"/>
    </row>
    <row r="176" spans="1:19">
      <c r="A176" s="91"/>
      <c r="B176" s="46"/>
      <c r="C176" s="46"/>
      <c r="D176" s="46"/>
      <c r="E176" s="46"/>
      <c r="F176" s="46"/>
      <c r="G176" s="46"/>
      <c r="H176" s="46"/>
      <c r="I176" s="46"/>
      <c r="J176" s="46"/>
      <c r="K176" s="46"/>
      <c r="L176" s="46"/>
      <c r="M176" s="46"/>
      <c r="N176" s="46"/>
      <c r="O176" s="46"/>
      <c r="P176" s="46"/>
      <c r="Q176" s="46"/>
      <c r="R176" s="46"/>
      <c r="S176" s="46"/>
    </row>
    <row r="177" spans="1:19">
      <c r="A177" s="91"/>
      <c r="B177" s="46"/>
      <c r="C177" s="46"/>
      <c r="D177" s="46"/>
      <c r="E177" s="46"/>
      <c r="F177" s="46"/>
      <c r="G177" s="46"/>
      <c r="H177" s="46"/>
      <c r="I177" s="46"/>
      <c r="J177" s="46"/>
      <c r="K177" s="46"/>
      <c r="L177" s="46"/>
      <c r="M177" s="46"/>
      <c r="N177" s="46"/>
      <c r="O177" s="46"/>
      <c r="P177" s="46"/>
      <c r="Q177" s="46"/>
      <c r="R177" s="46"/>
      <c r="S177" s="46"/>
    </row>
    <row r="178" spans="1:19">
      <c r="A178" s="91"/>
      <c r="B178" s="46"/>
      <c r="C178" s="46"/>
      <c r="D178" s="46"/>
      <c r="E178" s="46"/>
      <c r="F178" s="46"/>
      <c r="G178" s="46"/>
      <c r="H178" s="46"/>
      <c r="I178" s="46"/>
      <c r="J178" s="46"/>
      <c r="K178" s="46"/>
      <c r="L178" s="46"/>
      <c r="M178" s="46"/>
      <c r="N178" s="46"/>
      <c r="O178" s="46"/>
      <c r="P178" s="46"/>
      <c r="Q178" s="46"/>
      <c r="R178" s="46"/>
      <c r="S178" s="46"/>
    </row>
    <row r="179" spans="1:19">
      <c r="A179" s="91"/>
      <c r="B179" s="46"/>
      <c r="C179" s="46"/>
      <c r="D179" s="46"/>
      <c r="E179" s="46"/>
      <c r="F179" s="46"/>
      <c r="G179" s="46"/>
      <c r="H179" s="46"/>
      <c r="I179" s="46"/>
      <c r="J179" s="46"/>
      <c r="K179" s="46"/>
      <c r="L179" s="46"/>
      <c r="M179" s="46"/>
      <c r="N179" s="46"/>
      <c r="O179" s="46"/>
      <c r="P179" s="46"/>
      <c r="Q179" s="46"/>
      <c r="R179" s="46"/>
      <c r="S179" s="46"/>
    </row>
    <row r="180" spans="1:19">
      <c r="A180" s="91"/>
      <c r="B180" s="46"/>
      <c r="C180" s="46"/>
      <c r="D180" s="46"/>
      <c r="E180" s="46"/>
      <c r="F180" s="46"/>
      <c r="G180" s="46"/>
      <c r="H180" s="46"/>
      <c r="I180" s="46"/>
      <c r="J180" s="46"/>
      <c r="K180" s="46"/>
      <c r="L180" s="46"/>
      <c r="M180" s="46"/>
      <c r="N180" s="46"/>
      <c r="O180" s="46"/>
      <c r="P180" s="46"/>
      <c r="Q180" s="46"/>
      <c r="R180" s="46"/>
      <c r="S180" s="46"/>
    </row>
    <row r="181" spans="1:19">
      <c r="A181" s="91"/>
      <c r="B181" s="46"/>
      <c r="C181" s="46"/>
      <c r="D181" s="46"/>
      <c r="E181" s="46"/>
      <c r="F181" s="46"/>
      <c r="G181" s="46"/>
      <c r="H181" s="46"/>
      <c r="I181" s="46"/>
      <c r="J181" s="46"/>
      <c r="K181" s="46"/>
      <c r="L181" s="46"/>
      <c r="M181" s="46"/>
      <c r="N181" s="46"/>
      <c r="O181" s="46"/>
      <c r="P181" s="46"/>
      <c r="Q181" s="46"/>
      <c r="R181" s="46"/>
      <c r="S181" s="46"/>
    </row>
    <row r="182" spans="1:19">
      <c r="A182" s="91"/>
      <c r="B182" s="46"/>
      <c r="C182" s="46"/>
      <c r="D182" s="46"/>
      <c r="E182" s="46"/>
      <c r="F182" s="46"/>
      <c r="G182" s="46"/>
      <c r="H182" s="46"/>
      <c r="I182" s="46"/>
      <c r="J182" s="46"/>
      <c r="K182" s="46"/>
      <c r="L182" s="46"/>
      <c r="M182" s="46"/>
      <c r="N182" s="46"/>
      <c r="O182" s="46"/>
      <c r="P182" s="46"/>
      <c r="Q182" s="46"/>
      <c r="R182" s="46"/>
      <c r="S182" s="46"/>
    </row>
    <row r="183" spans="1:19">
      <c r="A183" s="91"/>
      <c r="B183" s="46"/>
      <c r="C183" s="46"/>
      <c r="D183" s="46"/>
      <c r="E183" s="46"/>
      <c r="F183" s="46"/>
      <c r="G183" s="46"/>
      <c r="H183" s="46"/>
      <c r="I183" s="46"/>
      <c r="J183" s="46"/>
      <c r="K183" s="46"/>
      <c r="L183" s="46"/>
      <c r="M183" s="46"/>
      <c r="N183" s="46"/>
      <c r="O183" s="46"/>
      <c r="P183" s="46"/>
      <c r="Q183" s="46"/>
      <c r="R183" s="46"/>
      <c r="S183" s="46"/>
    </row>
    <row r="184" spans="1:19">
      <c r="A184" s="91"/>
      <c r="B184" s="46"/>
      <c r="C184" s="46"/>
      <c r="D184" s="46"/>
      <c r="E184" s="46"/>
      <c r="F184" s="46"/>
      <c r="G184" s="46"/>
      <c r="H184" s="46"/>
      <c r="I184" s="46"/>
      <c r="J184" s="46"/>
      <c r="K184" s="46"/>
      <c r="L184" s="46"/>
      <c r="M184" s="46"/>
      <c r="N184" s="46"/>
      <c r="O184" s="46"/>
      <c r="P184" s="46"/>
      <c r="Q184" s="46"/>
      <c r="R184" s="46"/>
      <c r="S184" s="46"/>
    </row>
    <row r="185" spans="1:19">
      <c r="A185" s="91"/>
      <c r="B185" s="46"/>
      <c r="C185" s="46"/>
      <c r="D185" s="46"/>
      <c r="E185" s="46"/>
      <c r="F185" s="46"/>
      <c r="G185" s="46"/>
      <c r="H185" s="46"/>
      <c r="I185" s="46"/>
      <c r="J185" s="46"/>
      <c r="K185" s="46"/>
      <c r="L185" s="46"/>
      <c r="M185" s="46"/>
      <c r="N185" s="46"/>
      <c r="O185" s="46"/>
      <c r="P185" s="46"/>
      <c r="Q185" s="46"/>
      <c r="R185" s="46"/>
      <c r="S185" s="46"/>
    </row>
    <row r="186" spans="1:19">
      <c r="A186" s="91"/>
      <c r="B186" s="46"/>
      <c r="C186" s="46"/>
      <c r="D186" s="46"/>
      <c r="E186" s="46"/>
      <c r="F186" s="46"/>
      <c r="G186" s="46"/>
      <c r="H186" s="46"/>
      <c r="I186" s="46"/>
      <c r="J186" s="46"/>
      <c r="K186" s="46"/>
      <c r="L186" s="46"/>
      <c r="M186" s="46"/>
      <c r="N186" s="46"/>
      <c r="O186" s="46"/>
      <c r="P186" s="46"/>
      <c r="Q186" s="46"/>
      <c r="R186" s="46"/>
      <c r="S186" s="46"/>
    </row>
    <row r="187" spans="1:19">
      <c r="A187" s="91"/>
      <c r="B187" s="46"/>
      <c r="C187" s="46"/>
      <c r="D187" s="46"/>
      <c r="E187" s="46"/>
      <c r="F187" s="46"/>
      <c r="G187" s="46"/>
      <c r="H187" s="46"/>
      <c r="I187" s="46"/>
      <c r="J187" s="46"/>
      <c r="K187" s="46"/>
      <c r="L187" s="46"/>
      <c r="M187" s="46"/>
      <c r="N187" s="46"/>
      <c r="O187" s="46"/>
      <c r="P187" s="46"/>
      <c r="Q187" s="46"/>
      <c r="R187" s="46"/>
      <c r="S187" s="46"/>
    </row>
    <row r="188" spans="1:19">
      <c r="A188" s="91"/>
      <c r="B188" s="46"/>
      <c r="C188" s="46"/>
      <c r="D188" s="46"/>
      <c r="E188" s="46"/>
      <c r="F188" s="46"/>
      <c r="G188" s="46"/>
      <c r="H188" s="46"/>
      <c r="I188" s="46"/>
      <c r="J188" s="46"/>
      <c r="K188" s="46"/>
      <c r="L188" s="46"/>
      <c r="M188" s="46"/>
      <c r="N188" s="46"/>
      <c r="O188" s="46"/>
      <c r="P188" s="46"/>
      <c r="Q188" s="46"/>
      <c r="R188" s="46"/>
      <c r="S188" s="46"/>
    </row>
    <row r="189" spans="1:19">
      <c r="A189" s="91"/>
      <c r="B189" s="46"/>
      <c r="C189" s="46"/>
      <c r="D189" s="46"/>
      <c r="E189" s="46"/>
      <c r="F189" s="46"/>
      <c r="G189" s="46"/>
      <c r="H189" s="46"/>
      <c r="I189" s="46"/>
      <c r="J189" s="46"/>
      <c r="K189" s="46"/>
      <c r="L189" s="46"/>
      <c r="M189" s="46"/>
      <c r="N189" s="46"/>
      <c r="O189" s="46"/>
      <c r="P189" s="46"/>
      <c r="Q189" s="46"/>
      <c r="R189" s="46"/>
      <c r="S189" s="46"/>
    </row>
    <row r="190" spans="1:19">
      <c r="A190" s="91"/>
      <c r="B190" s="46"/>
      <c r="C190" s="46"/>
      <c r="D190" s="46"/>
      <c r="E190" s="46"/>
      <c r="F190" s="46"/>
      <c r="G190" s="46"/>
      <c r="H190" s="46"/>
      <c r="I190" s="46"/>
      <c r="J190" s="46"/>
      <c r="K190" s="46"/>
      <c r="L190" s="46"/>
      <c r="M190" s="46"/>
      <c r="N190" s="46"/>
      <c r="O190" s="46"/>
      <c r="P190" s="46"/>
      <c r="Q190" s="46"/>
      <c r="R190" s="46"/>
      <c r="S190" s="46"/>
    </row>
    <row r="191" spans="1:19">
      <c r="A191" s="91"/>
      <c r="B191" s="46"/>
      <c r="C191" s="46"/>
      <c r="D191" s="46"/>
      <c r="E191" s="46"/>
      <c r="F191" s="46"/>
      <c r="G191" s="46"/>
      <c r="H191" s="46"/>
      <c r="I191" s="46"/>
      <c r="J191" s="46"/>
      <c r="K191" s="46"/>
      <c r="L191" s="46"/>
      <c r="M191" s="46"/>
      <c r="N191" s="46"/>
      <c r="O191" s="46"/>
      <c r="P191" s="46"/>
      <c r="Q191" s="46"/>
      <c r="R191" s="46"/>
      <c r="S191" s="46"/>
    </row>
    <row r="192" spans="1:19">
      <c r="A192" s="91"/>
      <c r="B192" s="46"/>
      <c r="C192" s="46"/>
      <c r="D192" s="46"/>
      <c r="E192" s="46"/>
      <c r="F192" s="46"/>
      <c r="G192" s="46"/>
      <c r="H192" s="46"/>
      <c r="I192" s="46"/>
      <c r="J192" s="46"/>
      <c r="K192" s="46"/>
      <c r="L192" s="46"/>
      <c r="M192" s="46"/>
      <c r="N192" s="46"/>
      <c r="O192" s="46"/>
      <c r="P192" s="46"/>
      <c r="Q192" s="46"/>
      <c r="R192" s="46"/>
      <c r="S192" s="46"/>
    </row>
    <row r="193" spans="1:19">
      <c r="A193" s="91"/>
      <c r="B193" s="46"/>
      <c r="C193" s="46"/>
      <c r="D193" s="46"/>
      <c r="E193" s="46"/>
      <c r="F193" s="46"/>
      <c r="G193" s="46"/>
      <c r="H193" s="46"/>
      <c r="I193" s="46"/>
      <c r="J193" s="46"/>
      <c r="K193" s="46"/>
      <c r="L193" s="46"/>
      <c r="M193" s="46"/>
      <c r="N193" s="46"/>
      <c r="O193" s="46"/>
      <c r="P193" s="46"/>
      <c r="Q193" s="46"/>
      <c r="R193" s="46"/>
      <c r="S193" s="46"/>
    </row>
    <row r="194" spans="1:19">
      <c r="A194" s="91"/>
      <c r="B194" s="46"/>
      <c r="C194" s="46"/>
      <c r="D194" s="46"/>
      <c r="E194" s="46"/>
      <c r="F194" s="46"/>
      <c r="G194" s="46"/>
      <c r="H194" s="46"/>
      <c r="I194" s="46"/>
      <c r="J194" s="46"/>
      <c r="K194" s="46"/>
      <c r="L194" s="46"/>
      <c r="M194" s="46"/>
      <c r="N194" s="46"/>
      <c r="O194" s="46"/>
      <c r="P194" s="46"/>
      <c r="Q194" s="46"/>
      <c r="R194" s="46"/>
      <c r="S194" s="46"/>
    </row>
    <row r="195" spans="1:19">
      <c r="A195" s="91"/>
      <c r="B195" s="46"/>
      <c r="C195" s="46"/>
      <c r="D195" s="46"/>
      <c r="E195" s="46"/>
      <c r="F195" s="46"/>
      <c r="G195" s="46"/>
      <c r="H195" s="46"/>
      <c r="I195" s="46"/>
      <c r="J195" s="46"/>
      <c r="K195" s="46"/>
      <c r="L195" s="46"/>
      <c r="M195" s="46"/>
      <c r="N195" s="46"/>
      <c r="O195" s="46"/>
      <c r="P195" s="46"/>
      <c r="Q195" s="46"/>
      <c r="R195" s="46"/>
      <c r="S195" s="46"/>
    </row>
    <row r="196" spans="1:19">
      <c r="A196" s="91"/>
      <c r="B196" s="46"/>
      <c r="C196" s="46"/>
      <c r="D196" s="46"/>
      <c r="E196" s="46"/>
      <c r="F196" s="46"/>
      <c r="G196" s="46"/>
      <c r="H196" s="46"/>
      <c r="I196" s="46"/>
      <c r="J196" s="46"/>
      <c r="K196" s="46"/>
      <c r="L196" s="46"/>
      <c r="M196" s="46"/>
      <c r="N196" s="46"/>
      <c r="O196" s="46"/>
      <c r="P196" s="46"/>
      <c r="Q196" s="46"/>
      <c r="R196" s="46"/>
      <c r="S196" s="46"/>
    </row>
    <row r="197" spans="1:19">
      <c r="A197" s="91"/>
      <c r="B197" s="46"/>
      <c r="C197" s="46"/>
      <c r="D197" s="46"/>
      <c r="E197" s="46"/>
      <c r="F197" s="46"/>
      <c r="G197" s="46"/>
      <c r="H197" s="46"/>
      <c r="I197" s="46"/>
      <c r="J197" s="46"/>
      <c r="K197" s="46"/>
      <c r="L197" s="46"/>
      <c r="M197" s="46"/>
      <c r="N197" s="46"/>
      <c r="O197" s="46"/>
      <c r="P197" s="46"/>
      <c r="Q197" s="46"/>
      <c r="R197" s="46"/>
      <c r="S197" s="46"/>
    </row>
    <row r="198" spans="1:19">
      <c r="A198" s="91"/>
      <c r="B198" s="46"/>
      <c r="C198" s="46"/>
      <c r="D198" s="46"/>
      <c r="E198" s="46"/>
      <c r="F198" s="46"/>
      <c r="G198" s="46"/>
      <c r="H198" s="46"/>
      <c r="I198" s="46"/>
      <c r="J198" s="46"/>
      <c r="K198" s="46"/>
      <c r="L198" s="46"/>
      <c r="M198" s="46"/>
      <c r="N198" s="46"/>
      <c r="O198" s="46"/>
      <c r="P198" s="46"/>
      <c r="Q198" s="46"/>
      <c r="R198" s="46"/>
      <c r="S198" s="46"/>
    </row>
    <row r="199" spans="1:19">
      <c r="A199" s="91"/>
      <c r="B199" s="46"/>
      <c r="C199" s="46"/>
      <c r="D199" s="46"/>
      <c r="E199" s="46"/>
      <c r="F199" s="46"/>
      <c r="G199" s="46"/>
      <c r="H199" s="46"/>
      <c r="I199" s="46"/>
      <c r="J199" s="46"/>
      <c r="K199" s="46"/>
      <c r="L199" s="46"/>
      <c r="M199" s="46"/>
      <c r="N199" s="46"/>
      <c r="O199" s="46"/>
      <c r="P199" s="46"/>
      <c r="Q199" s="46"/>
      <c r="R199" s="46"/>
      <c r="S199" s="46"/>
    </row>
    <row r="200" spans="1:19">
      <c r="A200" s="91"/>
      <c r="B200" s="46"/>
      <c r="C200" s="46"/>
      <c r="D200" s="46"/>
      <c r="E200" s="46"/>
      <c r="F200" s="46"/>
      <c r="G200" s="46"/>
      <c r="H200" s="46"/>
      <c r="I200" s="46"/>
      <c r="J200" s="46"/>
      <c r="K200" s="46"/>
      <c r="L200" s="46"/>
      <c r="M200" s="46"/>
      <c r="N200" s="46"/>
      <c r="O200" s="46"/>
      <c r="P200" s="46"/>
      <c r="Q200" s="46"/>
      <c r="R200" s="46"/>
      <c r="S200" s="46"/>
    </row>
    <row r="201" spans="1:19">
      <c r="A201" s="91"/>
      <c r="B201" s="46"/>
      <c r="C201" s="46"/>
      <c r="D201" s="46"/>
      <c r="E201" s="46"/>
      <c r="F201" s="46"/>
      <c r="G201" s="46"/>
      <c r="H201" s="46"/>
      <c r="I201" s="46"/>
      <c r="J201" s="46"/>
      <c r="K201" s="46"/>
      <c r="L201" s="46"/>
      <c r="M201" s="46"/>
      <c r="N201" s="46"/>
      <c r="O201" s="46"/>
      <c r="P201" s="46"/>
      <c r="Q201" s="46"/>
      <c r="R201" s="46"/>
      <c r="S201" s="46"/>
    </row>
    <row r="202" spans="1:19">
      <c r="A202" s="91"/>
      <c r="B202" s="46"/>
      <c r="C202" s="46"/>
      <c r="D202" s="46"/>
      <c r="E202" s="46"/>
      <c r="F202" s="46"/>
      <c r="G202" s="46"/>
      <c r="H202" s="46"/>
      <c r="I202" s="46"/>
      <c r="J202" s="46"/>
      <c r="K202" s="46"/>
      <c r="L202" s="46"/>
      <c r="M202" s="46"/>
      <c r="N202" s="46"/>
      <c r="O202" s="46"/>
      <c r="P202" s="46"/>
      <c r="Q202" s="46"/>
      <c r="R202" s="46"/>
      <c r="S202" s="46"/>
    </row>
    <row r="203" spans="1:19">
      <c r="A203" s="91"/>
      <c r="B203" s="46"/>
      <c r="C203" s="46"/>
      <c r="D203" s="46"/>
      <c r="E203" s="46"/>
      <c r="F203" s="46"/>
      <c r="G203" s="46"/>
      <c r="H203" s="46"/>
      <c r="I203" s="46"/>
      <c r="J203" s="46"/>
      <c r="K203" s="46"/>
      <c r="L203" s="46"/>
      <c r="M203" s="46"/>
      <c r="N203" s="46"/>
      <c r="O203" s="46"/>
      <c r="P203" s="46"/>
      <c r="Q203" s="46"/>
      <c r="R203" s="46"/>
      <c r="S203" s="46"/>
    </row>
    <row r="204" spans="1:19">
      <c r="A204" s="91"/>
      <c r="B204" s="46"/>
      <c r="C204" s="46"/>
      <c r="D204" s="46"/>
      <c r="E204" s="46"/>
      <c r="F204" s="46"/>
      <c r="G204" s="46"/>
      <c r="H204" s="46"/>
      <c r="I204" s="46"/>
      <c r="J204" s="46"/>
      <c r="K204" s="46"/>
      <c r="L204" s="46"/>
      <c r="M204" s="46"/>
      <c r="N204" s="46"/>
      <c r="O204" s="46"/>
      <c r="P204" s="46"/>
      <c r="Q204" s="46"/>
      <c r="R204" s="46"/>
      <c r="S204" s="46"/>
    </row>
    <row r="205" spans="1:19">
      <c r="A205" s="91"/>
      <c r="B205" s="46"/>
      <c r="C205" s="46"/>
      <c r="D205" s="46"/>
      <c r="E205" s="46"/>
      <c r="F205" s="46"/>
      <c r="G205" s="46"/>
      <c r="H205" s="46"/>
      <c r="I205" s="46"/>
      <c r="J205" s="46"/>
      <c r="K205" s="46"/>
      <c r="L205" s="46"/>
      <c r="M205" s="46"/>
      <c r="N205" s="46"/>
      <c r="O205" s="46"/>
      <c r="P205" s="46"/>
      <c r="Q205" s="46"/>
      <c r="R205" s="46"/>
      <c r="S205" s="46"/>
    </row>
    <row r="206" spans="1:19">
      <c r="A206" s="91"/>
      <c r="B206" s="46"/>
      <c r="C206" s="46"/>
      <c r="D206" s="46"/>
      <c r="E206" s="46"/>
      <c r="F206" s="46"/>
      <c r="G206" s="46"/>
      <c r="H206" s="46"/>
      <c r="I206" s="46"/>
      <c r="J206" s="46"/>
      <c r="K206" s="46"/>
      <c r="L206" s="46"/>
      <c r="M206" s="46"/>
      <c r="N206" s="46"/>
      <c r="O206" s="46"/>
      <c r="P206" s="46"/>
      <c r="Q206" s="46"/>
      <c r="R206" s="46"/>
      <c r="S206" s="46"/>
    </row>
    <row r="207" spans="1:19">
      <c r="A207" s="91"/>
      <c r="B207" s="46"/>
      <c r="C207" s="46"/>
      <c r="D207" s="46"/>
      <c r="E207" s="46"/>
      <c r="F207" s="46"/>
      <c r="G207" s="46"/>
      <c r="H207" s="46"/>
      <c r="I207" s="46"/>
      <c r="J207" s="46"/>
      <c r="K207" s="46"/>
      <c r="L207" s="46"/>
      <c r="M207" s="46"/>
      <c r="N207" s="46"/>
      <c r="O207" s="46"/>
      <c r="P207" s="46"/>
      <c r="Q207" s="46"/>
      <c r="R207" s="46"/>
      <c r="S207" s="46"/>
    </row>
    <row r="208" spans="1:19">
      <c r="A208" s="91"/>
      <c r="B208" s="46"/>
      <c r="C208" s="46"/>
      <c r="D208" s="46"/>
      <c r="E208" s="46"/>
      <c r="F208" s="46"/>
      <c r="G208" s="46"/>
      <c r="H208" s="46"/>
      <c r="I208" s="46"/>
      <c r="J208" s="46"/>
      <c r="K208" s="46"/>
      <c r="L208" s="46"/>
      <c r="M208" s="46"/>
      <c r="N208" s="46"/>
      <c r="O208" s="46"/>
      <c r="P208" s="46"/>
      <c r="Q208" s="46"/>
      <c r="R208" s="46"/>
      <c r="S208" s="46"/>
    </row>
    <row r="209" spans="1:19">
      <c r="A209" s="91"/>
      <c r="B209" s="46"/>
      <c r="C209" s="46"/>
      <c r="D209" s="46"/>
      <c r="E209" s="46"/>
      <c r="F209" s="46"/>
      <c r="G209" s="46"/>
      <c r="H209" s="46"/>
      <c r="I209" s="46"/>
      <c r="J209" s="46"/>
      <c r="K209" s="46"/>
      <c r="L209" s="46"/>
      <c r="M209" s="46"/>
      <c r="N209" s="46"/>
      <c r="O209" s="46"/>
      <c r="P209" s="46"/>
      <c r="Q209" s="46"/>
      <c r="R209" s="46"/>
      <c r="S209" s="46"/>
    </row>
    <row r="210" spans="1:19">
      <c r="A210" s="91"/>
      <c r="B210" s="46"/>
      <c r="C210" s="46"/>
      <c r="D210" s="46"/>
      <c r="E210" s="46"/>
      <c r="F210" s="46"/>
      <c r="G210" s="46"/>
      <c r="H210" s="46"/>
      <c r="I210" s="46"/>
      <c r="J210" s="46"/>
      <c r="K210" s="46"/>
      <c r="L210" s="46"/>
      <c r="M210" s="46"/>
      <c r="N210" s="46"/>
      <c r="O210" s="46"/>
      <c r="P210" s="46"/>
      <c r="Q210" s="46"/>
      <c r="R210" s="46"/>
      <c r="S210" s="46"/>
    </row>
    <row r="211" spans="1:19">
      <c r="A211" s="91"/>
      <c r="B211" s="46"/>
      <c r="C211" s="46"/>
      <c r="D211" s="46"/>
      <c r="E211" s="46"/>
      <c r="F211" s="46"/>
      <c r="G211" s="46"/>
      <c r="H211" s="46"/>
      <c r="I211" s="46"/>
      <c r="J211" s="46"/>
      <c r="K211" s="46"/>
      <c r="L211" s="46"/>
      <c r="M211" s="46"/>
      <c r="N211" s="46"/>
      <c r="O211" s="46"/>
      <c r="P211" s="46"/>
      <c r="Q211" s="46"/>
      <c r="R211" s="46"/>
      <c r="S211" s="46"/>
    </row>
    <row r="212" spans="1:19">
      <c r="A212" s="91"/>
      <c r="B212" s="46"/>
      <c r="C212" s="46"/>
      <c r="D212" s="46"/>
      <c r="E212" s="46"/>
      <c r="F212" s="46"/>
      <c r="G212" s="46"/>
      <c r="H212" s="46"/>
      <c r="I212" s="46"/>
      <c r="J212" s="46"/>
      <c r="K212" s="46"/>
      <c r="L212" s="46"/>
      <c r="M212" s="46"/>
      <c r="N212" s="46"/>
      <c r="O212" s="46"/>
      <c r="P212" s="46"/>
      <c r="Q212" s="46"/>
      <c r="R212" s="46"/>
      <c r="S212" s="46"/>
    </row>
    <row r="213" spans="1:19">
      <c r="A213" s="91"/>
      <c r="B213" s="46"/>
      <c r="C213" s="46"/>
      <c r="D213" s="46"/>
      <c r="E213" s="46"/>
      <c r="F213" s="46"/>
      <c r="G213" s="46"/>
      <c r="H213" s="46"/>
      <c r="I213" s="46"/>
      <c r="J213" s="46"/>
      <c r="K213" s="46"/>
      <c r="L213" s="46"/>
      <c r="M213" s="46"/>
      <c r="N213" s="46"/>
      <c r="O213" s="46"/>
      <c r="P213" s="46"/>
      <c r="Q213" s="46"/>
      <c r="R213" s="46"/>
      <c r="S213" s="46"/>
    </row>
    <row r="214" spans="1:19">
      <c r="A214" s="91"/>
      <c r="B214" s="46"/>
      <c r="C214" s="46"/>
      <c r="D214" s="46"/>
      <c r="E214" s="46"/>
      <c r="F214" s="46"/>
      <c r="G214" s="46"/>
      <c r="H214" s="46"/>
      <c r="I214" s="46"/>
      <c r="J214" s="46"/>
      <c r="K214" s="46"/>
      <c r="L214" s="46"/>
      <c r="M214" s="46"/>
      <c r="N214" s="46"/>
      <c r="O214" s="46"/>
      <c r="P214" s="46"/>
      <c r="Q214" s="46"/>
      <c r="R214" s="46"/>
      <c r="S214" s="46"/>
    </row>
    <row r="215" spans="1:19">
      <c r="A215" s="91"/>
      <c r="B215" s="46"/>
      <c r="C215" s="46"/>
      <c r="D215" s="46"/>
      <c r="E215" s="46"/>
      <c r="F215" s="46"/>
      <c r="G215" s="46"/>
      <c r="H215" s="46"/>
      <c r="I215" s="46"/>
      <c r="J215" s="46"/>
      <c r="K215" s="46"/>
      <c r="L215" s="46"/>
      <c r="M215" s="46"/>
      <c r="N215" s="46"/>
      <c r="O215" s="46"/>
      <c r="P215" s="46"/>
      <c r="Q215" s="46"/>
      <c r="R215" s="46"/>
      <c r="S215" s="46"/>
    </row>
    <row r="216" spans="1:19">
      <c r="A216" s="91"/>
      <c r="B216" s="46"/>
      <c r="C216" s="46"/>
      <c r="D216" s="46"/>
      <c r="E216" s="46"/>
      <c r="F216" s="46"/>
      <c r="G216" s="46"/>
      <c r="H216" s="46"/>
      <c r="I216" s="46"/>
      <c r="J216" s="46"/>
      <c r="K216" s="46"/>
      <c r="L216" s="46"/>
      <c r="M216" s="46"/>
      <c r="N216" s="46"/>
      <c r="O216" s="46"/>
      <c r="P216" s="46"/>
      <c r="Q216" s="46"/>
      <c r="R216" s="46"/>
      <c r="S216" s="46"/>
    </row>
    <row r="217" spans="1:19">
      <c r="A217" s="91"/>
      <c r="B217" s="46"/>
      <c r="C217" s="46"/>
      <c r="D217" s="46"/>
      <c r="E217" s="46"/>
      <c r="F217" s="46"/>
      <c r="G217" s="46"/>
      <c r="H217" s="46"/>
      <c r="I217" s="46"/>
      <c r="J217" s="46"/>
      <c r="K217" s="46"/>
      <c r="L217" s="46"/>
      <c r="M217" s="46"/>
      <c r="N217" s="46"/>
      <c r="O217" s="46"/>
      <c r="P217" s="46"/>
      <c r="Q217" s="46"/>
      <c r="R217" s="46"/>
      <c r="S217" s="46"/>
    </row>
    <row r="218" spans="1:19">
      <c r="A218" s="91"/>
      <c r="B218" s="46"/>
      <c r="C218" s="46"/>
      <c r="D218" s="46"/>
      <c r="E218" s="46"/>
      <c r="F218" s="46"/>
      <c r="G218" s="46"/>
      <c r="H218" s="46"/>
      <c r="I218" s="46"/>
      <c r="J218" s="46"/>
      <c r="K218" s="46"/>
      <c r="L218" s="46"/>
      <c r="M218" s="46"/>
      <c r="N218" s="46"/>
      <c r="O218" s="46"/>
      <c r="P218" s="46"/>
      <c r="Q218" s="46"/>
      <c r="R218" s="46"/>
      <c r="S218" s="46"/>
    </row>
    <row r="219" spans="1:19">
      <c r="A219" s="91"/>
      <c r="B219" s="46"/>
      <c r="C219" s="46"/>
      <c r="D219" s="46"/>
      <c r="E219" s="46"/>
      <c r="F219" s="46"/>
      <c r="G219" s="46"/>
      <c r="H219" s="46"/>
      <c r="I219" s="46"/>
      <c r="J219" s="46"/>
      <c r="K219" s="46"/>
      <c r="L219" s="46"/>
      <c r="M219" s="46"/>
      <c r="N219" s="46"/>
      <c r="O219" s="46"/>
      <c r="P219" s="46"/>
      <c r="Q219" s="46"/>
      <c r="R219" s="46"/>
      <c r="S219" s="46"/>
    </row>
    <row r="220" spans="1:19">
      <c r="A220" s="91"/>
      <c r="B220" s="46"/>
      <c r="C220" s="46"/>
      <c r="D220" s="46"/>
      <c r="E220" s="46"/>
      <c r="F220" s="46"/>
      <c r="G220" s="46"/>
      <c r="H220" s="46"/>
      <c r="I220" s="46"/>
      <c r="J220" s="46"/>
      <c r="K220" s="46"/>
      <c r="L220" s="46"/>
      <c r="M220" s="46"/>
      <c r="N220" s="46"/>
      <c r="O220" s="46"/>
      <c r="P220" s="46"/>
      <c r="Q220" s="46"/>
      <c r="R220" s="46"/>
      <c r="S220" s="46"/>
    </row>
    <row r="221" spans="1:19">
      <c r="A221" s="91"/>
      <c r="B221" s="46"/>
      <c r="C221" s="46"/>
      <c r="D221" s="46"/>
      <c r="E221" s="46"/>
      <c r="F221" s="46"/>
      <c r="G221" s="46"/>
      <c r="H221" s="46"/>
      <c r="I221" s="46"/>
      <c r="J221" s="46"/>
      <c r="K221" s="46"/>
      <c r="L221" s="46"/>
      <c r="M221" s="46"/>
      <c r="N221" s="46"/>
      <c r="O221" s="46"/>
      <c r="P221" s="46"/>
      <c r="Q221" s="46"/>
      <c r="R221" s="46"/>
      <c r="S221" s="46"/>
    </row>
    <row r="222" spans="1:19">
      <c r="A222" s="91"/>
      <c r="B222" s="46"/>
      <c r="C222" s="46"/>
      <c r="D222" s="46"/>
      <c r="E222" s="46"/>
      <c r="F222" s="46"/>
      <c r="G222" s="46"/>
      <c r="H222" s="46"/>
      <c r="I222" s="46"/>
      <c r="J222" s="46"/>
      <c r="K222" s="46"/>
      <c r="L222" s="46"/>
      <c r="M222" s="46"/>
      <c r="N222" s="46"/>
      <c r="O222" s="46"/>
      <c r="P222" s="46"/>
      <c r="Q222" s="46"/>
      <c r="R222" s="46"/>
      <c r="S222" s="46"/>
    </row>
    <row r="223" spans="1:19">
      <c r="A223" s="91"/>
      <c r="B223" s="46"/>
      <c r="C223" s="46"/>
      <c r="D223" s="46"/>
      <c r="E223" s="46"/>
      <c r="F223" s="46"/>
      <c r="G223" s="46"/>
      <c r="H223" s="46"/>
      <c r="I223" s="46"/>
      <c r="J223" s="46"/>
      <c r="K223" s="46"/>
      <c r="L223" s="46"/>
      <c r="M223" s="46"/>
      <c r="N223" s="46"/>
      <c r="O223" s="46"/>
      <c r="P223" s="46"/>
      <c r="Q223" s="46"/>
      <c r="R223" s="46"/>
      <c r="S223" s="46"/>
    </row>
    <row r="224" spans="1:19">
      <c r="A224" s="91"/>
      <c r="B224" s="46"/>
      <c r="C224" s="46"/>
      <c r="D224" s="46"/>
      <c r="E224" s="46"/>
      <c r="F224" s="46"/>
      <c r="G224" s="46"/>
      <c r="H224" s="46"/>
      <c r="I224" s="46"/>
      <c r="J224" s="46"/>
      <c r="K224" s="46"/>
      <c r="L224" s="46"/>
      <c r="M224" s="46"/>
      <c r="N224" s="46"/>
      <c r="O224" s="46"/>
      <c r="P224" s="46"/>
      <c r="Q224" s="46"/>
      <c r="R224" s="46"/>
      <c r="S224" s="46"/>
    </row>
    <row r="225" spans="1:19">
      <c r="A225" s="91"/>
      <c r="B225" s="46"/>
      <c r="C225" s="46"/>
      <c r="D225" s="46"/>
      <c r="E225" s="46"/>
      <c r="F225" s="46"/>
      <c r="G225" s="46"/>
      <c r="H225" s="46"/>
      <c r="I225" s="46"/>
      <c r="J225" s="46"/>
      <c r="K225" s="46"/>
      <c r="L225" s="46"/>
      <c r="M225" s="46"/>
      <c r="N225" s="46"/>
      <c r="O225" s="46"/>
      <c r="P225" s="46"/>
      <c r="Q225" s="46"/>
      <c r="R225" s="46"/>
      <c r="S225" s="46"/>
    </row>
    <row r="226" spans="1:19">
      <c r="A226" s="91"/>
      <c r="B226" s="46"/>
      <c r="C226" s="46"/>
      <c r="D226" s="46"/>
      <c r="E226" s="46"/>
      <c r="F226" s="46"/>
      <c r="G226" s="46"/>
      <c r="H226" s="46"/>
      <c r="I226" s="46"/>
      <c r="J226" s="46"/>
      <c r="K226" s="46"/>
      <c r="L226" s="46"/>
      <c r="M226" s="46"/>
      <c r="N226" s="46"/>
      <c r="O226" s="46"/>
      <c r="P226" s="46"/>
      <c r="Q226" s="46"/>
      <c r="R226" s="46"/>
      <c r="S226" s="46"/>
    </row>
    <row r="227" spans="1:19">
      <c r="A227" s="91"/>
      <c r="B227" s="46"/>
      <c r="C227" s="46"/>
      <c r="D227" s="46"/>
      <c r="E227" s="46"/>
      <c r="F227" s="46"/>
      <c r="G227" s="46"/>
      <c r="H227" s="46"/>
      <c r="I227" s="46"/>
      <c r="J227" s="46"/>
      <c r="K227" s="46"/>
      <c r="L227" s="46"/>
      <c r="M227" s="46"/>
      <c r="N227" s="46"/>
      <c r="O227" s="46"/>
      <c r="P227" s="46"/>
      <c r="Q227" s="46"/>
      <c r="R227" s="46"/>
      <c r="S227" s="46"/>
    </row>
    <row r="228" spans="1:19">
      <c r="A228" s="91"/>
      <c r="B228" s="46"/>
      <c r="C228" s="46"/>
      <c r="D228" s="46"/>
      <c r="E228" s="46"/>
      <c r="F228" s="46"/>
      <c r="G228" s="46"/>
      <c r="H228" s="46"/>
      <c r="I228" s="46"/>
      <c r="J228" s="46"/>
      <c r="K228" s="46"/>
      <c r="L228" s="46"/>
      <c r="M228" s="46"/>
      <c r="N228" s="46"/>
      <c r="O228" s="46"/>
      <c r="P228" s="46"/>
      <c r="Q228" s="46"/>
      <c r="R228" s="46"/>
      <c r="S228" s="46"/>
    </row>
    <row r="229" spans="1:19">
      <c r="A229" s="91"/>
      <c r="B229" s="46"/>
      <c r="C229" s="46"/>
      <c r="D229" s="46"/>
      <c r="E229" s="46"/>
      <c r="F229" s="46"/>
      <c r="G229" s="46"/>
      <c r="H229" s="46"/>
      <c r="I229" s="46"/>
      <c r="J229" s="46"/>
      <c r="K229" s="46"/>
      <c r="L229" s="46"/>
      <c r="M229" s="46"/>
      <c r="N229" s="46"/>
      <c r="O229" s="46"/>
      <c r="P229" s="46"/>
      <c r="Q229" s="46"/>
      <c r="R229" s="46"/>
      <c r="S229" s="46"/>
    </row>
    <row r="230" spans="1:19">
      <c r="A230" s="91"/>
      <c r="B230" s="46"/>
      <c r="C230" s="46"/>
      <c r="D230" s="46"/>
      <c r="E230" s="46"/>
      <c r="F230" s="46"/>
      <c r="G230" s="46"/>
      <c r="H230" s="46"/>
      <c r="I230" s="46"/>
      <c r="J230" s="46"/>
      <c r="K230" s="46"/>
      <c r="L230" s="46"/>
      <c r="M230" s="46"/>
      <c r="N230" s="46"/>
      <c r="O230" s="46"/>
      <c r="P230" s="46"/>
      <c r="Q230" s="46"/>
      <c r="R230" s="46"/>
      <c r="S230" s="46"/>
    </row>
    <row r="231" spans="1:19">
      <c r="A231" s="91"/>
      <c r="B231" s="46"/>
      <c r="C231" s="46"/>
      <c r="D231" s="46"/>
      <c r="E231" s="46"/>
      <c r="F231" s="46"/>
      <c r="G231" s="46"/>
      <c r="H231" s="46"/>
      <c r="I231" s="46"/>
      <c r="J231" s="46"/>
      <c r="K231" s="46"/>
      <c r="L231" s="46"/>
      <c r="M231" s="46"/>
      <c r="N231" s="46"/>
      <c r="O231" s="46"/>
      <c r="P231" s="46"/>
      <c r="Q231" s="46"/>
      <c r="R231" s="46"/>
      <c r="S231" s="46"/>
    </row>
    <row r="232" spans="1:19">
      <c r="A232" s="91"/>
      <c r="B232" s="46"/>
      <c r="C232" s="46"/>
      <c r="D232" s="46"/>
      <c r="E232" s="46"/>
      <c r="F232" s="46"/>
      <c r="G232" s="46"/>
      <c r="H232" s="46"/>
      <c r="I232" s="46"/>
      <c r="J232" s="46"/>
      <c r="K232" s="46"/>
      <c r="L232" s="46"/>
      <c r="M232" s="46"/>
      <c r="N232" s="46"/>
      <c r="O232" s="46"/>
      <c r="P232" s="46"/>
      <c r="Q232" s="46"/>
      <c r="R232" s="46"/>
      <c r="S232" s="46"/>
    </row>
    <row r="233" spans="1:19">
      <c r="A233" s="91"/>
      <c r="B233" s="46"/>
      <c r="C233" s="46"/>
      <c r="D233" s="46"/>
      <c r="E233" s="46"/>
      <c r="F233" s="46"/>
      <c r="G233" s="46"/>
      <c r="H233" s="46"/>
      <c r="I233" s="46"/>
      <c r="J233" s="46"/>
      <c r="K233" s="46"/>
      <c r="L233" s="46"/>
      <c r="M233" s="46"/>
      <c r="N233" s="46"/>
      <c r="O233" s="46"/>
      <c r="P233" s="46"/>
      <c r="Q233" s="46"/>
      <c r="R233" s="46"/>
      <c r="S233" s="46"/>
    </row>
    <row r="234" spans="1:19">
      <c r="A234" s="91"/>
      <c r="B234" s="46"/>
      <c r="C234" s="46"/>
      <c r="D234" s="46"/>
      <c r="E234" s="46"/>
      <c r="F234" s="46"/>
      <c r="G234" s="46"/>
      <c r="H234" s="46"/>
      <c r="I234" s="46"/>
      <c r="J234" s="46"/>
      <c r="K234" s="46"/>
      <c r="L234" s="46"/>
      <c r="M234" s="46"/>
      <c r="N234" s="46"/>
      <c r="O234" s="46"/>
      <c r="P234" s="46"/>
      <c r="Q234" s="46"/>
      <c r="R234" s="46"/>
      <c r="S234" s="46"/>
    </row>
    <row r="235" spans="1:19">
      <c r="A235" s="91"/>
      <c r="B235" s="46"/>
      <c r="C235" s="46"/>
      <c r="D235" s="46"/>
      <c r="E235" s="46"/>
      <c r="F235" s="46"/>
      <c r="G235" s="46"/>
      <c r="H235" s="46"/>
      <c r="I235" s="46"/>
      <c r="J235" s="46"/>
      <c r="K235" s="46"/>
      <c r="L235" s="46"/>
      <c r="M235" s="46"/>
      <c r="N235" s="46"/>
      <c r="O235" s="46"/>
      <c r="P235" s="46"/>
      <c r="Q235" s="46"/>
      <c r="R235" s="46"/>
      <c r="S235" s="46"/>
    </row>
    <row r="236" spans="1:19">
      <c r="A236" s="91"/>
      <c r="B236" s="46"/>
      <c r="C236" s="46"/>
      <c r="D236" s="46"/>
      <c r="E236" s="46"/>
      <c r="F236" s="46"/>
      <c r="G236" s="46"/>
      <c r="H236" s="46"/>
      <c r="I236" s="46"/>
      <c r="J236" s="46"/>
      <c r="K236" s="46"/>
      <c r="L236" s="46"/>
      <c r="M236" s="46"/>
      <c r="N236" s="46"/>
      <c r="O236" s="46"/>
      <c r="P236" s="46"/>
      <c r="Q236" s="46"/>
      <c r="R236" s="46"/>
      <c r="S236" s="46"/>
    </row>
    <row r="237" spans="1:19">
      <c r="A237" s="91"/>
      <c r="B237" s="46"/>
      <c r="C237" s="46"/>
      <c r="D237" s="46"/>
      <c r="E237" s="46"/>
      <c r="F237" s="46"/>
      <c r="G237" s="46"/>
      <c r="H237" s="46"/>
      <c r="I237" s="46"/>
      <c r="J237" s="46"/>
      <c r="K237" s="46"/>
      <c r="L237" s="46"/>
      <c r="M237" s="46"/>
      <c r="N237" s="46"/>
      <c r="O237" s="46"/>
      <c r="P237" s="46"/>
      <c r="Q237" s="46"/>
      <c r="R237" s="46"/>
      <c r="S237" s="46"/>
    </row>
    <row r="238" spans="1:19">
      <c r="A238" s="91"/>
      <c r="B238" s="46"/>
      <c r="C238" s="46"/>
      <c r="D238" s="46"/>
      <c r="E238" s="46"/>
      <c r="F238" s="46"/>
      <c r="G238" s="46"/>
      <c r="H238" s="46"/>
      <c r="I238" s="46"/>
      <c r="J238" s="46"/>
      <c r="K238" s="46"/>
      <c r="L238" s="46"/>
      <c r="M238" s="46"/>
      <c r="N238" s="46"/>
      <c r="O238" s="46"/>
      <c r="P238" s="46"/>
      <c r="Q238" s="46"/>
      <c r="R238" s="46"/>
      <c r="S238" s="46"/>
    </row>
    <row r="239" spans="1:19">
      <c r="A239" s="91"/>
      <c r="B239" s="46"/>
      <c r="C239" s="46"/>
      <c r="D239" s="46"/>
      <c r="E239" s="46"/>
      <c r="F239" s="46"/>
      <c r="G239" s="46"/>
      <c r="H239" s="46"/>
      <c r="I239" s="46"/>
      <c r="J239" s="46"/>
      <c r="K239" s="46"/>
      <c r="L239" s="46"/>
      <c r="M239" s="46"/>
      <c r="N239" s="46"/>
      <c r="O239" s="46"/>
      <c r="P239" s="46"/>
      <c r="Q239" s="46"/>
      <c r="R239" s="46"/>
      <c r="S239" s="46"/>
    </row>
    <row r="240" spans="1:19">
      <c r="A240" s="91"/>
      <c r="B240" s="46"/>
      <c r="C240" s="46"/>
      <c r="D240" s="46"/>
      <c r="E240" s="46"/>
      <c r="F240" s="46"/>
      <c r="G240" s="46"/>
      <c r="H240" s="46"/>
      <c r="I240" s="46"/>
      <c r="J240" s="46"/>
      <c r="K240" s="46"/>
      <c r="L240" s="46"/>
      <c r="M240" s="46"/>
      <c r="N240" s="46"/>
      <c r="O240" s="46"/>
      <c r="P240" s="46"/>
      <c r="Q240" s="46"/>
      <c r="R240" s="46"/>
      <c r="S240" s="46"/>
    </row>
    <row r="241" spans="1:19">
      <c r="A241" s="91"/>
      <c r="B241" s="46"/>
      <c r="C241" s="46"/>
      <c r="D241" s="46"/>
      <c r="E241" s="46"/>
      <c r="F241" s="46"/>
      <c r="G241" s="46"/>
      <c r="H241" s="46"/>
      <c r="I241" s="46"/>
      <c r="J241" s="46"/>
      <c r="K241" s="46"/>
      <c r="L241" s="46"/>
      <c r="M241" s="46"/>
      <c r="N241" s="46"/>
      <c r="O241" s="46"/>
      <c r="P241" s="46"/>
      <c r="Q241" s="46"/>
      <c r="R241" s="46"/>
      <c r="S241" s="46"/>
    </row>
    <row r="242" spans="1:19">
      <c r="A242" s="91"/>
      <c r="B242" s="46"/>
      <c r="C242" s="46"/>
      <c r="D242" s="46"/>
      <c r="E242" s="46"/>
      <c r="F242" s="46"/>
      <c r="G242" s="46"/>
      <c r="H242" s="46"/>
      <c r="I242" s="46"/>
      <c r="J242" s="46"/>
      <c r="K242" s="46"/>
      <c r="L242" s="46"/>
      <c r="M242" s="46"/>
      <c r="N242" s="46"/>
      <c r="O242" s="46"/>
      <c r="P242" s="46"/>
      <c r="Q242" s="46"/>
      <c r="R242" s="46"/>
      <c r="S242" s="46"/>
    </row>
    <row r="243" spans="1:19">
      <c r="A243" s="91"/>
      <c r="B243" s="46"/>
      <c r="C243" s="46"/>
      <c r="D243" s="46"/>
      <c r="E243" s="46"/>
      <c r="F243" s="46"/>
      <c r="G243" s="46"/>
      <c r="H243" s="46"/>
      <c r="I243" s="46"/>
      <c r="J243" s="46"/>
      <c r="K243" s="46"/>
      <c r="L243" s="46"/>
      <c r="M243" s="46"/>
      <c r="N243" s="46"/>
      <c r="O243" s="46"/>
      <c r="P243" s="46"/>
      <c r="Q243" s="46"/>
      <c r="R243" s="46"/>
      <c r="S243" s="46"/>
    </row>
    <row r="244" spans="1:19">
      <c r="A244" s="91"/>
      <c r="B244" s="46"/>
      <c r="C244" s="46"/>
      <c r="D244" s="46"/>
      <c r="E244" s="46"/>
      <c r="F244" s="46"/>
      <c r="G244" s="46"/>
      <c r="H244" s="46"/>
      <c r="I244" s="46"/>
      <c r="J244" s="46"/>
      <c r="K244" s="46"/>
      <c r="L244" s="46"/>
      <c r="M244" s="46"/>
      <c r="N244" s="46"/>
      <c r="O244" s="46"/>
      <c r="P244" s="46"/>
      <c r="Q244" s="46"/>
      <c r="R244" s="46"/>
      <c r="S244" s="46"/>
    </row>
    <row r="245" spans="1:19">
      <c r="A245" s="91"/>
      <c r="B245" s="46"/>
      <c r="C245" s="46"/>
      <c r="D245" s="46"/>
      <c r="E245" s="46"/>
      <c r="F245" s="46"/>
      <c r="G245" s="46"/>
      <c r="H245" s="46"/>
      <c r="I245" s="46"/>
      <c r="J245" s="46"/>
      <c r="K245" s="46"/>
      <c r="L245" s="46"/>
      <c r="M245" s="46"/>
      <c r="N245" s="46"/>
      <c r="O245" s="46"/>
      <c r="P245" s="46"/>
      <c r="Q245" s="46"/>
      <c r="R245" s="46"/>
      <c r="S245" s="46"/>
    </row>
    <row r="246" spans="1:19">
      <c r="A246" s="91"/>
      <c r="B246" s="46"/>
      <c r="C246" s="46"/>
      <c r="D246" s="46"/>
      <c r="E246" s="46"/>
      <c r="F246" s="46"/>
      <c r="G246" s="46"/>
      <c r="H246" s="46"/>
      <c r="I246" s="46"/>
      <c r="J246" s="46"/>
      <c r="K246" s="46"/>
      <c r="L246" s="46"/>
      <c r="M246" s="46"/>
      <c r="N246" s="46"/>
      <c r="O246" s="46"/>
      <c r="P246" s="46"/>
      <c r="Q246" s="46"/>
      <c r="R246" s="46"/>
      <c r="S246" s="46"/>
    </row>
    <row r="247" spans="1:19">
      <c r="A247" s="91"/>
      <c r="B247" s="46"/>
      <c r="C247" s="46"/>
      <c r="D247" s="46"/>
      <c r="E247" s="46"/>
      <c r="F247" s="46"/>
      <c r="G247" s="46"/>
      <c r="H247" s="46"/>
      <c r="I247" s="46"/>
      <c r="J247" s="46"/>
      <c r="K247" s="46"/>
      <c r="L247" s="46"/>
      <c r="M247" s="46"/>
      <c r="N247" s="46"/>
      <c r="O247" s="46"/>
      <c r="P247" s="46"/>
      <c r="Q247" s="46"/>
      <c r="R247" s="46"/>
      <c r="S247" s="46"/>
    </row>
    <row r="248" spans="1:19">
      <c r="A248" s="91"/>
      <c r="B248" s="46"/>
      <c r="C248" s="46"/>
      <c r="D248" s="46"/>
      <c r="E248" s="46"/>
      <c r="F248" s="46"/>
      <c r="G248" s="46"/>
      <c r="H248" s="46"/>
      <c r="I248" s="46"/>
      <c r="J248" s="46"/>
      <c r="K248" s="46"/>
      <c r="L248" s="46"/>
      <c r="M248" s="46"/>
      <c r="N248" s="46"/>
      <c r="O248" s="46"/>
      <c r="P248" s="46"/>
      <c r="Q248" s="46"/>
      <c r="R248" s="46"/>
      <c r="S248" s="46"/>
    </row>
    <row r="249" spans="1:19">
      <c r="A249" s="91"/>
      <c r="B249" s="46"/>
      <c r="C249" s="46"/>
      <c r="D249" s="46"/>
      <c r="E249" s="46"/>
      <c r="F249" s="46"/>
      <c r="G249" s="46"/>
      <c r="H249" s="46"/>
      <c r="I249" s="46"/>
      <c r="J249" s="46"/>
      <c r="K249" s="46"/>
      <c r="L249" s="46"/>
      <c r="M249" s="46"/>
      <c r="N249" s="46"/>
      <c r="O249" s="46"/>
      <c r="P249" s="46"/>
      <c r="Q249" s="46"/>
      <c r="R249" s="46"/>
      <c r="S249" s="46"/>
    </row>
    <row r="250" spans="1:19">
      <c r="A250" s="91"/>
      <c r="B250" s="46"/>
      <c r="C250" s="46"/>
      <c r="D250" s="46"/>
      <c r="E250" s="46"/>
      <c r="F250" s="46"/>
      <c r="G250" s="46"/>
      <c r="H250" s="46"/>
      <c r="I250" s="46"/>
      <c r="J250" s="46"/>
      <c r="K250" s="46"/>
      <c r="L250" s="46"/>
      <c r="M250" s="46"/>
      <c r="N250" s="46"/>
      <c r="O250" s="46"/>
      <c r="P250" s="46"/>
      <c r="Q250" s="46"/>
      <c r="R250" s="46"/>
      <c r="S250" s="46"/>
    </row>
    <row r="251" spans="1:19">
      <c r="A251" s="91"/>
      <c r="B251" s="46"/>
      <c r="C251" s="46"/>
      <c r="D251" s="46"/>
      <c r="E251" s="46"/>
      <c r="F251" s="46"/>
      <c r="G251" s="46"/>
      <c r="H251" s="46"/>
      <c r="I251" s="46"/>
      <c r="J251" s="46"/>
      <c r="K251" s="46"/>
      <c r="L251" s="46"/>
      <c r="M251" s="46"/>
      <c r="N251" s="46"/>
      <c r="O251" s="46"/>
      <c r="P251" s="46"/>
      <c r="Q251" s="46"/>
      <c r="R251" s="46"/>
      <c r="S251" s="46"/>
    </row>
    <row r="252" spans="1:19">
      <c r="A252" s="91"/>
      <c r="B252" s="46"/>
      <c r="C252" s="46"/>
      <c r="D252" s="46"/>
      <c r="E252" s="46"/>
      <c r="F252" s="46"/>
      <c r="G252" s="46"/>
      <c r="H252" s="46"/>
      <c r="I252" s="46"/>
      <c r="J252" s="46"/>
      <c r="K252" s="46"/>
      <c r="L252" s="46"/>
      <c r="M252" s="46"/>
      <c r="N252" s="46"/>
      <c r="O252" s="46"/>
      <c r="P252" s="46"/>
      <c r="Q252" s="46"/>
      <c r="R252" s="46"/>
      <c r="S252" s="46"/>
    </row>
    <row r="253" spans="1:19">
      <c r="A253" s="91"/>
      <c r="B253" s="46"/>
      <c r="C253" s="46"/>
      <c r="D253" s="46"/>
      <c r="E253" s="46"/>
      <c r="F253" s="46"/>
      <c r="G253" s="46"/>
      <c r="H253" s="46"/>
      <c r="I253" s="46"/>
      <c r="J253" s="46"/>
      <c r="K253" s="46"/>
      <c r="L253" s="46"/>
      <c r="M253" s="46"/>
      <c r="N253" s="46"/>
      <c r="O253" s="46"/>
      <c r="P253" s="46"/>
      <c r="Q253" s="46"/>
      <c r="R253" s="46"/>
      <c r="S253" s="46"/>
    </row>
    <row r="254" spans="1:19">
      <c r="A254" s="91"/>
      <c r="B254" s="46"/>
      <c r="C254" s="46"/>
      <c r="D254" s="46"/>
      <c r="E254" s="46"/>
      <c r="F254" s="46"/>
      <c r="G254" s="46"/>
      <c r="H254" s="46"/>
      <c r="I254" s="46"/>
      <c r="J254" s="46"/>
      <c r="K254" s="46"/>
      <c r="L254" s="46"/>
      <c r="M254" s="46"/>
      <c r="N254" s="46"/>
      <c r="O254" s="46"/>
      <c r="P254" s="46"/>
      <c r="Q254" s="46"/>
      <c r="R254" s="46"/>
      <c r="S254" s="46"/>
    </row>
    <row r="255" spans="1:19">
      <c r="A255" s="91"/>
      <c r="B255" s="46"/>
      <c r="C255" s="46"/>
      <c r="D255" s="46"/>
      <c r="E255" s="46"/>
      <c r="F255" s="46"/>
      <c r="G255" s="46"/>
      <c r="H255" s="46"/>
      <c r="I255" s="46"/>
      <c r="J255" s="46"/>
      <c r="K255" s="46"/>
      <c r="L255" s="46"/>
      <c r="M255" s="46"/>
      <c r="N255" s="46"/>
      <c r="O255" s="46"/>
      <c r="P255" s="46"/>
      <c r="Q255" s="46"/>
      <c r="R255" s="46"/>
      <c r="S255" s="46"/>
    </row>
    <row r="256" spans="1:19">
      <c r="A256" s="91"/>
      <c r="B256" s="46"/>
      <c r="C256" s="46"/>
      <c r="D256" s="46"/>
      <c r="E256" s="46"/>
      <c r="F256" s="46"/>
      <c r="G256" s="46"/>
      <c r="H256" s="46"/>
      <c r="I256" s="46"/>
      <c r="J256" s="46"/>
      <c r="K256" s="46"/>
      <c r="L256" s="46"/>
      <c r="M256" s="46"/>
      <c r="N256" s="46"/>
      <c r="O256" s="46"/>
      <c r="P256" s="46"/>
      <c r="Q256" s="46"/>
      <c r="R256" s="46"/>
      <c r="S256" s="46"/>
    </row>
    <row r="257" spans="1:19">
      <c r="A257" s="91"/>
      <c r="B257" s="46"/>
      <c r="C257" s="46"/>
      <c r="D257" s="46"/>
      <c r="E257" s="46"/>
      <c r="F257" s="46"/>
      <c r="G257" s="46"/>
      <c r="H257" s="46"/>
      <c r="I257" s="46"/>
      <c r="J257" s="46"/>
      <c r="K257" s="46"/>
      <c r="L257" s="46"/>
      <c r="M257" s="46"/>
      <c r="N257" s="46"/>
      <c r="O257" s="46"/>
      <c r="P257" s="46"/>
      <c r="Q257" s="46"/>
      <c r="R257" s="46"/>
      <c r="S257" s="46"/>
    </row>
    <row r="258" spans="1:19">
      <c r="A258" s="91"/>
      <c r="B258" s="46"/>
      <c r="C258" s="46"/>
      <c r="D258" s="46"/>
      <c r="E258" s="46"/>
      <c r="F258" s="46"/>
      <c r="G258" s="46"/>
      <c r="H258" s="46"/>
      <c r="I258" s="46"/>
      <c r="J258" s="46"/>
      <c r="K258" s="46"/>
      <c r="L258" s="46"/>
      <c r="M258" s="46"/>
      <c r="N258" s="46"/>
      <c r="O258" s="46"/>
      <c r="P258" s="46"/>
      <c r="Q258" s="46"/>
      <c r="R258" s="46"/>
      <c r="S258" s="46"/>
    </row>
    <row r="259" spans="1:19">
      <c r="A259" s="91"/>
      <c r="B259" s="46"/>
      <c r="C259" s="46"/>
      <c r="D259" s="46"/>
      <c r="E259" s="46"/>
      <c r="F259" s="46"/>
      <c r="G259" s="46"/>
      <c r="H259" s="46"/>
      <c r="I259" s="46"/>
      <c r="J259" s="46"/>
      <c r="K259" s="46"/>
      <c r="L259" s="46"/>
      <c r="M259" s="46"/>
      <c r="N259" s="46"/>
      <c r="O259" s="46"/>
      <c r="P259" s="46"/>
      <c r="Q259" s="46"/>
      <c r="R259" s="46"/>
      <c r="S259" s="46"/>
    </row>
    <row r="260" spans="1:19">
      <c r="A260" s="91"/>
      <c r="B260" s="46"/>
      <c r="C260" s="46"/>
      <c r="D260" s="46"/>
      <c r="E260" s="46"/>
      <c r="F260" s="46"/>
      <c r="G260" s="46"/>
      <c r="H260" s="46"/>
      <c r="I260" s="46"/>
      <c r="J260" s="46"/>
      <c r="K260" s="46"/>
      <c r="L260" s="46"/>
      <c r="M260" s="46"/>
      <c r="N260" s="46"/>
      <c r="O260" s="46"/>
      <c r="P260" s="46"/>
      <c r="Q260" s="46"/>
      <c r="R260" s="46"/>
      <c r="S260" s="46"/>
    </row>
    <row r="261" spans="1:19">
      <c r="A261" s="91"/>
      <c r="B261" s="46"/>
      <c r="C261" s="46"/>
      <c r="D261" s="46"/>
      <c r="E261" s="46"/>
      <c r="F261" s="46"/>
      <c r="G261" s="46"/>
      <c r="H261" s="46"/>
      <c r="I261" s="46"/>
      <c r="J261" s="46"/>
      <c r="K261" s="46"/>
      <c r="L261" s="46"/>
      <c r="M261" s="46"/>
      <c r="N261" s="46"/>
      <c r="O261" s="46"/>
      <c r="P261" s="46"/>
      <c r="Q261" s="46"/>
      <c r="R261" s="46"/>
      <c r="S261" s="46"/>
    </row>
    <row r="262" spans="1:19">
      <c r="A262" s="91"/>
      <c r="B262" s="46"/>
      <c r="C262" s="46"/>
      <c r="D262" s="46"/>
      <c r="E262" s="46"/>
      <c r="F262" s="46"/>
      <c r="G262" s="46"/>
      <c r="H262" s="46"/>
      <c r="I262" s="46"/>
      <c r="J262" s="46"/>
      <c r="K262" s="46"/>
      <c r="L262" s="46"/>
      <c r="M262" s="46"/>
      <c r="N262" s="46"/>
      <c r="O262" s="46"/>
      <c r="P262" s="46"/>
      <c r="Q262" s="46"/>
      <c r="R262" s="46"/>
      <c r="S262" s="46"/>
    </row>
    <row r="263" spans="1:19">
      <c r="A263" s="91"/>
      <c r="B263" s="46"/>
      <c r="C263" s="46"/>
      <c r="D263" s="46"/>
      <c r="E263" s="46"/>
      <c r="F263" s="46"/>
      <c r="G263" s="46"/>
      <c r="H263" s="46"/>
      <c r="I263" s="46"/>
      <c r="J263" s="46"/>
      <c r="K263" s="46"/>
      <c r="L263" s="46"/>
      <c r="M263" s="46"/>
      <c r="N263" s="46"/>
      <c r="O263" s="46"/>
      <c r="P263" s="46"/>
      <c r="Q263" s="46"/>
      <c r="R263" s="46"/>
      <c r="S263" s="46"/>
    </row>
    <row r="264" spans="1:19">
      <c r="A264" s="91"/>
      <c r="B264" s="46"/>
      <c r="C264" s="46"/>
      <c r="D264" s="46"/>
      <c r="E264" s="46"/>
      <c r="F264" s="46"/>
      <c r="G264" s="46"/>
      <c r="H264" s="46"/>
      <c r="I264" s="46"/>
      <c r="J264" s="46"/>
      <c r="K264" s="46"/>
      <c r="L264" s="46"/>
      <c r="M264" s="46"/>
      <c r="N264" s="46"/>
      <c r="O264" s="46"/>
      <c r="P264" s="46"/>
      <c r="Q264" s="46"/>
      <c r="R264" s="46"/>
      <c r="S264" s="46"/>
    </row>
    <row r="265" spans="1:19">
      <c r="A265" s="91"/>
      <c r="B265" s="46"/>
      <c r="C265" s="46"/>
      <c r="D265" s="46"/>
      <c r="E265" s="46"/>
      <c r="F265" s="46"/>
      <c r="G265" s="46"/>
      <c r="H265" s="46"/>
      <c r="I265" s="46"/>
      <c r="J265" s="46"/>
      <c r="K265" s="46"/>
      <c r="L265" s="46"/>
      <c r="M265" s="46"/>
      <c r="N265" s="46"/>
      <c r="O265" s="46"/>
      <c r="P265" s="46"/>
      <c r="Q265" s="46"/>
      <c r="R265" s="46"/>
      <c r="S265" s="46"/>
    </row>
    <row r="266" spans="1:19">
      <c r="A266" s="91"/>
      <c r="B266" s="46"/>
      <c r="C266" s="46"/>
      <c r="D266" s="46"/>
      <c r="E266" s="46"/>
      <c r="F266" s="46"/>
      <c r="G266" s="46"/>
      <c r="H266" s="46"/>
      <c r="I266" s="46"/>
      <c r="J266" s="46"/>
      <c r="K266" s="46"/>
      <c r="L266" s="46"/>
      <c r="M266" s="46"/>
      <c r="N266" s="46"/>
      <c r="O266" s="46"/>
      <c r="P266" s="46"/>
      <c r="Q266" s="46"/>
      <c r="R266" s="46"/>
      <c r="S266" s="46"/>
    </row>
    <row r="267" spans="1:19">
      <c r="A267" s="91"/>
      <c r="B267" s="46"/>
      <c r="C267" s="46"/>
      <c r="D267" s="46"/>
      <c r="E267" s="46"/>
      <c r="F267" s="46"/>
      <c r="G267" s="46"/>
      <c r="H267" s="46"/>
      <c r="I267" s="46"/>
      <c r="J267" s="46"/>
      <c r="K267" s="46"/>
      <c r="L267" s="46"/>
      <c r="M267" s="46"/>
      <c r="N267" s="46"/>
      <c r="O267" s="46"/>
      <c r="P267" s="46"/>
      <c r="Q267" s="46"/>
      <c r="R267" s="46"/>
      <c r="S267" s="46"/>
    </row>
    <row r="268" spans="1:19">
      <c r="A268" s="91"/>
      <c r="B268" s="46"/>
      <c r="C268" s="46"/>
      <c r="D268" s="46"/>
      <c r="E268" s="46"/>
      <c r="F268" s="46"/>
      <c r="G268" s="46"/>
      <c r="H268" s="46"/>
      <c r="I268" s="46"/>
      <c r="J268" s="46"/>
      <c r="K268" s="46"/>
      <c r="L268" s="46"/>
      <c r="M268" s="46"/>
      <c r="N268" s="46"/>
      <c r="O268" s="46"/>
      <c r="P268" s="46"/>
      <c r="Q268" s="46"/>
      <c r="R268" s="46"/>
      <c r="S268" s="46"/>
    </row>
    <row r="269" spans="1:19">
      <c r="A269" s="91"/>
      <c r="B269" s="46"/>
      <c r="C269" s="46"/>
      <c r="D269" s="46"/>
      <c r="E269" s="46"/>
      <c r="F269" s="46"/>
      <c r="G269" s="46"/>
      <c r="H269" s="46"/>
      <c r="I269" s="46"/>
      <c r="J269" s="46"/>
      <c r="K269" s="46"/>
      <c r="L269" s="46"/>
      <c r="M269" s="46"/>
      <c r="N269" s="46"/>
      <c r="O269" s="46"/>
      <c r="P269" s="46"/>
      <c r="Q269" s="46"/>
      <c r="R269" s="46"/>
      <c r="S269" s="46"/>
    </row>
    <row r="270" spans="1:19">
      <c r="A270" s="91"/>
      <c r="B270" s="46"/>
      <c r="C270" s="46"/>
      <c r="D270" s="46"/>
      <c r="E270" s="46"/>
      <c r="F270" s="46"/>
      <c r="G270" s="46"/>
      <c r="H270" s="46"/>
      <c r="I270" s="46"/>
      <c r="J270" s="46"/>
      <c r="K270" s="46"/>
      <c r="L270" s="46"/>
      <c r="M270" s="46"/>
      <c r="N270" s="46"/>
      <c r="O270" s="46"/>
      <c r="P270" s="46"/>
      <c r="Q270" s="46"/>
      <c r="R270" s="46"/>
      <c r="S270" s="46"/>
    </row>
    <row r="271" spans="1:19">
      <c r="A271" s="91"/>
      <c r="B271" s="46"/>
      <c r="C271" s="46"/>
      <c r="D271" s="46"/>
      <c r="E271" s="46"/>
      <c r="F271" s="46"/>
      <c r="G271" s="46"/>
      <c r="H271" s="46"/>
      <c r="I271" s="46"/>
      <c r="J271" s="46"/>
      <c r="K271" s="46"/>
      <c r="L271" s="46"/>
      <c r="M271" s="46"/>
      <c r="N271" s="46"/>
      <c r="O271" s="46"/>
      <c r="P271" s="46"/>
      <c r="Q271" s="46"/>
      <c r="R271" s="46"/>
      <c r="S271" s="46"/>
    </row>
    <row r="272" spans="1:19">
      <c r="A272" s="91"/>
      <c r="B272" s="46"/>
      <c r="C272" s="46"/>
      <c r="D272" s="46"/>
      <c r="E272" s="46"/>
      <c r="F272" s="46"/>
      <c r="G272" s="46"/>
      <c r="H272" s="46"/>
      <c r="I272" s="46"/>
      <c r="J272" s="46"/>
      <c r="K272" s="46"/>
      <c r="L272" s="46"/>
      <c r="M272" s="46"/>
      <c r="N272" s="46"/>
      <c r="O272" s="46"/>
      <c r="P272" s="46"/>
      <c r="Q272" s="46"/>
      <c r="R272" s="46"/>
      <c r="S272" s="46"/>
    </row>
    <row r="273" spans="1:19">
      <c r="A273" s="91"/>
      <c r="B273" s="46"/>
      <c r="C273" s="46"/>
      <c r="D273" s="46"/>
      <c r="E273" s="46"/>
      <c r="F273" s="46"/>
      <c r="G273" s="46"/>
      <c r="H273" s="46"/>
      <c r="I273" s="46"/>
      <c r="J273" s="46"/>
      <c r="K273" s="46"/>
      <c r="L273" s="46"/>
      <c r="M273" s="46"/>
      <c r="N273" s="46"/>
      <c r="O273" s="46"/>
      <c r="P273" s="46"/>
      <c r="Q273" s="46"/>
      <c r="R273" s="46"/>
      <c r="S273" s="46"/>
    </row>
    <row r="274" spans="1:19">
      <c r="A274" s="91"/>
      <c r="B274" s="46"/>
      <c r="C274" s="46"/>
      <c r="D274" s="46"/>
      <c r="E274" s="46"/>
      <c r="F274" s="46"/>
      <c r="G274" s="46"/>
      <c r="H274" s="46"/>
      <c r="I274" s="46"/>
      <c r="J274" s="46"/>
      <c r="K274" s="46"/>
      <c r="L274" s="46"/>
      <c r="M274" s="46"/>
      <c r="N274" s="46"/>
      <c r="O274" s="46"/>
      <c r="P274" s="46"/>
      <c r="Q274" s="46"/>
      <c r="R274" s="46"/>
      <c r="S274" s="46"/>
    </row>
    <row r="275" spans="1:19">
      <c r="A275" s="91"/>
      <c r="B275" s="46"/>
      <c r="C275" s="46"/>
      <c r="D275" s="46"/>
      <c r="E275" s="46"/>
      <c r="F275" s="46"/>
      <c r="G275" s="46"/>
      <c r="H275" s="46"/>
      <c r="I275" s="46"/>
      <c r="J275" s="46"/>
      <c r="K275" s="46"/>
      <c r="L275" s="46"/>
      <c r="M275" s="46"/>
      <c r="N275" s="46"/>
      <c r="O275" s="46"/>
      <c r="P275" s="46"/>
      <c r="Q275" s="46"/>
      <c r="R275" s="46"/>
      <c r="S275" s="46"/>
    </row>
    <row r="276" spans="1:19">
      <c r="A276" s="91"/>
      <c r="B276" s="46"/>
      <c r="C276" s="46"/>
      <c r="D276" s="46"/>
      <c r="E276" s="46"/>
      <c r="F276" s="46"/>
      <c r="G276" s="46"/>
      <c r="H276" s="46"/>
      <c r="I276" s="46"/>
      <c r="J276" s="46"/>
      <c r="K276" s="46"/>
      <c r="L276" s="46"/>
      <c r="M276" s="46"/>
      <c r="N276" s="46"/>
      <c r="O276" s="46"/>
      <c r="P276" s="46"/>
      <c r="Q276" s="46"/>
      <c r="R276" s="46"/>
      <c r="S276" s="46"/>
    </row>
    <row r="277" spans="1:19">
      <c r="A277" s="91"/>
      <c r="B277" s="46"/>
      <c r="C277" s="46"/>
      <c r="D277" s="46"/>
      <c r="E277" s="46"/>
      <c r="F277" s="46"/>
      <c r="G277" s="46"/>
      <c r="H277" s="46"/>
      <c r="I277" s="46"/>
      <c r="J277" s="46"/>
      <c r="K277" s="46"/>
      <c r="L277" s="46"/>
      <c r="M277" s="46"/>
      <c r="N277" s="46"/>
      <c r="O277" s="46"/>
      <c r="P277" s="46"/>
      <c r="Q277" s="46"/>
      <c r="R277" s="46"/>
      <c r="S277" s="46"/>
    </row>
    <row r="278" spans="1:19">
      <c r="A278" s="91"/>
      <c r="B278" s="46"/>
      <c r="C278" s="46"/>
      <c r="D278" s="46"/>
      <c r="E278" s="46"/>
      <c r="F278" s="46"/>
      <c r="G278" s="46"/>
      <c r="H278" s="46"/>
      <c r="I278" s="46"/>
      <c r="J278" s="46"/>
      <c r="K278" s="46"/>
      <c r="L278" s="46"/>
      <c r="M278" s="46"/>
      <c r="N278" s="46"/>
      <c r="O278" s="46"/>
      <c r="P278" s="46"/>
      <c r="Q278" s="46"/>
      <c r="R278" s="46"/>
      <c r="S278" s="46"/>
    </row>
    <row r="279" spans="1:19">
      <c r="A279" s="91"/>
      <c r="B279" s="46"/>
      <c r="C279" s="46"/>
      <c r="D279" s="46"/>
      <c r="E279" s="46"/>
      <c r="F279" s="46"/>
      <c r="G279" s="46"/>
      <c r="H279" s="46"/>
      <c r="I279" s="46"/>
      <c r="J279" s="46"/>
      <c r="K279" s="46"/>
      <c r="L279" s="46"/>
      <c r="M279" s="46"/>
      <c r="N279" s="46"/>
      <c r="O279" s="46"/>
      <c r="P279" s="46"/>
      <c r="Q279" s="46"/>
      <c r="R279" s="46"/>
      <c r="S279" s="46"/>
    </row>
    <row r="280" spans="1:19">
      <c r="A280" s="91"/>
      <c r="B280" s="46"/>
      <c r="C280" s="46"/>
      <c r="D280" s="46"/>
      <c r="E280" s="46"/>
      <c r="F280" s="46"/>
      <c r="G280" s="46"/>
      <c r="H280" s="46"/>
      <c r="I280" s="46"/>
      <c r="J280" s="46"/>
      <c r="K280" s="46"/>
      <c r="L280" s="46"/>
      <c r="M280" s="46"/>
      <c r="N280" s="46"/>
      <c r="O280" s="46"/>
      <c r="P280" s="46"/>
      <c r="Q280" s="46"/>
      <c r="R280" s="46"/>
      <c r="S280" s="46"/>
    </row>
    <row r="281" spans="1:19">
      <c r="A281" s="91"/>
      <c r="B281" s="46"/>
      <c r="C281" s="46"/>
      <c r="D281" s="46"/>
      <c r="E281" s="46"/>
      <c r="F281" s="46"/>
      <c r="G281" s="46"/>
      <c r="H281" s="46"/>
      <c r="I281" s="46"/>
      <c r="J281" s="46"/>
      <c r="K281" s="46"/>
      <c r="L281" s="46"/>
      <c r="M281" s="46"/>
      <c r="N281" s="46"/>
      <c r="O281" s="46"/>
      <c r="P281" s="46"/>
      <c r="Q281" s="46"/>
      <c r="R281" s="46"/>
      <c r="S281" s="46"/>
    </row>
    <row r="282" spans="1:19">
      <c r="A282" s="91"/>
      <c r="B282" s="46"/>
      <c r="C282" s="46"/>
      <c r="D282" s="46"/>
      <c r="E282" s="46"/>
      <c r="F282" s="46"/>
      <c r="G282" s="46"/>
      <c r="H282" s="46"/>
      <c r="I282" s="46"/>
      <c r="J282" s="46"/>
      <c r="K282" s="46"/>
      <c r="L282" s="46"/>
      <c r="M282" s="46"/>
      <c r="N282" s="46"/>
      <c r="O282" s="46"/>
      <c r="P282" s="46"/>
      <c r="Q282" s="46"/>
      <c r="R282" s="46"/>
      <c r="S282" s="46"/>
    </row>
    <row r="283" spans="1:19">
      <c r="A283" s="91"/>
      <c r="B283" s="46"/>
      <c r="C283" s="46"/>
      <c r="D283" s="46"/>
      <c r="E283" s="46"/>
      <c r="F283" s="46"/>
      <c r="G283" s="46"/>
      <c r="H283" s="46"/>
      <c r="I283" s="46"/>
      <c r="J283" s="46"/>
      <c r="K283" s="46"/>
      <c r="L283" s="46"/>
      <c r="M283" s="46"/>
      <c r="N283" s="46"/>
      <c r="O283" s="46"/>
      <c r="P283" s="46"/>
      <c r="Q283" s="46"/>
      <c r="R283" s="46"/>
      <c r="S283" s="46"/>
    </row>
    <row r="284" spans="1:19">
      <c r="A284" s="91"/>
      <c r="B284" s="46"/>
      <c r="C284" s="46"/>
      <c r="D284" s="46"/>
      <c r="E284" s="46"/>
      <c r="F284" s="46"/>
      <c r="G284" s="46"/>
      <c r="H284" s="46"/>
      <c r="I284" s="46"/>
      <c r="J284" s="46"/>
      <c r="K284" s="46"/>
      <c r="L284" s="46"/>
      <c r="M284" s="46"/>
      <c r="N284" s="46"/>
      <c r="O284" s="46"/>
      <c r="P284" s="46"/>
      <c r="Q284" s="46"/>
      <c r="R284" s="46"/>
      <c r="S284" s="46"/>
    </row>
    <row r="285" spans="1:19">
      <c r="A285" s="91"/>
      <c r="B285" s="46"/>
      <c r="C285" s="46"/>
      <c r="D285" s="46"/>
      <c r="E285" s="46"/>
      <c r="F285" s="46"/>
      <c r="G285" s="46"/>
      <c r="H285" s="46"/>
      <c r="I285" s="46"/>
      <c r="J285" s="46"/>
      <c r="K285" s="46"/>
      <c r="L285" s="46"/>
      <c r="M285" s="46"/>
      <c r="N285" s="46"/>
      <c r="O285" s="46"/>
      <c r="P285" s="46"/>
      <c r="Q285" s="46"/>
      <c r="R285" s="46"/>
      <c r="S285" s="46"/>
    </row>
    <row r="286" spans="1:19">
      <c r="A286" s="91"/>
      <c r="B286" s="46"/>
      <c r="C286" s="46"/>
      <c r="D286" s="46"/>
      <c r="E286" s="46"/>
      <c r="F286" s="46"/>
      <c r="G286" s="46"/>
      <c r="H286" s="46"/>
      <c r="I286" s="46"/>
      <c r="J286" s="46"/>
      <c r="K286" s="46"/>
      <c r="L286" s="46"/>
      <c r="M286" s="46"/>
      <c r="N286" s="46"/>
      <c r="O286" s="46"/>
      <c r="P286" s="46"/>
      <c r="Q286" s="46"/>
      <c r="R286" s="46"/>
      <c r="S286" s="46"/>
    </row>
    <row r="287" spans="1:19">
      <c r="A287" s="91"/>
      <c r="B287" s="46"/>
      <c r="C287" s="46"/>
      <c r="D287" s="46"/>
      <c r="E287" s="46"/>
      <c r="F287" s="46"/>
      <c r="G287" s="46"/>
      <c r="H287" s="46"/>
      <c r="I287" s="46"/>
      <c r="J287" s="46"/>
      <c r="K287" s="46"/>
      <c r="L287" s="46"/>
      <c r="M287" s="46"/>
      <c r="N287" s="46"/>
      <c r="O287" s="46"/>
      <c r="P287" s="46"/>
      <c r="Q287" s="46"/>
      <c r="R287" s="46"/>
      <c r="S287" s="46"/>
    </row>
    <row r="288" spans="1:19">
      <c r="A288" s="91"/>
      <c r="B288" s="46"/>
      <c r="C288" s="46"/>
      <c r="D288" s="46"/>
      <c r="E288" s="46"/>
      <c r="F288" s="46"/>
      <c r="G288" s="46"/>
      <c r="H288" s="46"/>
      <c r="I288" s="46"/>
      <c r="J288" s="46"/>
      <c r="K288" s="46"/>
      <c r="L288" s="46"/>
      <c r="M288" s="46"/>
      <c r="N288" s="46"/>
      <c r="O288" s="46"/>
      <c r="P288" s="46"/>
      <c r="Q288" s="46"/>
      <c r="R288" s="46"/>
      <c r="S288" s="46"/>
    </row>
    <row r="289" spans="1:19">
      <c r="A289" s="91"/>
      <c r="B289" s="46"/>
      <c r="C289" s="46"/>
      <c r="D289" s="46"/>
      <c r="E289" s="46"/>
      <c r="F289" s="46"/>
      <c r="G289" s="46"/>
      <c r="H289" s="46"/>
      <c r="I289" s="46"/>
      <c r="J289" s="46"/>
      <c r="K289" s="46"/>
      <c r="L289" s="46"/>
      <c r="M289" s="46"/>
      <c r="N289" s="46"/>
      <c r="O289" s="46"/>
      <c r="P289" s="46"/>
      <c r="Q289" s="46"/>
      <c r="R289" s="46"/>
      <c r="S289" s="46"/>
    </row>
    <row r="290" spans="1:19">
      <c r="A290" s="91"/>
      <c r="B290" s="46"/>
      <c r="C290" s="46"/>
      <c r="D290" s="46"/>
      <c r="E290" s="46"/>
      <c r="F290" s="46"/>
      <c r="G290" s="46"/>
      <c r="H290" s="46"/>
      <c r="I290" s="46"/>
      <c r="J290" s="46"/>
      <c r="K290" s="46"/>
      <c r="L290" s="46"/>
      <c r="M290" s="46"/>
      <c r="N290" s="46"/>
      <c r="O290" s="46"/>
      <c r="P290" s="46"/>
      <c r="Q290" s="46"/>
      <c r="R290" s="46"/>
      <c r="S290" s="46"/>
    </row>
    <row r="291" spans="1:19">
      <c r="A291" s="91"/>
      <c r="B291" s="46"/>
      <c r="C291" s="46"/>
      <c r="D291" s="46"/>
      <c r="E291" s="46"/>
      <c r="F291" s="46"/>
      <c r="G291" s="46"/>
      <c r="H291" s="46"/>
      <c r="I291" s="46"/>
      <c r="J291" s="46"/>
      <c r="K291" s="46"/>
      <c r="L291" s="46"/>
      <c r="M291" s="46"/>
      <c r="N291" s="46"/>
      <c r="O291" s="46"/>
      <c r="P291" s="46"/>
      <c r="Q291" s="46"/>
      <c r="R291" s="46"/>
      <c r="S291" s="46"/>
    </row>
    <row r="292" spans="1:19">
      <c r="A292" s="91"/>
      <c r="B292" s="46"/>
      <c r="C292" s="46"/>
      <c r="D292" s="46"/>
      <c r="E292" s="46"/>
      <c r="F292" s="46"/>
      <c r="G292" s="46"/>
      <c r="H292" s="46"/>
      <c r="I292" s="46"/>
      <c r="J292" s="46"/>
      <c r="K292" s="46"/>
      <c r="L292" s="46"/>
      <c r="M292" s="46"/>
      <c r="N292" s="46"/>
      <c r="O292" s="46"/>
      <c r="P292" s="46"/>
      <c r="Q292" s="46"/>
      <c r="R292" s="46"/>
      <c r="S292" s="46"/>
    </row>
    <row r="293" spans="1:19">
      <c r="A293" s="91"/>
      <c r="B293" s="46"/>
      <c r="C293" s="46"/>
      <c r="D293" s="46"/>
      <c r="E293" s="46"/>
      <c r="F293" s="46"/>
      <c r="G293" s="46"/>
      <c r="H293" s="46"/>
      <c r="I293" s="46"/>
      <c r="J293" s="46"/>
      <c r="K293" s="46"/>
      <c r="L293" s="46"/>
      <c r="M293" s="46"/>
      <c r="N293" s="46"/>
      <c r="O293" s="46"/>
      <c r="P293" s="46"/>
      <c r="Q293" s="46"/>
      <c r="R293" s="46"/>
      <c r="S293" s="46"/>
    </row>
    <row r="294" spans="1:19">
      <c r="A294" s="91"/>
      <c r="B294" s="46"/>
      <c r="C294" s="46"/>
      <c r="D294" s="46"/>
      <c r="E294" s="46"/>
      <c r="F294" s="46"/>
      <c r="G294" s="46"/>
      <c r="H294" s="46"/>
      <c r="I294" s="46"/>
      <c r="J294" s="46"/>
      <c r="K294" s="46"/>
      <c r="L294" s="46"/>
      <c r="M294" s="46"/>
      <c r="N294" s="46"/>
      <c r="O294" s="46"/>
      <c r="P294" s="46"/>
      <c r="Q294" s="46"/>
      <c r="R294" s="46"/>
      <c r="S294" s="46"/>
    </row>
    <row r="295" spans="1:19">
      <c r="A295" s="91"/>
      <c r="B295" s="46"/>
      <c r="C295" s="46"/>
      <c r="D295" s="46"/>
      <c r="E295" s="46"/>
      <c r="F295" s="46"/>
      <c r="G295" s="46"/>
      <c r="H295" s="46"/>
      <c r="I295" s="46"/>
      <c r="J295" s="46"/>
      <c r="K295" s="46"/>
      <c r="L295" s="46"/>
      <c r="M295" s="46"/>
      <c r="N295" s="46"/>
      <c r="O295" s="46"/>
      <c r="P295" s="46"/>
      <c r="Q295" s="46"/>
      <c r="R295" s="46"/>
      <c r="S295" s="46"/>
    </row>
    <row r="296" spans="1:19">
      <c r="A296" s="91"/>
      <c r="B296" s="46"/>
      <c r="C296" s="46"/>
      <c r="D296" s="46"/>
      <c r="E296" s="46"/>
      <c r="F296" s="46"/>
      <c r="G296" s="46"/>
      <c r="H296" s="46"/>
      <c r="I296" s="46"/>
      <c r="J296" s="46"/>
      <c r="K296" s="46"/>
      <c r="L296" s="46"/>
      <c r="M296" s="46"/>
      <c r="N296" s="46"/>
      <c r="O296" s="46"/>
      <c r="P296" s="46"/>
      <c r="Q296" s="46"/>
      <c r="R296" s="46"/>
      <c r="S296" s="46"/>
    </row>
    <row r="297" spans="1:19">
      <c r="A297" s="91"/>
      <c r="B297" s="46"/>
      <c r="C297" s="46"/>
      <c r="D297" s="46"/>
      <c r="E297" s="46"/>
      <c r="F297" s="46"/>
      <c r="G297" s="46"/>
      <c r="H297" s="46"/>
      <c r="I297" s="46"/>
      <c r="J297" s="46"/>
      <c r="K297" s="46"/>
      <c r="L297" s="46"/>
      <c r="M297" s="46"/>
      <c r="N297" s="46"/>
      <c r="O297" s="46"/>
      <c r="P297" s="46"/>
      <c r="Q297" s="46"/>
      <c r="R297" s="46"/>
      <c r="S297" s="46"/>
    </row>
    <row r="298" spans="1:19">
      <c r="A298" s="91"/>
      <c r="B298" s="46"/>
      <c r="C298" s="46"/>
      <c r="D298" s="46"/>
      <c r="E298" s="46"/>
      <c r="F298" s="46"/>
      <c r="G298" s="46"/>
      <c r="H298" s="46"/>
      <c r="I298" s="46"/>
      <c r="J298" s="46"/>
      <c r="K298" s="46"/>
      <c r="L298" s="46"/>
      <c r="M298" s="46"/>
      <c r="N298" s="46"/>
      <c r="O298" s="46"/>
      <c r="P298" s="46"/>
      <c r="Q298" s="46"/>
      <c r="R298" s="46"/>
      <c r="S298" s="46"/>
    </row>
    <row r="299" spans="1:19">
      <c r="A299" s="91"/>
      <c r="B299" s="46"/>
      <c r="C299" s="46"/>
      <c r="D299" s="46"/>
      <c r="E299" s="46"/>
      <c r="F299" s="46"/>
      <c r="G299" s="46"/>
      <c r="H299" s="46"/>
      <c r="I299" s="46"/>
      <c r="J299" s="46"/>
      <c r="K299" s="46"/>
      <c r="L299" s="46"/>
      <c r="M299" s="46"/>
      <c r="N299" s="46"/>
      <c r="O299" s="46"/>
      <c r="P299" s="46"/>
      <c r="Q299" s="46"/>
      <c r="R299" s="46"/>
      <c r="S299" s="46"/>
    </row>
    <row r="300" spans="1:19">
      <c r="A300" s="91"/>
      <c r="B300" s="46"/>
      <c r="C300" s="46"/>
      <c r="D300" s="46"/>
      <c r="E300" s="46"/>
      <c r="F300" s="46"/>
      <c r="G300" s="46"/>
      <c r="H300" s="46"/>
      <c r="I300" s="46"/>
      <c r="J300" s="46"/>
      <c r="K300" s="46"/>
      <c r="L300" s="46"/>
      <c r="M300" s="46"/>
      <c r="N300" s="46"/>
      <c r="O300" s="46"/>
      <c r="P300" s="46"/>
      <c r="Q300" s="46"/>
      <c r="R300" s="46"/>
      <c r="S300" s="46"/>
    </row>
    <row r="301" spans="1:19">
      <c r="A301" s="91"/>
      <c r="B301" s="46"/>
      <c r="C301" s="46"/>
      <c r="D301" s="46"/>
      <c r="E301" s="46"/>
      <c r="F301" s="46"/>
      <c r="G301" s="46"/>
      <c r="H301" s="46"/>
      <c r="I301" s="46"/>
      <c r="J301" s="46"/>
      <c r="K301" s="46"/>
      <c r="L301" s="46"/>
      <c r="M301" s="46"/>
      <c r="N301" s="46"/>
      <c r="O301" s="46"/>
      <c r="P301" s="46"/>
      <c r="Q301" s="46"/>
      <c r="R301" s="46"/>
      <c r="S301" s="46"/>
    </row>
    <row r="302" spans="1:19">
      <c r="A302" s="91"/>
      <c r="B302" s="46"/>
      <c r="C302" s="46"/>
      <c r="D302" s="46"/>
      <c r="E302" s="46"/>
      <c r="F302" s="46"/>
      <c r="G302" s="46"/>
      <c r="H302" s="46"/>
      <c r="I302" s="46"/>
      <c r="J302" s="46"/>
      <c r="K302" s="46"/>
      <c r="L302" s="46"/>
      <c r="M302" s="46"/>
      <c r="N302" s="46"/>
      <c r="O302" s="46"/>
      <c r="P302" s="46"/>
      <c r="Q302" s="46"/>
      <c r="R302" s="46"/>
      <c r="S302" s="46"/>
    </row>
    <row r="303" spans="1:19">
      <c r="A303" s="91"/>
      <c r="B303" s="46"/>
      <c r="C303" s="46"/>
      <c r="D303" s="46"/>
      <c r="E303" s="46"/>
      <c r="F303" s="46"/>
      <c r="G303" s="46"/>
      <c r="H303" s="46"/>
      <c r="I303" s="46"/>
      <c r="J303" s="46"/>
      <c r="K303" s="46"/>
      <c r="L303" s="46"/>
      <c r="M303" s="46"/>
      <c r="N303" s="46"/>
      <c r="O303" s="46"/>
      <c r="P303" s="46"/>
      <c r="Q303" s="46"/>
      <c r="R303" s="46"/>
      <c r="S303" s="46"/>
    </row>
    <row r="304" spans="1:19">
      <c r="A304" s="91"/>
      <c r="B304" s="46"/>
      <c r="C304" s="46"/>
      <c r="D304" s="46"/>
      <c r="E304" s="46"/>
      <c r="F304" s="46"/>
      <c r="G304" s="46"/>
      <c r="H304" s="46"/>
      <c r="I304" s="46"/>
      <c r="J304" s="46"/>
      <c r="K304" s="46"/>
      <c r="L304" s="46"/>
      <c r="M304" s="46"/>
      <c r="N304" s="46"/>
      <c r="O304" s="46"/>
      <c r="P304" s="46"/>
      <c r="Q304" s="46"/>
      <c r="R304" s="46"/>
      <c r="S304" s="46"/>
    </row>
    <row r="305" spans="1:19">
      <c r="A305" s="91"/>
      <c r="B305" s="46"/>
      <c r="C305" s="46"/>
      <c r="D305" s="46"/>
      <c r="E305" s="46"/>
      <c r="F305" s="46"/>
      <c r="G305" s="46"/>
      <c r="H305" s="46"/>
      <c r="I305" s="46"/>
      <c r="J305" s="46"/>
      <c r="K305" s="46"/>
      <c r="L305" s="46"/>
      <c r="M305" s="46"/>
      <c r="N305" s="46"/>
      <c r="O305" s="46"/>
      <c r="P305" s="46"/>
      <c r="Q305" s="46"/>
      <c r="R305" s="46"/>
      <c r="S305" s="46"/>
    </row>
    <row r="306" spans="1:19">
      <c r="A306" s="91"/>
      <c r="B306" s="46"/>
      <c r="C306" s="46"/>
      <c r="D306" s="46"/>
      <c r="E306" s="46"/>
      <c r="F306" s="46"/>
      <c r="G306" s="46"/>
      <c r="H306" s="46"/>
      <c r="I306" s="46"/>
      <c r="J306" s="46"/>
      <c r="K306" s="46"/>
      <c r="L306" s="46"/>
      <c r="M306" s="46"/>
      <c r="N306" s="46"/>
      <c r="O306" s="46"/>
      <c r="P306" s="46"/>
      <c r="Q306" s="46"/>
      <c r="R306" s="46"/>
      <c r="S306" s="46"/>
    </row>
    <row r="307" spans="1:19">
      <c r="A307" s="91"/>
      <c r="B307" s="46"/>
      <c r="C307" s="46"/>
      <c r="D307" s="46"/>
      <c r="E307" s="46"/>
      <c r="F307" s="46"/>
      <c r="G307" s="46"/>
      <c r="H307" s="46"/>
      <c r="I307" s="46"/>
      <c r="J307" s="46"/>
      <c r="K307" s="46"/>
      <c r="L307" s="46"/>
      <c r="M307" s="46"/>
      <c r="N307" s="46"/>
      <c r="O307" s="46"/>
      <c r="P307" s="46"/>
      <c r="Q307" s="46"/>
      <c r="R307" s="46"/>
      <c r="S307" s="46"/>
    </row>
    <row r="308" spans="1:19">
      <c r="A308" s="91"/>
      <c r="B308" s="46"/>
      <c r="C308" s="46"/>
      <c r="D308" s="46"/>
      <c r="E308" s="46"/>
      <c r="F308" s="46"/>
      <c r="G308" s="46"/>
      <c r="H308" s="46"/>
      <c r="I308" s="46"/>
      <c r="J308" s="46"/>
      <c r="K308" s="46"/>
      <c r="L308" s="46"/>
      <c r="M308" s="46"/>
      <c r="N308" s="46"/>
      <c r="O308" s="46"/>
      <c r="P308" s="46"/>
      <c r="Q308" s="46"/>
      <c r="R308" s="46"/>
      <c r="S308" s="46"/>
    </row>
    <row r="309" spans="1:19">
      <c r="A309" s="91"/>
      <c r="B309" s="46"/>
      <c r="C309" s="46"/>
      <c r="D309" s="46"/>
      <c r="E309" s="46"/>
      <c r="F309" s="46"/>
      <c r="G309" s="46"/>
      <c r="H309" s="46"/>
      <c r="I309" s="46"/>
      <c r="J309" s="46"/>
      <c r="K309" s="46"/>
      <c r="L309" s="46"/>
      <c r="M309" s="46"/>
      <c r="N309" s="46"/>
      <c r="O309" s="46"/>
      <c r="P309" s="46"/>
      <c r="Q309" s="46"/>
      <c r="R309" s="46"/>
      <c r="S309" s="46"/>
    </row>
    <row r="310" spans="1:19">
      <c r="A310" s="91"/>
      <c r="B310" s="46"/>
      <c r="C310" s="46"/>
      <c r="D310" s="46"/>
      <c r="E310" s="46"/>
      <c r="F310" s="46"/>
      <c r="G310" s="46"/>
      <c r="H310" s="46"/>
      <c r="I310" s="46"/>
      <c r="J310" s="46"/>
      <c r="K310" s="46"/>
      <c r="L310" s="46"/>
      <c r="M310" s="46"/>
      <c r="N310" s="46"/>
      <c r="O310" s="46"/>
      <c r="P310" s="46"/>
      <c r="Q310" s="46"/>
      <c r="R310" s="46"/>
      <c r="S310" s="46"/>
    </row>
    <row r="311" spans="1:19">
      <c r="A311" s="91"/>
      <c r="B311" s="46"/>
      <c r="C311" s="46"/>
      <c r="D311" s="46"/>
      <c r="E311" s="46"/>
      <c r="F311" s="46"/>
      <c r="G311" s="46"/>
      <c r="H311" s="46"/>
      <c r="I311" s="46"/>
      <c r="J311" s="46"/>
      <c r="K311" s="46"/>
      <c r="L311" s="46"/>
      <c r="M311" s="46"/>
      <c r="N311" s="46"/>
      <c r="O311" s="46"/>
      <c r="P311" s="46"/>
      <c r="Q311" s="46"/>
      <c r="R311" s="46"/>
      <c r="S311" s="46"/>
    </row>
    <row r="312" spans="1:19">
      <c r="A312" s="91"/>
      <c r="B312" s="46"/>
      <c r="C312" s="46"/>
      <c r="D312" s="46"/>
      <c r="E312" s="46"/>
      <c r="F312" s="46"/>
      <c r="G312" s="46"/>
      <c r="H312" s="46"/>
      <c r="I312" s="46"/>
      <c r="J312" s="46"/>
      <c r="K312" s="46"/>
      <c r="L312" s="46"/>
      <c r="M312" s="46"/>
      <c r="N312" s="46"/>
      <c r="O312" s="46"/>
      <c r="P312" s="46"/>
      <c r="Q312" s="46"/>
      <c r="R312" s="46"/>
      <c r="S312" s="46"/>
    </row>
    <row r="313" spans="1:19">
      <c r="A313" s="91"/>
      <c r="B313" s="46"/>
      <c r="C313" s="46"/>
      <c r="D313" s="46"/>
      <c r="E313" s="46"/>
      <c r="F313" s="46"/>
      <c r="G313" s="46"/>
      <c r="H313" s="46"/>
      <c r="I313" s="46"/>
      <c r="J313" s="46"/>
      <c r="K313" s="46"/>
      <c r="L313" s="46"/>
      <c r="M313" s="46"/>
      <c r="N313" s="46"/>
      <c r="O313" s="46"/>
      <c r="P313" s="46"/>
      <c r="Q313" s="46"/>
      <c r="R313" s="46"/>
      <c r="S313" s="46"/>
    </row>
    <row r="314" spans="1:19">
      <c r="A314" s="91"/>
      <c r="B314" s="46"/>
      <c r="C314" s="46"/>
      <c r="D314" s="46"/>
      <c r="E314" s="46"/>
      <c r="F314" s="46"/>
      <c r="G314" s="46"/>
      <c r="H314" s="46"/>
      <c r="I314" s="46"/>
      <c r="J314" s="46"/>
      <c r="K314" s="46"/>
      <c r="L314" s="46"/>
      <c r="M314" s="46"/>
      <c r="N314" s="46"/>
      <c r="O314" s="46"/>
      <c r="P314" s="46"/>
      <c r="Q314" s="46"/>
      <c r="R314" s="46"/>
      <c r="S314" s="46"/>
    </row>
    <row r="315" spans="1:19">
      <c r="A315" s="91"/>
      <c r="B315" s="46"/>
      <c r="C315" s="46"/>
      <c r="D315" s="46"/>
      <c r="E315" s="46"/>
      <c r="F315" s="46"/>
      <c r="G315" s="46"/>
      <c r="H315" s="46"/>
      <c r="I315" s="46"/>
      <c r="J315" s="46"/>
      <c r="K315" s="46"/>
      <c r="L315" s="46"/>
      <c r="M315" s="46"/>
      <c r="N315" s="46"/>
      <c r="O315" s="46"/>
      <c r="P315" s="46"/>
      <c r="Q315" s="46"/>
      <c r="R315" s="46"/>
      <c r="S315" s="46"/>
    </row>
    <row r="316" spans="1:19">
      <c r="A316" s="91"/>
      <c r="B316" s="46"/>
      <c r="C316" s="46"/>
      <c r="D316" s="46"/>
      <c r="E316" s="46"/>
      <c r="F316" s="46"/>
      <c r="G316" s="46"/>
      <c r="H316" s="46"/>
      <c r="I316" s="46"/>
      <c r="J316" s="46"/>
      <c r="K316" s="46"/>
      <c r="L316" s="46"/>
      <c r="M316" s="46"/>
      <c r="N316" s="46"/>
      <c r="O316" s="46"/>
      <c r="P316" s="46"/>
      <c r="Q316" s="46"/>
      <c r="R316" s="46"/>
      <c r="S316" s="46"/>
    </row>
    <row r="317" spans="1:19">
      <c r="A317" s="91"/>
      <c r="B317" s="46"/>
      <c r="C317" s="46"/>
      <c r="D317" s="46"/>
      <c r="E317" s="46"/>
      <c r="F317" s="46"/>
      <c r="G317" s="46"/>
      <c r="H317" s="46"/>
      <c r="I317" s="46"/>
      <c r="J317" s="46"/>
      <c r="K317" s="46"/>
      <c r="L317" s="46"/>
      <c r="M317" s="46"/>
      <c r="N317" s="46"/>
      <c r="O317" s="46"/>
      <c r="P317" s="46"/>
      <c r="Q317" s="46"/>
      <c r="R317" s="46"/>
      <c r="S317" s="46"/>
    </row>
    <row r="318" spans="1:19">
      <c r="A318" s="91"/>
      <c r="B318" s="46"/>
      <c r="C318" s="46"/>
      <c r="D318" s="46"/>
      <c r="E318" s="46"/>
      <c r="F318" s="46"/>
      <c r="G318" s="46"/>
      <c r="H318" s="46"/>
      <c r="I318" s="46"/>
      <c r="J318" s="46"/>
      <c r="K318" s="46"/>
      <c r="L318" s="46"/>
      <c r="M318" s="46"/>
      <c r="N318" s="46"/>
      <c r="O318" s="46"/>
      <c r="P318" s="46"/>
      <c r="Q318" s="46"/>
      <c r="R318" s="46"/>
      <c r="S318" s="46"/>
    </row>
    <row r="319" spans="1:19">
      <c r="A319" s="91"/>
      <c r="B319" s="46"/>
      <c r="C319" s="46"/>
      <c r="D319" s="46"/>
      <c r="E319" s="46"/>
      <c r="F319" s="46"/>
      <c r="G319" s="46"/>
      <c r="H319" s="46"/>
      <c r="I319" s="46"/>
      <c r="J319" s="46"/>
      <c r="K319" s="46"/>
      <c r="L319" s="46"/>
      <c r="M319" s="46"/>
      <c r="N319" s="46"/>
      <c r="O319" s="46"/>
      <c r="P319" s="46"/>
      <c r="Q319" s="46"/>
      <c r="R319" s="46"/>
      <c r="S319" s="46"/>
    </row>
    <row r="320" spans="1:19">
      <c r="A320" s="91"/>
      <c r="B320" s="46"/>
      <c r="C320" s="46"/>
      <c r="D320" s="46"/>
      <c r="E320" s="46"/>
      <c r="F320" s="46"/>
      <c r="G320" s="46"/>
      <c r="H320" s="46"/>
      <c r="I320" s="46"/>
      <c r="J320" s="46"/>
      <c r="K320" s="46"/>
      <c r="L320" s="46"/>
      <c r="M320" s="46"/>
      <c r="N320" s="46"/>
      <c r="O320" s="46"/>
      <c r="P320" s="46"/>
      <c r="Q320" s="46"/>
      <c r="R320" s="46"/>
      <c r="S320" s="46"/>
    </row>
    <row r="321" spans="1:19">
      <c r="A321" s="91"/>
      <c r="B321" s="46"/>
      <c r="C321" s="46"/>
      <c r="D321" s="46"/>
      <c r="E321" s="46"/>
      <c r="F321" s="46"/>
      <c r="G321" s="46"/>
      <c r="H321" s="46"/>
      <c r="I321" s="46"/>
      <c r="J321" s="46"/>
      <c r="K321" s="46"/>
      <c r="L321" s="46"/>
      <c r="M321" s="46"/>
      <c r="N321" s="46"/>
      <c r="O321" s="46"/>
      <c r="P321" s="46"/>
      <c r="Q321" s="46"/>
      <c r="R321" s="46"/>
      <c r="S321" s="46"/>
    </row>
    <row r="322" spans="1:19">
      <c r="A322" s="91"/>
      <c r="B322" s="46"/>
      <c r="C322" s="46"/>
      <c r="D322" s="46"/>
      <c r="E322" s="46"/>
      <c r="F322" s="46"/>
      <c r="G322" s="46"/>
      <c r="H322" s="46"/>
      <c r="I322" s="46"/>
      <c r="J322" s="46"/>
      <c r="K322" s="46"/>
      <c r="L322" s="46"/>
      <c r="M322" s="46"/>
      <c r="N322" s="46"/>
      <c r="O322" s="46"/>
      <c r="P322" s="46"/>
      <c r="Q322" s="46"/>
      <c r="R322" s="46"/>
      <c r="S322" s="46"/>
    </row>
    <row r="323" spans="1:19">
      <c r="A323" s="91"/>
      <c r="B323" s="46"/>
      <c r="C323" s="46"/>
      <c r="D323" s="46"/>
      <c r="E323" s="46"/>
      <c r="F323" s="46"/>
      <c r="G323" s="46"/>
      <c r="H323" s="46"/>
      <c r="I323" s="46"/>
      <c r="J323" s="46"/>
      <c r="K323" s="46"/>
      <c r="L323" s="46"/>
      <c r="M323" s="46"/>
      <c r="N323" s="46"/>
      <c r="O323" s="46"/>
      <c r="P323" s="46"/>
      <c r="Q323" s="46"/>
      <c r="R323" s="46"/>
      <c r="S323" s="46"/>
    </row>
    <row r="324" spans="1:19">
      <c r="A324" s="91"/>
      <c r="B324" s="46"/>
      <c r="C324" s="46"/>
      <c r="D324" s="46"/>
      <c r="E324" s="46"/>
      <c r="F324" s="46"/>
      <c r="G324" s="46"/>
      <c r="H324" s="46"/>
      <c r="I324" s="46"/>
      <c r="J324" s="46"/>
      <c r="K324" s="46"/>
      <c r="L324" s="46"/>
      <c r="M324" s="46"/>
      <c r="N324" s="46"/>
      <c r="O324" s="46"/>
      <c r="P324" s="46"/>
      <c r="Q324" s="46"/>
      <c r="R324" s="46"/>
      <c r="S324" s="46"/>
    </row>
    <row r="325" spans="1:19">
      <c r="A325" s="91"/>
      <c r="B325" s="46"/>
      <c r="C325" s="46"/>
      <c r="D325" s="46"/>
      <c r="E325" s="46"/>
      <c r="F325" s="46"/>
      <c r="G325" s="46"/>
      <c r="H325" s="46"/>
      <c r="I325" s="46"/>
      <c r="J325" s="46"/>
      <c r="K325" s="46"/>
      <c r="L325" s="46"/>
      <c r="M325" s="46"/>
      <c r="N325" s="46"/>
      <c r="O325" s="46"/>
      <c r="P325" s="46"/>
      <c r="Q325" s="46"/>
      <c r="R325" s="46"/>
      <c r="S325" s="46"/>
    </row>
    <row r="326" spans="1:19">
      <c r="A326" s="91"/>
      <c r="B326" s="46"/>
      <c r="C326" s="46"/>
      <c r="D326" s="46"/>
      <c r="E326" s="46"/>
      <c r="F326" s="46"/>
      <c r="G326" s="46"/>
      <c r="H326" s="46"/>
      <c r="I326" s="46"/>
      <c r="J326" s="46"/>
      <c r="K326" s="46"/>
      <c r="L326" s="46"/>
      <c r="M326" s="46"/>
      <c r="N326" s="46"/>
      <c r="O326" s="46"/>
      <c r="P326" s="46"/>
      <c r="Q326" s="46"/>
      <c r="R326" s="46"/>
      <c r="S326" s="46"/>
    </row>
    <row r="327" spans="1:19">
      <c r="A327" s="91"/>
      <c r="B327" s="46"/>
      <c r="C327" s="46"/>
      <c r="D327" s="46"/>
      <c r="E327" s="46"/>
      <c r="F327" s="46"/>
      <c r="G327" s="46"/>
      <c r="H327" s="46"/>
      <c r="I327" s="46"/>
      <c r="J327" s="46"/>
      <c r="K327" s="46"/>
      <c r="L327" s="46"/>
      <c r="M327" s="46"/>
      <c r="N327" s="46"/>
      <c r="O327" s="46"/>
      <c r="P327" s="46"/>
      <c r="Q327" s="46"/>
      <c r="R327" s="46"/>
      <c r="S327" s="46"/>
    </row>
    <row r="328" spans="1:19">
      <c r="A328" s="91"/>
      <c r="B328" s="46"/>
      <c r="C328" s="46"/>
      <c r="D328" s="46"/>
      <c r="E328" s="46"/>
      <c r="F328" s="46"/>
      <c r="G328" s="46"/>
      <c r="H328" s="46"/>
      <c r="I328" s="46"/>
      <c r="J328" s="46"/>
      <c r="K328" s="46"/>
      <c r="L328" s="46"/>
      <c r="M328" s="46"/>
      <c r="N328" s="46"/>
      <c r="O328" s="46"/>
      <c r="P328" s="46"/>
      <c r="Q328" s="46"/>
      <c r="R328" s="46"/>
      <c r="S328" s="46"/>
    </row>
    <row r="329" spans="1:19">
      <c r="A329" s="91"/>
      <c r="B329" s="46"/>
      <c r="C329" s="46"/>
      <c r="D329" s="46"/>
      <c r="E329" s="46"/>
      <c r="F329" s="46"/>
      <c r="G329" s="46"/>
      <c r="H329" s="46"/>
      <c r="I329" s="46"/>
      <c r="J329" s="46"/>
      <c r="K329" s="46"/>
      <c r="L329" s="46"/>
      <c r="M329" s="46"/>
      <c r="N329" s="46"/>
      <c r="O329" s="46"/>
      <c r="P329" s="46"/>
      <c r="Q329" s="46"/>
      <c r="R329" s="46"/>
      <c r="S329" s="46"/>
    </row>
    <row r="330" spans="1:19">
      <c r="A330" s="91"/>
      <c r="B330" s="46"/>
      <c r="C330" s="46"/>
      <c r="D330" s="46"/>
      <c r="E330" s="46"/>
      <c r="F330" s="46"/>
      <c r="G330" s="46"/>
      <c r="H330" s="46"/>
      <c r="I330" s="46"/>
      <c r="J330" s="46"/>
      <c r="K330" s="46"/>
      <c r="L330" s="46"/>
      <c r="M330" s="46"/>
      <c r="N330" s="46"/>
      <c r="O330" s="46"/>
      <c r="P330" s="46"/>
      <c r="Q330" s="46"/>
      <c r="R330" s="46"/>
      <c r="S330" s="46"/>
    </row>
    <row r="331" spans="1:19">
      <c r="A331" s="91"/>
      <c r="B331" s="46"/>
      <c r="C331" s="46"/>
      <c r="D331" s="46"/>
      <c r="E331" s="46"/>
      <c r="F331" s="46"/>
      <c r="G331" s="46"/>
      <c r="H331" s="46"/>
      <c r="I331" s="46"/>
      <c r="J331" s="46"/>
      <c r="K331" s="46"/>
      <c r="L331" s="46"/>
      <c r="M331" s="46"/>
      <c r="N331" s="46"/>
      <c r="O331" s="46"/>
      <c r="P331" s="46"/>
      <c r="Q331" s="46"/>
      <c r="R331" s="46"/>
      <c r="S331" s="46"/>
    </row>
    <row r="332" spans="1:19">
      <c r="A332" s="91"/>
      <c r="B332" s="46"/>
      <c r="C332" s="46"/>
      <c r="D332" s="46"/>
      <c r="E332" s="46"/>
      <c r="F332" s="46"/>
      <c r="G332" s="46"/>
      <c r="H332" s="46"/>
      <c r="I332" s="46"/>
      <c r="J332" s="46"/>
      <c r="K332" s="46"/>
      <c r="L332" s="46"/>
      <c r="M332" s="46"/>
      <c r="N332" s="46"/>
      <c r="O332" s="46"/>
      <c r="P332" s="46"/>
      <c r="Q332" s="46"/>
      <c r="R332" s="46"/>
      <c r="S332" s="46"/>
    </row>
    <row r="333" spans="1:19">
      <c r="A333" s="91"/>
      <c r="B333" s="46"/>
      <c r="C333" s="46"/>
      <c r="D333" s="46"/>
      <c r="E333" s="46"/>
      <c r="F333" s="46"/>
      <c r="G333" s="46"/>
      <c r="H333" s="46"/>
      <c r="I333" s="46"/>
      <c r="J333" s="46"/>
      <c r="K333" s="46"/>
      <c r="L333" s="46"/>
      <c r="M333" s="46"/>
      <c r="N333" s="46"/>
      <c r="O333" s="46"/>
      <c r="P333" s="46"/>
      <c r="Q333" s="46"/>
      <c r="R333" s="46"/>
      <c r="S333" s="46"/>
    </row>
    <row r="334" spans="1:19">
      <c r="A334" s="91"/>
      <c r="B334" s="46"/>
      <c r="C334" s="46"/>
      <c r="D334" s="46"/>
      <c r="E334" s="46"/>
      <c r="F334" s="46"/>
      <c r="G334" s="46"/>
      <c r="H334" s="46"/>
      <c r="I334" s="46"/>
      <c r="J334" s="46"/>
      <c r="K334" s="46"/>
      <c r="L334" s="46"/>
      <c r="M334" s="46"/>
      <c r="N334" s="46"/>
      <c r="O334" s="46"/>
      <c r="P334" s="46"/>
      <c r="Q334" s="46"/>
      <c r="R334" s="46"/>
      <c r="S334" s="46"/>
    </row>
    <row r="335" spans="1:19">
      <c r="A335" s="91"/>
      <c r="B335" s="46"/>
      <c r="C335" s="46"/>
      <c r="D335" s="46"/>
      <c r="E335" s="46"/>
      <c r="F335" s="46"/>
      <c r="G335" s="46"/>
      <c r="H335" s="46"/>
      <c r="I335" s="46"/>
      <c r="J335" s="46"/>
      <c r="K335" s="46"/>
      <c r="L335" s="46"/>
      <c r="M335" s="46"/>
      <c r="N335" s="46"/>
      <c r="O335" s="46"/>
      <c r="P335" s="46"/>
      <c r="Q335" s="46"/>
      <c r="R335" s="46"/>
      <c r="S335" s="46"/>
    </row>
    <row r="336" spans="1:19">
      <c r="A336" s="91"/>
      <c r="B336" s="46"/>
      <c r="C336" s="46"/>
      <c r="D336" s="46"/>
      <c r="E336" s="46"/>
      <c r="F336" s="46"/>
      <c r="G336" s="46"/>
      <c r="H336" s="46"/>
      <c r="I336" s="46"/>
      <c r="J336" s="46"/>
      <c r="K336" s="46"/>
      <c r="L336" s="46"/>
      <c r="M336" s="46"/>
      <c r="N336" s="46"/>
      <c r="O336" s="46"/>
      <c r="P336" s="46"/>
      <c r="Q336" s="46"/>
      <c r="R336" s="46"/>
      <c r="S336" s="46"/>
    </row>
    <row r="337" spans="1:19">
      <c r="A337" s="91"/>
      <c r="B337" s="46"/>
      <c r="C337" s="46"/>
      <c r="D337" s="46"/>
      <c r="E337" s="46"/>
      <c r="F337" s="46"/>
      <c r="G337" s="46"/>
      <c r="H337" s="46"/>
      <c r="I337" s="46"/>
      <c r="J337" s="46"/>
      <c r="K337" s="46"/>
      <c r="L337" s="46"/>
      <c r="M337" s="46"/>
      <c r="N337" s="46"/>
      <c r="O337" s="46"/>
      <c r="P337" s="46"/>
      <c r="Q337" s="46"/>
      <c r="R337" s="46"/>
      <c r="S337" s="46"/>
    </row>
    <row r="338" spans="1:19">
      <c r="A338" s="91"/>
      <c r="B338" s="46"/>
      <c r="C338" s="46"/>
      <c r="D338" s="46"/>
      <c r="E338" s="46"/>
      <c r="F338" s="46"/>
      <c r="G338" s="46"/>
      <c r="H338" s="46"/>
      <c r="I338" s="46"/>
      <c r="J338" s="46"/>
      <c r="K338" s="46"/>
      <c r="L338" s="46"/>
      <c r="M338" s="46"/>
      <c r="N338" s="46"/>
      <c r="O338" s="46"/>
      <c r="P338" s="46"/>
      <c r="Q338" s="46"/>
      <c r="R338" s="46"/>
      <c r="S338" s="46"/>
    </row>
    <row r="339" spans="1:19">
      <c r="A339" s="91"/>
      <c r="B339" s="46"/>
      <c r="C339" s="46"/>
      <c r="D339" s="46"/>
      <c r="E339" s="46"/>
      <c r="F339" s="46"/>
      <c r="G339" s="46"/>
      <c r="H339" s="46"/>
      <c r="I339" s="46"/>
      <c r="J339" s="46"/>
      <c r="K339" s="46"/>
      <c r="L339" s="46"/>
      <c r="M339" s="46"/>
      <c r="N339" s="46"/>
      <c r="O339" s="46"/>
      <c r="P339" s="46"/>
      <c r="Q339" s="46"/>
      <c r="R339" s="46"/>
      <c r="S339" s="46"/>
    </row>
    <row r="340" spans="1:19">
      <c r="A340" s="91"/>
      <c r="B340" s="46"/>
      <c r="C340" s="46"/>
      <c r="D340" s="46"/>
      <c r="E340" s="46"/>
      <c r="F340" s="46"/>
      <c r="G340" s="46"/>
      <c r="H340" s="46"/>
      <c r="I340" s="46"/>
      <c r="J340" s="46"/>
      <c r="K340" s="46"/>
      <c r="L340" s="46"/>
      <c r="M340" s="46"/>
      <c r="N340" s="46"/>
      <c r="O340" s="46"/>
      <c r="P340" s="46"/>
      <c r="Q340" s="46"/>
      <c r="R340" s="46"/>
      <c r="S340" s="46"/>
    </row>
    <row r="341" spans="1:19">
      <c r="A341" s="91"/>
      <c r="B341" s="46"/>
      <c r="C341" s="46"/>
      <c r="D341" s="46"/>
      <c r="E341" s="46"/>
      <c r="F341" s="46"/>
      <c r="G341" s="46"/>
      <c r="H341" s="46"/>
      <c r="I341" s="46"/>
      <c r="J341" s="46"/>
      <c r="K341" s="46"/>
      <c r="L341" s="46"/>
      <c r="M341" s="46"/>
      <c r="N341" s="46"/>
      <c r="O341" s="46"/>
      <c r="P341" s="46"/>
      <c r="Q341" s="46"/>
      <c r="R341" s="46"/>
      <c r="S341" s="46"/>
    </row>
    <row r="342" spans="1:19">
      <c r="A342" s="91"/>
      <c r="B342" s="46"/>
      <c r="C342" s="46"/>
      <c r="D342" s="46"/>
      <c r="E342" s="46"/>
      <c r="F342" s="46"/>
      <c r="G342" s="46"/>
      <c r="H342" s="46"/>
      <c r="I342" s="46"/>
      <c r="J342" s="46"/>
      <c r="K342" s="46"/>
      <c r="L342" s="46"/>
      <c r="M342" s="46"/>
      <c r="N342" s="46"/>
      <c r="O342" s="46"/>
      <c r="P342" s="46"/>
      <c r="Q342" s="46"/>
      <c r="R342" s="46"/>
      <c r="S342" s="46"/>
    </row>
    <row r="343" spans="1:19">
      <c r="A343" s="91"/>
      <c r="B343" s="46"/>
      <c r="C343" s="46"/>
      <c r="D343" s="46"/>
      <c r="E343" s="46"/>
      <c r="F343" s="46"/>
      <c r="G343" s="46"/>
      <c r="H343" s="46"/>
      <c r="I343" s="46"/>
      <c r="J343" s="46"/>
      <c r="K343" s="46"/>
      <c r="L343" s="46"/>
      <c r="M343" s="46"/>
      <c r="N343" s="46"/>
      <c r="O343" s="46"/>
      <c r="P343" s="46"/>
      <c r="Q343" s="46"/>
      <c r="R343" s="46"/>
      <c r="S343" s="46"/>
    </row>
    <row r="344" spans="1:19">
      <c r="A344" s="91"/>
      <c r="B344" s="46"/>
      <c r="C344" s="46"/>
      <c r="D344" s="46"/>
      <c r="E344" s="46"/>
      <c r="F344" s="46"/>
      <c r="G344" s="46"/>
      <c r="H344" s="46"/>
      <c r="I344" s="46"/>
      <c r="J344" s="46"/>
      <c r="K344" s="46"/>
      <c r="L344" s="46"/>
      <c r="M344" s="46"/>
      <c r="N344" s="46"/>
      <c r="O344" s="46"/>
      <c r="P344" s="46"/>
      <c r="Q344" s="46"/>
      <c r="R344" s="46"/>
      <c r="S344" s="46"/>
    </row>
    <row r="345" spans="1:19">
      <c r="A345" s="91"/>
      <c r="B345" s="46"/>
      <c r="C345" s="46"/>
      <c r="D345" s="46"/>
      <c r="E345" s="46"/>
      <c r="F345" s="46"/>
      <c r="G345" s="46"/>
      <c r="H345" s="46"/>
      <c r="I345" s="46"/>
      <c r="J345" s="46"/>
      <c r="K345" s="46"/>
      <c r="L345" s="46"/>
      <c r="M345" s="46"/>
      <c r="N345" s="46"/>
      <c r="O345" s="46"/>
      <c r="P345" s="46"/>
      <c r="Q345" s="46"/>
      <c r="R345" s="46"/>
      <c r="S345" s="46"/>
    </row>
    <row r="346" spans="1:19">
      <c r="A346" s="91"/>
      <c r="B346" s="46"/>
      <c r="C346" s="46"/>
      <c r="D346" s="46"/>
      <c r="E346" s="46"/>
      <c r="F346" s="46"/>
      <c r="G346" s="46"/>
      <c r="H346" s="46"/>
      <c r="I346" s="46"/>
      <c r="J346" s="46"/>
      <c r="K346" s="46"/>
      <c r="L346" s="46"/>
      <c r="M346" s="46"/>
      <c r="N346" s="46"/>
      <c r="O346" s="46"/>
      <c r="P346" s="46"/>
      <c r="Q346" s="46"/>
      <c r="R346" s="46"/>
      <c r="S346" s="46"/>
    </row>
    <row r="347" spans="1:19">
      <c r="A347" s="91"/>
      <c r="B347" s="46"/>
      <c r="C347" s="46"/>
      <c r="D347" s="46"/>
      <c r="E347" s="46"/>
      <c r="F347" s="46"/>
      <c r="G347" s="46"/>
      <c r="H347" s="46"/>
      <c r="I347" s="46"/>
      <c r="J347" s="46"/>
      <c r="K347" s="46"/>
      <c r="L347" s="46"/>
      <c r="M347" s="46"/>
      <c r="N347" s="46"/>
      <c r="O347" s="46"/>
      <c r="P347" s="46"/>
      <c r="Q347" s="46"/>
      <c r="R347" s="46"/>
      <c r="S347" s="46"/>
    </row>
    <row r="348" spans="1:19">
      <c r="A348" s="91"/>
      <c r="B348" s="46"/>
      <c r="C348" s="46"/>
      <c r="D348" s="46"/>
      <c r="E348" s="46"/>
      <c r="F348" s="46"/>
      <c r="G348" s="46"/>
      <c r="H348" s="46"/>
      <c r="I348" s="46"/>
      <c r="J348" s="46"/>
      <c r="K348" s="46"/>
      <c r="L348" s="46"/>
      <c r="M348" s="46"/>
      <c r="N348" s="46"/>
      <c r="O348" s="46"/>
      <c r="P348" s="46"/>
      <c r="Q348" s="46"/>
      <c r="R348" s="46"/>
      <c r="S348" s="46"/>
    </row>
    <row r="349" spans="1:19">
      <c r="A349" s="91"/>
      <c r="B349" s="46"/>
      <c r="C349" s="46"/>
      <c r="D349" s="46"/>
      <c r="E349" s="46"/>
      <c r="F349" s="46"/>
      <c r="G349" s="46"/>
      <c r="H349" s="46"/>
      <c r="I349" s="46"/>
      <c r="J349" s="46"/>
      <c r="K349" s="46"/>
      <c r="L349" s="46"/>
      <c r="M349" s="46"/>
      <c r="N349" s="46"/>
      <c r="O349" s="46"/>
      <c r="P349" s="46"/>
      <c r="Q349" s="46"/>
      <c r="R349" s="46"/>
      <c r="S349" s="46"/>
    </row>
    <row r="350" spans="1:19">
      <c r="A350" s="91"/>
      <c r="B350" s="46"/>
      <c r="C350" s="46"/>
      <c r="D350" s="46"/>
      <c r="E350" s="46"/>
      <c r="F350" s="46"/>
      <c r="G350" s="46"/>
      <c r="H350" s="46"/>
      <c r="I350" s="46"/>
      <c r="J350" s="46"/>
      <c r="K350" s="46"/>
      <c r="L350" s="46"/>
      <c r="M350" s="46"/>
      <c r="N350" s="46"/>
      <c r="O350" s="46"/>
      <c r="P350" s="46"/>
      <c r="Q350" s="46"/>
      <c r="R350" s="46"/>
      <c r="S350" s="46"/>
    </row>
    <row r="351" spans="1:19">
      <c r="A351" s="91"/>
      <c r="B351" s="46"/>
      <c r="C351" s="46"/>
      <c r="D351" s="46"/>
      <c r="E351" s="46"/>
      <c r="F351" s="46"/>
      <c r="G351" s="46"/>
      <c r="H351" s="46"/>
      <c r="I351" s="46"/>
      <c r="J351" s="46"/>
      <c r="K351" s="46"/>
      <c r="L351" s="46"/>
      <c r="M351" s="46"/>
      <c r="N351" s="46"/>
      <c r="O351" s="46"/>
      <c r="P351" s="46"/>
      <c r="Q351" s="46"/>
      <c r="R351" s="46"/>
      <c r="S351" s="46"/>
    </row>
    <row r="352" spans="1:19">
      <c r="A352" s="91"/>
      <c r="B352" s="46"/>
      <c r="C352" s="46"/>
      <c r="D352" s="46"/>
      <c r="E352" s="46"/>
      <c r="F352" s="46"/>
      <c r="G352" s="46"/>
      <c r="H352" s="46"/>
      <c r="I352" s="46"/>
      <c r="J352" s="46"/>
      <c r="K352" s="46"/>
      <c r="L352" s="46"/>
      <c r="M352" s="46"/>
      <c r="N352" s="46"/>
      <c r="O352" s="46"/>
      <c r="P352" s="46"/>
      <c r="Q352" s="46"/>
      <c r="R352" s="46"/>
      <c r="S352" s="46"/>
    </row>
    <row r="353" spans="1:19">
      <c r="A353" s="91"/>
      <c r="B353" s="46"/>
      <c r="C353" s="46"/>
      <c r="D353" s="46"/>
      <c r="E353" s="46"/>
      <c r="F353" s="46"/>
      <c r="G353" s="46"/>
      <c r="H353" s="46"/>
      <c r="I353" s="46"/>
      <c r="J353" s="46"/>
      <c r="K353" s="46"/>
      <c r="L353" s="46"/>
      <c r="M353" s="46"/>
      <c r="N353" s="46"/>
      <c r="O353" s="46"/>
      <c r="P353" s="46"/>
      <c r="Q353" s="46"/>
      <c r="R353" s="46"/>
      <c r="S353" s="46"/>
    </row>
    <row r="354" spans="1:19">
      <c r="A354" s="91"/>
      <c r="B354" s="46"/>
      <c r="C354" s="46"/>
      <c r="D354" s="46"/>
      <c r="E354" s="46"/>
      <c r="F354" s="46"/>
      <c r="G354" s="46"/>
      <c r="H354" s="46"/>
      <c r="I354" s="46"/>
      <c r="J354" s="46"/>
      <c r="K354" s="46"/>
      <c r="L354" s="46"/>
      <c r="M354" s="46"/>
      <c r="N354" s="46"/>
      <c r="O354" s="46"/>
      <c r="P354" s="46"/>
      <c r="Q354" s="46"/>
      <c r="R354" s="46"/>
      <c r="S354" s="46"/>
    </row>
    <row r="355" spans="1:19">
      <c r="A355" s="91"/>
      <c r="B355" s="46"/>
      <c r="C355" s="46"/>
      <c r="D355" s="46"/>
      <c r="E355" s="46"/>
      <c r="F355" s="46"/>
      <c r="G355" s="46"/>
      <c r="H355" s="46"/>
      <c r="I355" s="46"/>
      <c r="J355" s="46"/>
      <c r="K355" s="46"/>
      <c r="L355" s="46"/>
      <c r="M355" s="46"/>
      <c r="N355" s="46"/>
      <c r="O355" s="46"/>
      <c r="P355" s="46"/>
      <c r="Q355" s="46"/>
      <c r="R355" s="46"/>
      <c r="S355" s="46"/>
    </row>
    <row r="356" spans="1:19">
      <c r="A356" s="91"/>
      <c r="B356" s="46"/>
      <c r="C356" s="46"/>
      <c r="D356" s="46"/>
      <c r="E356" s="46"/>
      <c r="F356" s="46"/>
      <c r="G356" s="46"/>
      <c r="H356" s="46"/>
      <c r="I356" s="46"/>
      <c r="J356" s="46"/>
      <c r="K356" s="46"/>
      <c r="L356" s="46"/>
      <c r="M356" s="46"/>
      <c r="N356" s="46"/>
      <c r="O356" s="46"/>
      <c r="P356" s="46"/>
      <c r="Q356" s="46"/>
      <c r="R356" s="46"/>
      <c r="S356" s="46"/>
    </row>
    <row r="357" spans="1:19">
      <c r="A357" s="91"/>
      <c r="B357" s="46"/>
      <c r="C357" s="46"/>
      <c r="D357" s="46"/>
      <c r="E357" s="46"/>
      <c r="F357" s="46"/>
      <c r="G357" s="46"/>
      <c r="H357" s="46"/>
      <c r="I357" s="46"/>
      <c r="J357" s="46"/>
      <c r="K357" s="46"/>
      <c r="L357" s="46"/>
      <c r="M357" s="46"/>
      <c r="N357" s="46"/>
      <c r="O357" s="46"/>
      <c r="P357" s="46"/>
      <c r="Q357" s="46"/>
      <c r="R357" s="46"/>
      <c r="S357" s="46"/>
    </row>
    <row r="358" spans="1:19">
      <c r="A358" s="91"/>
      <c r="B358" s="46"/>
      <c r="C358" s="46"/>
      <c r="D358" s="46"/>
      <c r="E358" s="46"/>
      <c r="F358" s="46"/>
      <c r="G358" s="46"/>
      <c r="H358" s="46"/>
      <c r="I358" s="46"/>
      <c r="J358" s="46"/>
      <c r="K358" s="46"/>
      <c r="L358" s="46"/>
      <c r="M358" s="46"/>
      <c r="N358" s="46"/>
      <c r="O358" s="46"/>
      <c r="P358" s="46"/>
      <c r="Q358" s="46"/>
      <c r="R358" s="46"/>
      <c r="S358" s="46"/>
    </row>
    <row r="359" spans="1:19">
      <c r="A359" s="91"/>
      <c r="B359" s="46"/>
      <c r="C359" s="46"/>
      <c r="D359" s="46"/>
      <c r="E359" s="46"/>
      <c r="F359" s="46"/>
      <c r="G359" s="46"/>
      <c r="H359" s="46"/>
      <c r="I359" s="46"/>
      <c r="J359" s="46"/>
      <c r="K359" s="46"/>
      <c r="L359" s="46"/>
      <c r="M359" s="46"/>
      <c r="N359" s="46"/>
      <c r="O359" s="46"/>
      <c r="P359" s="46"/>
      <c r="Q359" s="46"/>
      <c r="R359" s="46"/>
      <c r="S359" s="46"/>
    </row>
    <row r="360" spans="1:19">
      <c r="A360" s="91"/>
      <c r="B360" s="46"/>
      <c r="C360" s="46"/>
      <c r="D360" s="46"/>
      <c r="E360" s="46"/>
      <c r="F360" s="46"/>
      <c r="G360" s="46"/>
      <c r="H360" s="46"/>
      <c r="I360" s="46"/>
      <c r="J360" s="46"/>
      <c r="K360" s="46"/>
      <c r="L360" s="46"/>
      <c r="M360" s="46"/>
      <c r="N360" s="46"/>
      <c r="O360" s="46"/>
      <c r="P360" s="46"/>
      <c r="Q360" s="46"/>
      <c r="R360" s="46"/>
      <c r="S360" s="46"/>
    </row>
    <row r="361" spans="1:19">
      <c r="A361" s="91"/>
      <c r="B361" s="46"/>
      <c r="C361" s="46"/>
      <c r="D361" s="46"/>
      <c r="E361" s="46"/>
      <c r="F361" s="46"/>
      <c r="G361" s="46"/>
      <c r="H361" s="46"/>
      <c r="I361" s="46"/>
      <c r="J361" s="46"/>
      <c r="K361" s="46"/>
      <c r="L361" s="46"/>
      <c r="M361" s="46"/>
      <c r="N361" s="46"/>
      <c r="O361" s="46"/>
      <c r="P361" s="46"/>
      <c r="Q361" s="46"/>
      <c r="R361" s="46"/>
      <c r="S361" s="46"/>
    </row>
    <row r="362" spans="1:19">
      <c r="A362" s="91"/>
      <c r="B362" s="46"/>
      <c r="C362" s="46"/>
      <c r="D362" s="46"/>
      <c r="E362" s="46"/>
      <c r="F362" s="46"/>
      <c r="G362" s="46"/>
      <c r="H362" s="46"/>
      <c r="I362" s="46"/>
      <c r="J362" s="46"/>
      <c r="K362" s="46"/>
      <c r="L362" s="46"/>
      <c r="M362" s="46"/>
      <c r="N362" s="46"/>
      <c r="O362" s="46"/>
      <c r="P362" s="46"/>
      <c r="Q362" s="46"/>
      <c r="R362" s="46"/>
      <c r="S362" s="46"/>
    </row>
    <row r="363" spans="1:19">
      <c r="A363" s="91"/>
      <c r="B363" s="46"/>
      <c r="C363" s="46"/>
      <c r="D363" s="46"/>
      <c r="E363" s="46"/>
      <c r="F363" s="46"/>
      <c r="G363" s="46"/>
      <c r="H363" s="46"/>
      <c r="I363" s="46"/>
      <c r="J363" s="46"/>
      <c r="K363" s="46"/>
      <c r="L363" s="46"/>
      <c r="M363" s="46"/>
      <c r="N363" s="46"/>
      <c r="O363" s="46"/>
      <c r="P363" s="46"/>
      <c r="Q363" s="46"/>
      <c r="R363" s="46"/>
      <c r="S363" s="46"/>
    </row>
    <row r="364" spans="1:19">
      <c r="A364" s="91"/>
      <c r="B364" s="46"/>
      <c r="C364" s="46"/>
      <c r="D364" s="46"/>
      <c r="E364" s="46"/>
      <c r="F364" s="46"/>
      <c r="G364" s="46"/>
      <c r="H364" s="46"/>
      <c r="I364" s="46"/>
      <c r="J364" s="46"/>
      <c r="K364" s="46"/>
      <c r="L364" s="46"/>
      <c r="M364" s="46"/>
      <c r="N364" s="46"/>
      <c r="O364" s="46"/>
      <c r="P364" s="46"/>
      <c r="Q364" s="46"/>
      <c r="R364" s="46"/>
      <c r="S364" s="46"/>
    </row>
    <row r="365" spans="1:19">
      <c r="A365" s="91"/>
      <c r="B365" s="46"/>
      <c r="C365" s="46"/>
      <c r="D365" s="46"/>
      <c r="E365" s="46"/>
      <c r="F365" s="46"/>
      <c r="G365" s="46"/>
      <c r="H365" s="46"/>
      <c r="I365" s="46"/>
      <c r="J365" s="46"/>
      <c r="K365" s="46"/>
      <c r="L365" s="46"/>
      <c r="M365" s="46"/>
      <c r="N365" s="46"/>
      <c r="O365" s="46"/>
      <c r="P365" s="46"/>
      <c r="Q365" s="46"/>
      <c r="R365" s="46"/>
      <c r="S365" s="46"/>
    </row>
    <row r="366" spans="1:19">
      <c r="A366" s="91"/>
      <c r="B366" s="46"/>
      <c r="C366" s="46"/>
      <c r="D366" s="46"/>
      <c r="E366" s="46"/>
      <c r="F366" s="46"/>
      <c r="G366" s="46"/>
      <c r="H366" s="46"/>
      <c r="I366" s="46"/>
      <c r="J366" s="46"/>
      <c r="K366" s="46"/>
      <c r="L366" s="46"/>
      <c r="M366" s="46"/>
      <c r="N366" s="46"/>
      <c r="O366" s="46"/>
      <c r="P366" s="46"/>
      <c r="Q366" s="46"/>
      <c r="R366" s="46"/>
      <c r="S366" s="46"/>
    </row>
    <row r="367" spans="1:19">
      <c r="A367" s="91"/>
      <c r="B367" s="46"/>
      <c r="C367" s="46"/>
      <c r="D367" s="46"/>
      <c r="E367" s="46"/>
      <c r="F367" s="46"/>
      <c r="G367" s="46"/>
      <c r="H367" s="46"/>
      <c r="I367" s="46"/>
      <c r="J367" s="46"/>
      <c r="K367" s="46"/>
      <c r="L367" s="46"/>
      <c r="M367" s="46"/>
      <c r="N367" s="46"/>
      <c r="O367" s="46"/>
      <c r="P367" s="46"/>
      <c r="Q367" s="46"/>
      <c r="R367" s="46"/>
      <c r="S367" s="46"/>
    </row>
    <row r="368" spans="1:19">
      <c r="A368" s="91"/>
      <c r="B368" s="46"/>
      <c r="C368" s="46"/>
      <c r="D368" s="46"/>
      <c r="E368" s="46"/>
      <c r="F368" s="46"/>
      <c r="G368" s="46"/>
      <c r="H368" s="46"/>
      <c r="I368" s="46"/>
      <c r="J368" s="46"/>
      <c r="K368" s="46"/>
      <c r="L368" s="46"/>
      <c r="M368" s="46"/>
      <c r="N368" s="46"/>
      <c r="O368" s="46"/>
      <c r="P368" s="46"/>
      <c r="Q368" s="46"/>
      <c r="R368" s="46"/>
      <c r="S368" s="46"/>
    </row>
    <row r="369" spans="1:19">
      <c r="A369" s="91"/>
      <c r="B369" s="46"/>
      <c r="C369" s="46"/>
      <c r="D369" s="46"/>
      <c r="E369" s="46"/>
      <c r="F369" s="46"/>
      <c r="G369" s="46"/>
      <c r="H369" s="46"/>
      <c r="I369" s="46"/>
      <c r="J369" s="46"/>
      <c r="K369" s="46"/>
      <c r="L369" s="46"/>
      <c r="M369" s="46"/>
      <c r="N369" s="46"/>
      <c r="O369" s="46"/>
      <c r="P369" s="46"/>
      <c r="Q369" s="46"/>
      <c r="R369" s="46"/>
      <c r="S369" s="46"/>
    </row>
    <row r="370" spans="1:19">
      <c r="A370" s="91"/>
      <c r="B370" s="46"/>
      <c r="C370" s="46"/>
      <c r="D370" s="46"/>
      <c r="E370" s="46"/>
      <c r="F370" s="46"/>
      <c r="G370" s="46"/>
      <c r="H370" s="46"/>
      <c r="I370" s="46"/>
      <c r="J370" s="46"/>
      <c r="K370" s="46"/>
      <c r="L370" s="46"/>
      <c r="M370" s="46"/>
      <c r="N370" s="46"/>
      <c r="O370" s="46"/>
      <c r="P370" s="46"/>
      <c r="Q370" s="46"/>
      <c r="R370" s="46"/>
      <c r="S370" s="46"/>
    </row>
    <row r="371" spans="1:19">
      <c r="A371" s="91"/>
      <c r="B371" s="46"/>
      <c r="C371" s="46"/>
      <c r="D371" s="46"/>
      <c r="E371" s="46"/>
      <c r="F371" s="46"/>
      <c r="G371" s="46"/>
      <c r="H371" s="46"/>
      <c r="I371" s="46"/>
      <c r="J371" s="46"/>
      <c r="K371" s="46"/>
      <c r="L371" s="46"/>
      <c r="M371" s="46"/>
      <c r="N371" s="46"/>
      <c r="O371" s="46"/>
      <c r="P371" s="46"/>
      <c r="Q371" s="46"/>
      <c r="R371" s="46"/>
      <c r="S371" s="46"/>
    </row>
    <row r="372" spans="1:19">
      <c r="A372" s="91"/>
      <c r="B372" s="46"/>
      <c r="C372" s="46"/>
      <c r="D372" s="46"/>
      <c r="E372" s="46"/>
      <c r="F372" s="46"/>
      <c r="G372" s="46"/>
      <c r="H372" s="46"/>
      <c r="I372" s="46"/>
      <c r="J372" s="46"/>
      <c r="K372" s="46"/>
      <c r="L372" s="46"/>
      <c r="M372" s="46"/>
      <c r="N372" s="46"/>
      <c r="O372" s="46"/>
      <c r="P372" s="46"/>
      <c r="Q372" s="46"/>
      <c r="R372" s="46"/>
      <c r="S372" s="46"/>
    </row>
    <row r="373" spans="1:19">
      <c r="A373" s="91"/>
      <c r="B373" s="46"/>
      <c r="C373" s="46"/>
      <c r="D373" s="46"/>
      <c r="E373" s="46"/>
      <c r="F373" s="46"/>
      <c r="G373" s="46"/>
      <c r="H373" s="46"/>
      <c r="I373" s="46"/>
      <c r="J373" s="46"/>
      <c r="K373" s="46"/>
      <c r="L373" s="46"/>
      <c r="M373" s="46"/>
      <c r="N373" s="46"/>
      <c r="O373" s="46"/>
      <c r="P373" s="46"/>
      <c r="Q373" s="46"/>
      <c r="R373" s="46"/>
      <c r="S373" s="46"/>
    </row>
    <row r="374" spans="1:19">
      <c r="A374" s="91"/>
      <c r="B374" s="46"/>
      <c r="C374" s="46"/>
      <c r="D374" s="46"/>
      <c r="E374" s="46"/>
      <c r="F374" s="46"/>
      <c r="G374" s="46"/>
      <c r="H374" s="46"/>
      <c r="I374" s="46"/>
      <c r="J374" s="46"/>
      <c r="K374" s="46"/>
      <c r="L374" s="46"/>
      <c r="M374" s="46"/>
      <c r="N374" s="46"/>
      <c r="O374" s="46"/>
      <c r="P374" s="46"/>
      <c r="Q374" s="46"/>
      <c r="R374" s="46"/>
      <c r="S374" s="46"/>
    </row>
    <row r="375" spans="1:19">
      <c r="A375" s="91"/>
      <c r="B375" s="46"/>
      <c r="C375" s="46"/>
      <c r="D375" s="46"/>
      <c r="E375" s="46"/>
      <c r="F375" s="46"/>
      <c r="G375" s="46"/>
      <c r="H375" s="46"/>
      <c r="I375" s="46"/>
      <c r="J375" s="46"/>
      <c r="K375" s="46"/>
      <c r="L375" s="46"/>
      <c r="M375" s="46"/>
      <c r="N375" s="46"/>
      <c r="O375" s="46"/>
      <c r="P375" s="46"/>
      <c r="Q375" s="46"/>
      <c r="R375" s="46"/>
      <c r="S375" s="46"/>
    </row>
    <row r="376" spans="1:19">
      <c r="A376" s="91"/>
      <c r="B376" s="46"/>
      <c r="C376" s="46"/>
      <c r="D376" s="46"/>
      <c r="E376" s="46"/>
      <c r="F376" s="46"/>
      <c r="G376" s="46"/>
      <c r="H376" s="46"/>
      <c r="I376" s="46"/>
      <c r="J376" s="46"/>
      <c r="K376" s="46"/>
      <c r="L376" s="46"/>
      <c r="M376" s="46"/>
      <c r="N376" s="46"/>
      <c r="O376" s="46"/>
      <c r="P376" s="46"/>
      <c r="Q376" s="46"/>
      <c r="R376" s="46"/>
      <c r="S376" s="46"/>
    </row>
    <row r="377" spans="1:19">
      <c r="A377" s="91"/>
      <c r="B377" s="46"/>
      <c r="C377" s="46"/>
      <c r="D377" s="46"/>
      <c r="E377" s="46"/>
      <c r="F377" s="46"/>
      <c r="G377" s="46"/>
      <c r="H377" s="46"/>
      <c r="I377" s="46"/>
      <c r="J377" s="46"/>
      <c r="K377" s="46"/>
      <c r="L377" s="46"/>
      <c r="M377" s="46"/>
      <c r="N377" s="46"/>
      <c r="O377" s="46"/>
      <c r="P377" s="46"/>
      <c r="Q377" s="46"/>
      <c r="R377" s="46"/>
      <c r="S377" s="46"/>
    </row>
    <row r="378" spans="1:19">
      <c r="A378" s="91"/>
      <c r="B378" s="46"/>
      <c r="C378" s="46"/>
      <c r="D378" s="46"/>
      <c r="E378" s="46"/>
      <c r="F378" s="46"/>
      <c r="G378" s="46"/>
      <c r="H378" s="46"/>
      <c r="I378" s="46"/>
      <c r="J378" s="46"/>
      <c r="K378" s="46"/>
      <c r="L378" s="46"/>
      <c r="M378" s="46"/>
      <c r="N378" s="46"/>
      <c r="O378" s="46"/>
      <c r="P378" s="46"/>
      <c r="Q378" s="46"/>
      <c r="R378" s="46"/>
      <c r="S378" s="46"/>
    </row>
    <row r="379" spans="1:19">
      <c r="A379" s="91"/>
      <c r="B379" s="46"/>
      <c r="C379" s="46"/>
      <c r="D379" s="46"/>
      <c r="E379" s="46"/>
      <c r="F379" s="46"/>
      <c r="G379" s="46"/>
      <c r="H379" s="46"/>
      <c r="I379" s="46"/>
      <c r="J379" s="46"/>
      <c r="K379" s="46"/>
      <c r="L379" s="46"/>
      <c r="M379" s="46"/>
      <c r="N379" s="46"/>
      <c r="O379" s="46"/>
      <c r="P379" s="46"/>
      <c r="Q379" s="46"/>
      <c r="R379" s="46"/>
      <c r="S379" s="46"/>
    </row>
    <row r="380" spans="1:19">
      <c r="A380" s="91"/>
      <c r="B380" s="46"/>
      <c r="C380" s="46"/>
      <c r="D380" s="46"/>
      <c r="E380" s="46"/>
      <c r="F380" s="46"/>
      <c r="G380" s="46"/>
      <c r="H380" s="46"/>
      <c r="I380" s="46"/>
      <c r="J380" s="46"/>
      <c r="K380" s="46"/>
      <c r="L380" s="46"/>
      <c r="M380" s="46"/>
      <c r="N380" s="46"/>
      <c r="O380" s="46"/>
      <c r="P380" s="46"/>
      <c r="Q380" s="46"/>
      <c r="R380" s="46"/>
      <c r="S380" s="46"/>
    </row>
    <row r="381" spans="1:19">
      <c r="A381" s="91"/>
      <c r="B381" s="46"/>
      <c r="C381" s="46"/>
      <c r="D381" s="46"/>
      <c r="E381" s="46"/>
      <c r="F381" s="46"/>
      <c r="G381" s="46"/>
      <c r="H381" s="46"/>
      <c r="I381" s="46"/>
      <c r="J381" s="46"/>
      <c r="K381" s="46"/>
      <c r="L381" s="46"/>
      <c r="M381" s="46"/>
      <c r="N381" s="46"/>
      <c r="O381" s="46"/>
      <c r="P381" s="46"/>
      <c r="Q381" s="46"/>
      <c r="R381" s="46"/>
      <c r="S381" s="46"/>
    </row>
    <row r="382" spans="1:19">
      <c r="A382" s="91"/>
      <c r="B382" s="46"/>
      <c r="C382" s="46"/>
      <c r="D382" s="46"/>
      <c r="E382" s="46"/>
      <c r="F382" s="46"/>
      <c r="G382" s="46"/>
      <c r="H382" s="46"/>
      <c r="I382" s="46"/>
      <c r="J382" s="46"/>
      <c r="K382" s="46"/>
      <c r="L382" s="46"/>
      <c r="M382" s="46"/>
      <c r="N382" s="46"/>
      <c r="O382" s="46"/>
      <c r="P382" s="46"/>
      <c r="Q382" s="46"/>
      <c r="R382" s="46"/>
      <c r="S382" s="46"/>
    </row>
    <row r="383" spans="1:19">
      <c r="A383" s="91"/>
      <c r="B383" s="46"/>
      <c r="C383" s="46"/>
      <c r="D383" s="46"/>
      <c r="E383" s="46"/>
      <c r="F383" s="46"/>
      <c r="G383" s="46"/>
      <c r="H383" s="46"/>
      <c r="I383" s="46"/>
      <c r="J383" s="46"/>
      <c r="K383" s="46"/>
      <c r="L383" s="46"/>
      <c r="M383" s="46"/>
      <c r="N383" s="46"/>
      <c r="O383" s="46"/>
      <c r="P383" s="46"/>
      <c r="Q383" s="46"/>
      <c r="R383" s="46"/>
      <c r="S383" s="46"/>
    </row>
    <row r="384" spans="1:19">
      <c r="A384" s="91"/>
      <c r="B384" s="46"/>
      <c r="C384" s="46"/>
      <c r="D384" s="46"/>
      <c r="E384" s="46"/>
      <c r="F384" s="46"/>
      <c r="G384" s="46"/>
      <c r="H384" s="46"/>
      <c r="I384" s="46"/>
      <c r="J384" s="46"/>
      <c r="K384" s="46"/>
      <c r="L384" s="46"/>
      <c r="M384" s="46"/>
      <c r="N384" s="46"/>
      <c r="O384" s="46"/>
      <c r="P384" s="46"/>
      <c r="Q384" s="46"/>
      <c r="R384" s="46"/>
      <c r="S384" s="46"/>
    </row>
    <row r="385" spans="1:19">
      <c r="A385" s="91"/>
      <c r="B385" s="46"/>
      <c r="C385" s="46"/>
      <c r="D385" s="46"/>
      <c r="E385" s="46"/>
      <c r="F385" s="46"/>
      <c r="G385" s="46"/>
      <c r="H385" s="46"/>
      <c r="I385" s="46"/>
      <c r="J385" s="46"/>
      <c r="K385" s="46"/>
      <c r="L385" s="46"/>
      <c r="M385" s="46"/>
      <c r="N385" s="46"/>
      <c r="O385" s="46"/>
      <c r="P385" s="46"/>
      <c r="Q385" s="46"/>
      <c r="R385" s="46"/>
      <c r="S385" s="46"/>
    </row>
    <row r="386" spans="1:19">
      <c r="A386" s="91"/>
      <c r="B386" s="46"/>
      <c r="C386" s="46"/>
      <c r="D386" s="46"/>
      <c r="E386" s="46"/>
      <c r="F386" s="46"/>
      <c r="G386" s="46"/>
      <c r="H386" s="46"/>
      <c r="I386" s="46"/>
      <c r="J386" s="46"/>
      <c r="K386" s="46"/>
      <c r="L386" s="46"/>
      <c r="M386" s="46"/>
      <c r="N386" s="46"/>
      <c r="O386" s="46"/>
      <c r="P386" s="46"/>
      <c r="Q386" s="46"/>
      <c r="R386" s="46"/>
      <c r="S386" s="46"/>
    </row>
    <row r="387" spans="1:19">
      <c r="A387" s="91"/>
      <c r="B387" s="46"/>
      <c r="C387" s="46"/>
      <c r="D387" s="46"/>
      <c r="E387" s="46"/>
      <c r="F387" s="46"/>
      <c r="G387" s="46"/>
      <c r="H387" s="46"/>
      <c r="I387" s="46"/>
      <c r="J387" s="46"/>
      <c r="K387" s="46"/>
      <c r="L387" s="46"/>
      <c r="M387" s="46"/>
      <c r="N387" s="46"/>
      <c r="O387" s="46"/>
      <c r="P387" s="46"/>
      <c r="Q387" s="46"/>
      <c r="R387" s="46"/>
      <c r="S387" s="46"/>
    </row>
    <row r="388" spans="1:19">
      <c r="A388" s="91"/>
      <c r="B388" s="46"/>
      <c r="C388" s="46"/>
      <c r="D388" s="46"/>
      <c r="E388" s="46"/>
      <c r="F388" s="46"/>
      <c r="G388" s="46"/>
      <c r="H388" s="46"/>
      <c r="I388" s="46"/>
      <c r="J388" s="46"/>
      <c r="K388" s="46"/>
      <c r="L388" s="46"/>
      <c r="M388" s="46"/>
      <c r="N388" s="46"/>
      <c r="O388" s="46"/>
      <c r="P388" s="46"/>
      <c r="Q388" s="46"/>
      <c r="R388" s="46"/>
      <c r="S388" s="46"/>
    </row>
    <row r="389" spans="1:19">
      <c r="A389" s="91"/>
      <c r="B389" s="46"/>
      <c r="C389" s="46"/>
      <c r="D389" s="46"/>
      <c r="E389" s="46"/>
      <c r="F389" s="46"/>
      <c r="G389" s="46"/>
      <c r="H389" s="46"/>
      <c r="I389" s="46"/>
      <c r="J389" s="46"/>
      <c r="K389" s="46"/>
      <c r="L389" s="46"/>
      <c r="M389" s="46"/>
      <c r="N389" s="46"/>
      <c r="O389" s="46"/>
      <c r="P389" s="46"/>
      <c r="Q389" s="46"/>
      <c r="R389" s="46"/>
      <c r="S389" s="46"/>
    </row>
    <row r="390" spans="1:19">
      <c r="A390" s="91"/>
      <c r="B390" s="46"/>
      <c r="C390" s="46"/>
      <c r="D390" s="46"/>
      <c r="E390" s="46"/>
      <c r="F390" s="46"/>
      <c r="G390" s="46"/>
      <c r="H390" s="46"/>
      <c r="I390" s="46"/>
      <c r="J390" s="46"/>
      <c r="K390" s="46"/>
      <c r="L390" s="46"/>
      <c r="M390" s="46"/>
      <c r="N390" s="46"/>
      <c r="O390" s="46"/>
      <c r="P390" s="46"/>
      <c r="Q390" s="46"/>
      <c r="R390" s="46"/>
      <c r="S390" s="46"/>
    </row>
    <row r="391" spans="1:19">
      <c r="A391" s="91"/>
      <c r="B391" s="46"/>
      <c r="C391" s="46"/>
      <c r="D391" s="46"/>
      <c r="E391" s="46"/>
      <c r="F391" s="46"/>
      <c r="G391" s="46"/>
      <c r="H391" s="46"/>
      <c r="I391" s="46"/>
      <c r="J391" s="46"/>
      <c r="K391" s="46"/>
      <c r="L391" s="46"/>
      <c r="M391" s="46"/>
      <c r="N391" s="46"/>
      <c r="O391" s="46"/>
      <c r="P391" s="46"/>
      <c r="Q391" s="46"/>
      <c r="R391" s="46"/>
      <c r="S391" s="46"/>
    </row>
    <row r="392" spans="1:19">
      <c r="A392" s="91"/>
      <c r="B392" s="46"/>
      <c r="C392" s="46"/>
      <c r="D392" s="46"/>
      <c r="E392" s="46"/>
      <c r="F392" s="46"/>
      <c r="G392" s="46"/>
      <c r="H392" s="46"/>
      <c r="I392" s="46"/>
      <c r="J392" s="46"/>
      <c r="K392" s="46"/>
      <c r="L392" s="46"/>
      <c r="M392" s="46"/>
      <c r="N392" s="46"/>
      <c r="O392" s="46"/>
      <c r="P392" s="46"/>
      <c r="Q392" s="46"/>
      <c r="R392" s="46"/>
      <c r="S392" s="46"/>
    </row>
    <row r="393" spans="1:19">
      <c r="A393" s="91"/>
      <c r="B393" s="46"/>
      <c r="C393" s="46"/>
      <c r="D393" s="46"/>
      <c r="E393" s="46"/>
      <c r="F393" s="46"/>
      <c r="G393" s="46"/>
      <c r="H393" s="46"/>
      <c r="I393" s="46"/>
      <c r="J393" s="46"/>
      <c r="K393" s="46"/>
      <c r="L393" s="46"/>
      <c r="M393" s="46"/>
      <c r="N393" s="46"/>
      <c r="O393" s="46"/>
      <c r="P393" s="46"/>
      <c r="Q393" s="46"/>
      <c r="R393" s="46"/>
      <c r="S393" s="46"/>
    </row>
    <row r="394" spans="1:19">
      <c r="A394" s="91"/>
      <c r="B394" s="46"/>
      <c r="C394" s="46"/>
      <c r="D394" s="46"/>
      <c r="E394" s="46"/>
      <c r="F394" s="46"/>
      <c r="G394" s="46"/>
      <c r="H394" s="46"/>
      <c r="I394" s="46"/>
      <c r="J394" s="46"/>
      <c r="K394" s="46"/>
      <c r="L394" s="46"/>
      <c r="M394" s="46"/>
      <c r="N394" s="46"/>
      <c r="O394" s="46"/>
      <c r="P394" s="46"/>
      <c r="Q394" s="46"/>
      <c r="R394" s="46"/>
      <c r="S394" s="46"/>
    </row>
    <row r="395" spans="1:19">
      <c r="A395" s="91"/>
      <c r="B395" s="46"/>
      <c r="C395" s="46"/>
      <c r="D395" s="46"/>
      <c r="E395" s="46"/>
      <c r="F395" s="46"/>
      <c r="G395" s="46"/>
      <c r="H395" s="46"/>
      <c r="I395" s="46"/>
      <c r="J395" s="46"/>
      <c r="K395" s="46"/>
      <c r="L395" s="46"/>
      <c r="M395" s="46"/>
      <c r="N395" s="46"/>
      <c r="O395" s="46"/>
      <c r="P395" s="46"/>
      <c r="Q395" s="46"/>
      <c r="R395" s="46"/>
      <c r="S395" s="46"/>
    </row>
    <row r="396" spans="1:19">
      <c r="A396" s="91"/>
      <c r="B396" s="46"/>
      <c r="C396" s="46"/>
      <c r="D396" s="46"/>
      <c r="E396" s="46"/>
      <c r="F396" s="46"/>
      <c r="G396" s="46"/>
      <c r="H396" s="46"/>
      <c r="I396" s="46"/>
      <c r="J396" s="46"/>
      <c r="K396" s="46"/>
      <c r="L396" s="46"/>
      <c r="M396" s="46"/>
      <c r="N396" s="46"/>
      <c r="O396" s="46"/>
      <c r="P396" s="46"/>
      <c r="Q396" s="46"/>
      <c r="R396" s="46"/>
      <c r="S396" s="46"/>
    </row>
    <row r="397" spans="1:19">
      <c r="A397" s="91"/>
      <c r="B397" s="46"/>
      <c r="C397" s="46"/>
      <c r="D397" s="46"/>
      <c r="E397" s="46"/>
      <c r="F397" s="46"/>
      <c r="G397" s="46"/>
      <c r="H397" s="46"/>
      <c r="I397" s="46"/>
      <c r="J397" s="46"/>
      <c r="K397" s="46"/>
      <c r="L397" s="46"/>
      <c r="M397" s="46"/>
      <c r="N397" s="46"/>
      <c r="O397" s="46"/>
      <c r="P397" s="46"/>
      <c r="Q397" s="46"/>
      <c r="R397" s="46"/>
      <c r="S397" s="46"/>
    </row>
    <row r="398" spans="1:19">
      <c r="A398" s="91"/>
      <c r="B398" s="46"/>
      <c r="C398" s="46"/>
      <c r="D398" s="46"/>
      <c r="E398" s="46"/>
      <c r="F398" s="46"/>
      <c r="G398" s="46"/>
      <c r="H398" s="46"/>
      <c r="I398" s="46"/>
      <c r="J398" s="46"/>
      <c r="K398" s="46"/>
      <c r="L398" s="46"/>
      <c r="M398" s="46"/>
      <c r="N398" s="46"/>
      <c r="O398" s="46"/>
      <c r="P398" s="46"/>
      <c r="Q398" s="46"/>
      <c r="R398" s="46"/>
      <c r="S398" s="46"/>
    </row>
    <row r="399" spans="1:19">
      <c r="A399" s="91"/>
      <c r="B399" s="46"/>
      <c r="C399" s="46"/>
      <c r="D399" s="46"/>
      <c r="E399" s="46"/>
      <c r="F399" s="46"/>
      <c r="G399" s="46"/>
      <c r="H399" s="46"/>
      <c r="I399" s="46"/>
      <c r="J399" s="46"/>
      <c r="K399" s="46"/>
      <c r="L399" s="46"/>
      <c r="M399" s="46"/>
      <c r="N399" s="46"/>
      <c r="O399" s="46"/>
      <c r="P399" s="46"/>
      <c r="Q399" s="46"/>
      <c r="R399" s="46"/>
      <c r="S399" s="46"/>
    </row>
    <row r="400" spans="1:19">
      <c r="A400" s="91"/>
      <c r="B400" s="46"/>
      <c r="C400" s="46"/>
      <c r="D400" s="46"/>
      <c r="E400" s="46"/>
      <c r="F400" s="46"/>
      <c r="G400" s="46"/>
      <c r="H400" s="46"/>
      <c r="I400" s="46"/>
      <c r="J400" s="46"/>
      <c r="K400" s="46"/>
      <c r="L400" s="46"/>
      <c r="M400" s="46"/>
      <c r="N400" s="46"/>
      <c r="O400" s="46"/>
      <c r="P400" s="46"/>
      <c r="Q400" s="46"/>
      <c r="R400" s="46"/>
      <c r="S400" s="46"/>
    </row>
    <row r="401" spans="1:19">
      <c r="A401" s="91"/>
      <c r="B401" s="46"/>
      <c r="C401" s="46"/>
      <c r="D401" s="46"/>
      <c r="E401" s="46"/>
      <c r="F401" s="46"/>
      <c r="G401" s="46"/>
      <c r="H401" s="46"/>
      <c r="I401" s="46"/>
      <c r="J401" s="46"/>
      <c r="K401" s="46"/>
      <c r="L401" s="46"/>
      <c r="M401" s="46"/>
      <c r="N401" s="46"/>
      <c r="O401" s="46"/>
      <c r="P401" s="46"/>
      <c r="Q401" s="46"/>
      <c r="R401" s="46"/>
      <c r="S401" s="46"/>
    </row>
  </sheetData>
  <mergeCells count="37">
    <mergeCell ref="G9:G10"/>
    <mergeCell ref="H9:H10"/>
    <mergeCell ref="B51:S51"/>
    <mergeCell ref="B66:J66"/>
    <mergeCell ref="L8:L10"/>
    <mergeCell ref="M8:M10"/>
    <mergeCell ref="N8:N10"/>
    <mergeCell ref="O8:O10"/>
    <mergeCell ref="P8:P10"/>
    <mergeCell ref="Q8:Q10"/>
    <mergeCell ref="F8:F10"/>
    <mergeCell ref="G8:H8"/>
    <mergeCell ref="I8:I10"/>
    <mergeCell ref="J8:J10"/>
    <mergeCell ref="K8:K10"/>
    <mergeCell ref="A5:S5"/>
    <mergeCell ref="A6:A10"/>
    <mergeCell ref="B6:B10"/>
    <mergeCell ref="C6:C10"/>
    <mergeCell ref="D6:D10"/>
    <mergeCell ref="E6:E10"/>
    <mergeCell ref="F6:H7"/>
    <mergeCell ref="I6:N6"/>
    <mergeCell ref="O6:R6"/>
    <mergeCell ref="S6:S10"/>
    <mergeCell ref="I7:J7"/>
    <mergeCell ref="K7:L7"/>
    <mergeCell ref="M7:N7"/>
    <mergeCell ref="O7:P7"/>
    <mergeCell ref="Q7:R7"/>
    <mergeCell ref="R8:R10"/>
    <mergeCell ref="A4:S4"/>
    <mergeCell ref="A1:J1"/>
    <mergeCell ref="O1:S1"/>
    <mergeCell ref="A2:J2"/>
    <mergeCell ref="O2:S2"/>
    <mergeCell ref="A3:S3"/>
  </mergeCells>
  <printOptions horizontalCentered="1"/>
  <pageMargins left="0.23622047244094491" right="0.23622047244094491" top="0.74803149606299213" bottom="0.74803149606299213" header="0.31496062992125984" footer="0.31496062992125984"/>
  <pageSetup paperSize="9" scale="55" fitToWidth="0" fitToHeight="0" pageOrder="overThenDown" orientation="landscape" useFirstPageNumber="1" r:id="rId1"/>
  <headerFooter differentFirst="1">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E410"/>
  <sheetViews>
    <sheetView zoomScale="75" zoomScaleSheetLayoutView="75" workbookViewId="0">
      <selection sqref="A1:AC1"/>
    </sheetView>
  </sheetViews>
  <sheetFormatPr defaultColWidth="9.140625" defaultRowHeight="18.75"/>
  <cols>
    <col min="1" max="1" width="6.42578125" style="92" customWidth="1"/>
    <col min="2" max="2" width="26.42578125" style="62" customWidth="1"/>
    <col min="3" max="3" width="10" style="63" customWidth="1"/>
    <col min="4" max="4" width="10.140625" style="63" customWidth="1"/>
    <col min="5" max="5" width="9.42578125" style="63" customWidth="1"/>
    <col min="6" max="6" width="12" style="63" customWidth="1"/>
    <col min="7" max="7" width="12.7109375" style="64" customWidth="1"/>
    <col min="8" max="8" width="16.140625" style="64" customWidth="1"/>
    <col min="9" max="9" width="12.7109375" style="64" customWidth="1"/>
    <col min="10" max="10" width="16.140625" style="64" customWidth="1"/>
    <col min="11" max="11" width="12.7109375" style="64" customWidth="1"/>
    <col min="12" max="12" width="16.140625" style="64" customWidth="1"/>
    <col min="13" max="13" width="12.7109375" style="64" customWidth="1"/>
    <col min="14" max="14" width="16.140625" style="64" customWidth="1"/>
    <col min="15" max="15" width="12.7109375" style="64" customWidth="1"/>
    <col min="16" max="16" width="16.140625" style="64" customWidth="1"/>
    <col min="17" max="17" width="12.7109375" style="64" customWidth="1"/>
    <col min="18" max="18" width="16.140625" style="64" customWidth="1"/>
    <col min="19" max="19" width="10.140625" style="64" customWidth="1"/>
    <col min="20" max="21" width="9.140625" style="46"/>
    <col min="22" max="22" width="56.7109375" style="46" customWidth="1"/>
    <col min="23" max="16384" width="9.140625" style="46"/>
  </cols>
  <sheetData>
    <row r="1" spans="1:24" s="95" customFormat="1" ht="25.15" customHeight="1">
      <c r="A1" s="636" t="s">
        <v>139</v>
      </c>
      <c r="B1" s="636"/>
      <c r="C1" s="636"/>
      <c r="D1" s="636"/>
      <c r="E1" s="636"/>
      <c r="F1" s="636"/>
      <c r="G1" s="636"/>
      <c r="H1" s="636"/>
      <c r="I1" s="636"/>
      <c r="J1" s="106"/>
      <c r="O1" s="637" t="s">
        <v>0</v>
      </c>
      <c r="P1" s="637"/>
      <c r="Q1" s="637"/>
      <c r="R1" s="637"/>
      <c r="S1" s="637"/>
      <c r="T1" s="2"/>
      <c r="U1" s="107"/>
      <c r="V1" s="107"/>
      <c r="W1" s="107"/>
      <c r="X1" s="107"/>
    </row>
    <row r="2" spans="1:24" s="95" customFormat="1" ht="25.15" customHeight="1">
      <c r="A2" s="638" t="s">
        <v>1</v>
      </c>
      <c r="B2" s="638"/>
      <c r="C2" s="638"/>
      <c r="D2" s="638"/>
      <c r="E2" s="638"/>
      <c r="F2" s="638"/>
      <c r="G2" s="638"/>
      <c r="H2" s="638"/>
      <c r="I2" s="638"/>
      <c r="J2" s="108"/>
      <c r="O2" s="639" t="s">
        <v>2</v>
      </c>
      <c r="P2" s="639"/>
      <c r="Q2" s="639"/>
      <c r="R2" s="639"/>
      <c r="S2" s="639"/>
      <c r="T2" s="4"/>
      <c r="U2" s="107"/>
      <c r="V2" s="107"/>
      <c r="W2" s="107"/>
      <c r="X2" s="107"/>
    </row>
    <row r="3" spans="1:24" s="95" customFormat="1" ht="25.15" customHeight="1">
      <c r="A3" s="660" t="s">
        <v>3</v>
      </c>
      <c r="B3" s="660"/>
      <c r="C3" s="660"/>
      <c r="D3" s="660"/>
      <c r="E3" s="660"/>
      <c r="F3" s="660"/>
      <c r="G3" s="660"/>
      <c r="H3" s="660"/>
      <c r="I3" s="660"/>
      <c r="J3" s="660"/>
      <c r="K3" s="660"/>
      <c r="L3" s="660"/>
      <c r="M3" s="660"/>
      <c r="N3" s="660"/>
      <c r="O3" s="660"/>
      <c r="P3" s="660"/>
      <c r="Q3" s="660"/>
      <c r="R3" s="660"/>
      <c r="S3" s="660"/>
      <c r="T3" s="107"/>
      <c r="U3" s="107"/>
      <c r="V3" s="107"/>
      <c r="W3" s="107"/>
      <c r="X3" s="107"/>
    </row>
    <row r="4" spans="1:24" s="95" customFormat="1" ht="34.15" customHeight="1">
      <c r="A4" s="659" t="s">
        <v>140</v>
      </c>
      <c r="B4" s="659"/>
      <c r="C4" s="659"/>
      <c r="D4" s="659"/>
      <c r="E4" s="659"/>
      <c r="F4" s="659"/>
      <c r="G4" s="659"/>
      <c r="H4" s="659"/>
      <c r="I4" s="659"/>
      <c r="J4" s="659"/>
      <c r="K4" s="659"/>
      <c r="L4" s="659"/>
      <c r="M4" s="659"/>
      <c r="N4" s="659"/>
      <c r="O4" s="659"/>
      <c r="P4" s="659"/>
      <c r="Q4" s="659"/>
      <c r="R4" s="659"/>
      <c r="S4" s="659"/>
    </row>
    <row r="5" spans="1:24" s="96" customFormat="1" ht="28.9" customHeight="1">
      <c r="A5" s="665" t="s">
        <v>4</v>
      </c>
      <c r="B5" s="665"/>
      <c r="C5" s="665"/>
      <c r="D5" s="665"/>
      <c r="E5" s="665"/>
      <c r="F5" s="665"/>
      <c r="G5" s="665"/>
      <c r="H5" s="665"/>
      <c r="I5" s="665"/>
      <c r="J5" s="665"/>
      <c r="K5" s="665"/>
      <c r="L5" s="665"/>
      <c r="M5" s="665"/>
      <c r="N5" s="665"/>
      <c r="O5" s="665"/>
      <c r="P5" s="665"/>
      <c r="Q5" s="665"/>
      <c r="R5" s="665"/>
      <c r="S5" s="665"/>
      <c r="T5" s="95"/>
    </row>
    <row r="6" spans="1:24" s="97" customFormat="1" ht="28.9" customHeight="1">
      <c r="A6" s="662" t="s">
        <v>5</v>
      </c>
      <c r="B6" s="646" t="s">
        <v>77</v>
      </c>
      <c r="C6" s="646" t="s">
        <v>78</v>
      </c>
      <c r="D6" s="646" t="s">
        <v>79</v>
      </c>
      <c r="E6" s="646" t="s">
        <v>80</v>
      </c>
      <c r="F6" s="647" t="s">
        <v>107</v>
      </c>
      <c r="G6" s="647"/>
      <c r="H6" s="647"/>
      <c r="I6" s="648" t="s">
        <v>6</v>
      </c>
      <c r="J6" s="648"/>
      <c r="K6" s="648"/>
      <c r="L6" s="648"/>
      <c r="M6" s="648"/>
      <c r="N6" s="648"/>
      <c r="O6" s="648" t="s">
        <v>7</v>
      </c>
      <c r="P6" s="648"/>
      <c r="Q6" s="648"/>
      <c r="R6" s="648"/>
      <c r="S6" s="646" t="s">
        <v>8</v>
      </c>
      <c r="T6" s="78"/>
      <c r="U6" s="109"/>
    </row>
    <row r="7" spans="1:24" s="73" customFormat="1" ht="72.599999999999994" customHeight="1">
      <c r="A7" s="662"/>
      <c r="B7" s="646"/>
      <c r="C7" s="646"/>
      <c r="D7" s="646"/>
      <c r="E7" s="646"/>
      <c r="F7" s="647"/>
      <c r="G7" s="647"/>
      <c r="H7" s="647"/>
      <c r="I7" s="646" t="s">
        <v>141</v>
      </c>
      <c r="J7" s="646"/>
      <c r="K7" s="646" t="s">
        <v>142</v>
      </c>
      <c r="L7" s="646"/>
      <c r="M7" s="646" t="s">
        <v>25</v>
      </c>
      <c r="N7" s="646"/>
      <c r="O7" s="646" t="s">
        <v>143</v>
      </c>
      <c r="P7" s="646"/>
      <c r="Q7" s="646" t="s">
        <v>144</v>
      </c>
      <c r="R7" s="646"/>
      <c r="S7" s="646"/>
      <c r="T7" s="666"/>
      <c r="U7" s="111"/>
    </row>
    <row r="8" spans="1:24" s="34" customFormat="1" ht="38.65" customHeight="1">
      <c r="A8" s="662"/>
      <c r="B8" s="646"/>
      <c r="C8" s="646"/>
      <c r="D8" s="646"/>
      <c r="E8" s="646"/>
      <c r="F8" s="647" t="s">
        <v>132</v>
      </c>
      <c r="G8" s="647" t="s">
        <v>82</v>
      </c>
      <c r="H8" s="647"/>
      <c r="I8" s="647" t="s">
        <v>83</v>
      </c>
      <c r="J8" s="647" t="s">
        <v>145</v>
      </c>
      <c r="K8" s="647" t="s">
        <v>83</v>
      </c>
      <c r="L8" s="647" t="s">
        <v>145</v>
      </c>
      <c r="M8" s="647" t="s">
        <v>83</v>
      </c>
      <c r="N8" s="647" t="s">
        <v>145</v>
      </c>
      <c r="O8" s="647" t="s">
        <v>83</v>
      </c>
      <c r="P8" s="647" t="s">
        <v>145</v>
      </c>
      <c r="Q8" s="647" t="s">
        <v>83</v>
      </c>
      <c r="R8" s="647" t="s">
        <v>145</v>
      </c>
      <c r="S8" s="646"/>
      <c r="T8" s="666"/>
      <c r="U8" s="112"/>
    </row>
    <row r="9" spans="1:24" s="34" customFormat="1" ht="38.65" customHeight="1">
      <c r="A9" s="662"/>
      <c r="B9" s="646"/>
      <c r="C9" s="646"/>
      <c r="D9" s="646"/>
      <c r="E9" s="646"/>
      <c r="F9" s="647"/>
      <c r="G9" s="647" t="s">
        <v>83</v>
      </c>
      <c r="H9" s="647" t="s">
        <v>145</v>
      </c>
      <c r="I9" s="647"/>
      <c r="J9" s="647"/>
      <c r="K9" s="647"/>
      <c r="L9" s="647"/>
      <c r="M9" s="647"/>
      <c r="N9" s="647"/>
      <c r="O9" s="647"/>
      <c r="P9" s="647"/>
      <c r="Q9" s="647"/>
      <c r="R9" s="647"/>
      <c r="S9" s="646"/>
      <c r="T9" s="666"/>
      <c r="U9" s="112"/>
    </row>
    <row r="10" spans="1:24" s="34" customFormat="1" ht="42.4" customHeight="1">
      <c r="A10" s="662"/>
      <c r="B10" s="646"/>
      <c r="C10" s="646"/>
      <c r="D10" s="646"/>
      <c r="E10" s="646"/>
      <c r="F10" s="647"/>
      <c r="G10" s="667"/>
      <c r="H10" s="647"/>
      <c r="I10" s="647"/>
      <c r="J10" s="647"/>
      <c r="K10" s="647"/>
      <c r="L10" s="647"/>
      <c r="M10" s="647"/>
      <c r="N10" s="647"/>
      <c r="O10" s="647"/>
      <c r="P10" s="647"/>
      <c r="Q10" s="647"/>
      <c r="R10" s="647"/>
      <c r="S10" s="646"/>
      <c r="T10" s="44"/>
      <c r="U10" s="112"/>
    </row>
    <row r="11" spans="1:24" s="87" customFormat="1" ht="25.15" customHeight="1">
      <c r="A11" s="44" t="s">
        <v>37</v>
      </c>
      <c r="B11" s="113">
        <v>2</v>
      </c>
      <c r="C11" s="44">
        <v>3</v>
      </c>
      <c r="D11" s="113">
        <v>4</v>
      </c>
      <c r="E11" s="44">
        <v>5</v>
      </c>
      <c r="F11" s="113">
        <v>6</v>
      </c>
      <c r="G11" s="44">
        <v>7</v>
      </c>
      <c r="H11" s="113">
        <v>8</v>
      </c>
      <c r="I11" s="44">
        <v>9</v>
      </c>
      <c r="J11" s="113">
        <v>10</v>
      </c>
      <c r="K11" s="44">
        <v>11</v>
      </c>
      <c r="L11" s="113">
        <v>12</v>
      </c>
      <c r="M11" s="44">
        <v>13</v>
      </c>
      <c r="N11" s="113">
        <v>14</v>
      </c>
      <c r="O11" s="44">
        <v>15</v>
      </c>
      <c r="P11" s="113">
        <v>16</v>
      </c>
      <c r="Q11" s="44">
        <v>17</v>
      </c>
      <c r="R11" s="113">
        <v>18</v>
      </c>
      <c r="S11" s="44">
        <v>19</v>
      </c>
      <c r="T11" s="53"/>
      <c r="U11" s="53"/>
      <c r="V11" s="114" t="s">
        <v>146</v>
      </c>
    </row>
    <row r="12" spans="1:24" ht="31.5" customHeight="1">
      <c r="A12" s="52"/>
      <c r="B12" s="40" t="s">
        <v>14</v>
      </c>
      <c r="C12" s="35"/>
      <c r="D12" s="35"/>
      <c r="E12" s="35"/>
      <c r="F12" s="35"/>
      <c r="G12" s="35"/>
      <c r="H12" s="35"/>
      <c r="I12" s="35"/>
      <c r="J12" s="35"/>
      <c r="K12" s="35"/>
      <c r="L12" s="35"/>
      <c r="M12" s="35"/>
      <c r="N12" s="35"/>
      <c r="O12" s="35"/>
      <c r="P12" s="35"/>
      <c r="Q12" s="35"/>
      <c r="R12" s="35"/>
      <c r="S12" s="45"/>
      <c r="T12" s="78"/>
      <c r="U12" s="78"/>
    </row>
    <row r="13" spans="1:24" ht="29.25" customHeight="1">
      <c r="A13" s="38" t="s">
        <v>85</v>
      </c>
      <c r="B13" s="39" t="s">
        <v>147</v>
      </c>
      <c r="C13" s="44"/>
      <c r="D13" s="44"/>
      <c r="E13" s="44"/>
      <c r="F13" s="44"/>
      <c r="G13" s="45"/>
      <c r="H13" s="45"/>
      <c r="I13" s="35"/>
      <c r="J13" s="35"/>
      <c r="K13" s="35"/>
      <c r="L13" s="35"/>
      <c r="M13" s="35"/>
      <c r="N13" s="35"/>
      <c r="O13" s="35"/>
      <c r="P13" s="35"/>
      <c r="Q13" s="35"/>
      <c r="R13" s="35"/>
      <c r="S13" s="45"/>
      <c r="T13" s="78"/>
      <c r="U13" s="78"/>
    </row>
    <row r="14" spans="1:24" ht="64.900000000000006" customHeight="1">
      <c r="A14" s="38" t="s">
        <v>37</v>
      </c>
      <c r="B14" s="43" t="s">
        <v>120</v>
      </c>
      <c r="C14" s="44"/>
      <c r="D14" s="44"/>
      <c r="E14" s="44"/>
      <c r="F14" s="44"/>
      <c r="G14" s="45"/>
      <c r="H14" s="45"/>
      <c r="I14" s="45"/>
      <c r="J14" s="45"/>
      <c r="K14" s="45"/>
      <c r="L14" s="45"/>
      <c r="M14" s="45"/>
      <c r="N14" s="45"/>
      <c r="O14" s="45"/>
      <c r="P14" s="45"/>
      <c r="Q14" s="45"/>
      <c r="R14" s="45"/>
      <c r="S14" s="45"/>
      <c r="T14" s="45"/>
      <c r="U14" s="45"/>
    </row>
    <row r="15" spans="1:24" s="51" customFormat="1" ht="70.150000000000006" customHeight="1">
      <c r="A15" s="47" t="s">
        <v>86</v>
      </c>
      <c r="B15" s="48" t="s">
        <v>300</v>
      </c>
      <c r="C15" s="49"/>
      <c r="D15" s="49"/>
      <c r="E15" s="49"/>
      <c r="F15" s="49"/>
      <c r="G15" s="50"/>
      <c r="H15" s="50"/>
      <c r="I15" s="50"/>
      <c r="J15" s="50"/>
      <c r="K15" s="50"/>
      <c r="L15" s="50"/>
      <c r="M15" s="50"/>
      <c r="N15" s="50"/>
      <c r="O15" s="50"/>
      <c r="P15" s="50"/>
      <c r="Q15" s="50"/>
      <c r="R15" s="50"/>
      <c r="S15" s="50"/>
      <c r="T15" s="50"/>
      <c r="U15" s="50"/>
    </row>
    <row r="16" spans="1:24" ht="25.15" customHeight="1">
      <c r="A16" s="52" t="s">
        <v>87</v>
      </c>
      <c r="B16" s="53" t="s">
        <v>88</v>
      </c>
      <c r="C16" s="44"/>
      <c r="D16" s="44"/>
      <c r="E16" s="44"/>
      <c r="F16" s="44"/>
      <c r="G16" s="45"/>
      <c r="H16" s="45"/>
      <c r="I16" s="45"/>
      <c r="J16" s="45"/>
      <c r="K16" s="45"/>
      <c r="L16" s="45"/>
      <c r="M16" s="45"/>
      <c r="N16" s="45"/>
      <c r="O16" s="45"/>
      <c r="P16" s="45"/>
      <c r="Q16" s="45"/>
      <c r="R16" s="45"/>
      <c r="S16" s="45"/>
      <c r="T16" s="45"/>
      <c r="U16" s="45"/>
    </row>
    <row r="17" spans="1:21" ht="25.15" customHeight="1">
      <c r="A17" s="52" t="s">
        <v>89</v>
      </c>
      <c r="B17" s="80" t="s">
        <v>90</v>
      </c>
      <c r="C17" s="44"/>
      <c r="D17" s="44"/>
      <c r="E17" s="44"/>
      <c r="F17" s="44"/>
      <c r="G17" s="45"/>
      <c r="H17" s="45"/>
      <c r="I17" s="45"/>
      <c r="J17" s="45"/>
      <c r="K17" s="45"/>
      <c r="L17" s="45"/>
      <c r="M17" s="45"/>
      <c r="N17" s="45"/>
      <c r="O17" s="45"/>
      <c r="P17" s="45"/>
      <c r="Q17" s="45"/>
      <c r="R17" s="45"/>
      <c r="S17" s="45"/>
      <c r="T17" s="45"/>
      <c r="U17" s="45"/>
    </row>
    <row r="18" spans="1:21" s="51" customFormat="1" ht="81" customHeight="1">
      <c r="A18" s="47" t="s">
        <v>91</v>
      </c>
      <c r="B18" s="48" t="s">
        <v>301</v>
      </c>
      <c r="C18" s="49"/>
      <c r="D18" s="49"/>
      <c r="E18" s="49"/>
      <c r="F18" s="49"/>
      <c r="G18" s="50"/>
      <c r="H18" s="50"/>
      <c r="I18" s="50"/>
      <c r="J18" s="50"/>
      <c r="K18" s="50"/>
      <c r="L18" s="50"/>
      <c r="M18" s="50"/>
      <c r="N18" s="50"/>
      <c r="O18" s="50"/>
      <c r="P18" s="50"/>
      <c r="Q18" s="50"/>
      <c r="R18" s="50"/>
      <c r="S18" s="50"/>
      <c r="T18" s="50"/>
      <c r="U18" s="50"/>
    </row>
    <row r="19" spans="1:21" s="42" customFormat="1" ht="48" customHeight="1">
      <c r="A19" s="52"/>
      <c r="B19" s="53" t="s">
        <v>92</v>
      </c>
      <c r="C19" s="40"/>
      <c r="D19" s="40"/>
      <c r="E19" s="40"/>
      <c r="F19" s="40"/>
      <c r="G19" s="41"/>
      <c r="H19" s="41"/>
      <c r="I19" s="41"/>
      <c r="J19" s="41"/>
      <c r="K19" s="41"/>
      <c r="L19" s="41"/>
      <c r="M19" s="41"/>
      <c r="N19" s="41"/>
      <c r="O19" s="41"/>
      <c r="P19" s="41"/>
      <c r="Q19" s="41"/>
      <c r="R19" s="41"/>
      <c r="S19" s="41"/>
      <c r="T19" s="41"/>
      <c r="U19" s="41"/>
    </row>
    <row r="20" spans="1:21" s="56" customFormat="1" ht="65.650000000000006" customHeight="1">
      <c r="A20" s="47" t="s">
        <v>93</v>
      </c>
      <c r="B20" s="48" t="s">
        <v>302</v>
      </c>
      <c r="C20" s="54"/>
      <c r="D20" s="54"/>
      <c r="E20" s="54"/>
      <c r="F20" s="54"/>
      <c r="G20" s="55"/>
      <c r="H20" s="55"/>
      <c r="I20" s="55"/>
      <c r="J20" s="55"/>
      <c r="K20" s="55"/>
      <c r="L20" s="55"/>
      <c r="M20" s="55"/>
      <c r="N20" s="55"/>
      <c r="O20" s="55"/>
      <c r="P20" s="55"/>
      <c r="Q20" s="55"/>
      <c r="R20" s="55"/>
      <c r="S20" s="55"/>
      <c r="T20" s="55"/>
      <c r="U20" s="55"/>
    </row>
    <row r="21" spans="1:21" s="56" customFormat="1" ht="96.4" customHeight="1">
      <c r="A21" s="47"/>
      <c r="B21" s="57" t="s">
        <v>303</v>
      </c>
      <c r="C21" s="54"/>
      <c r="D21" s="54"/>
      <c r="E21" s="54"/>
      <c r="F21" s="54"/>
      <c r="G21" s="55"/>
      <c r="H21" s="55"/>
      <c r="I21" s="55"/>
      <c r="J21" s="55"/>
      <c r="K21" s="55"/>
      <c r="L21" s="55"/>
      <c r="M21" s="55"/>
      <c r="N21" s="55"/>
      <c r="O21" s="55"/>
      <c r="P21" s="55"/>
      <c r="Q21" s="55"/>
      <c r="R21" s="55"/>
      <c r="S21" s="55"/>
      <c r="T21" s="55"/>
      <c r="U21" s="55"/>
    </row>
    <row r="22" spans="1:21" s="56" customFormat="1" ht="51" customHeight="1">
      <c r="A22" s="47"/>
      <c r="B22" s="53" t="s">
        <v>92</v>
      </c>
      <c r="C22" s="54"/>
      <c r="D22" s="54"/>
      <c r="E22" s="54"/>
      <c r="F22" s="54"/>
      <c r="G22" s="55"/>
      <c r="H22" s="55"/>
      <c r="I22" s="55"/>
      <c r="J22" s="55"/>
      <c r="K22" s="55"/>
      <c r="L22" s="55"/>
      <c r="M22" s="55"/>
      <c r="N22" s="55"/>
      <c r="O22" s="55"/>
      <c r="P22" s="55"/>
      <c r="Q22" s="55"/>
      <c r="R22" s="55"/>
      <c r="S22" s="55"/>
      <c r="T22" s="55"/>
      <c r="U22" s="55"/>
    </row>
    <row r="23" spans="1:21" s="51" customFormat="1" ht="49.9" customHeight="1">
      <c r="A23" s="47"/>
      <c r="B23" s="57" t="s">
        <v>305</v>
      </c>
      <c r="C23" s="49"/>
      <c r="D23" s="49"/>
      <c r="E23" s="49"/>
      <c r="F23" s="49"/>
      <c r="G23" s="50"/>
      <c r="H23" s="50"/>
      <c r="I23" s="50"/>
      <c r="J23" s="50"/>
      <c r="K23" s="50"/>
      <c r="L23" s="50"/>
      <c r="M23" s="50"/>
      <c r="N23" s="50"/>
      <c r="O23" s="50"/>
      <c r="P23" s="50"/>
      <c r="Q23" s="50"/>
      <c r="R23" s="50"/>
      <c r="S23" s="50"/>
      <c r="T23" s="50"/>
      <c r="U23" s="50"/>
    </row>
    <row r="24" spans="1:21" s="42" customFormat="1" ht="55.15" customHeight="1">
      <c r="A24" s="52"/>
      <c r="B24" s="53" t="s">
        <v>92</v>
      </c>
      <c r="C24" s="40"/>
      <c r="D24" s="40"/>
      <c r="E24" s="40"/>
      <c r="F24" s="40"/>
      <c r="G24" s="41"/>
      <c r="H24" s="41"/>
      <c r="I24" s="41"/>
      <c r="J24" s="41"/>
      <c r="K24" s="41"/>
      <c r="L24" s="41"/>
      <c r="M24" s="41"/>
      <c r="N24" s="41"/>
      <c r="O24" s="41"/>
      <c r="P24" s="41"/>
      <c r="Q24" s="41"/>
      <c r="R24" s="41"/>
      <c r="S24" s="41"/>
      <c r="T24" s="41"/>
      <c r="U24" s="41"/>
    </row>
    <row r="25" spans="1:21" s="56" customFormat="1" ht="63" customHeight="1">
      <c r="A25" s="47" t="s">
        <v>94</v>
      </c>
      <c r="B25" s="48" t="s">
        <v>95</v>
      </c>
      <c r="C25" s="54"/>
      <c r="D25" s="54"/>
      <c r="E25" s="54"/>
      <c r="F25" s="54"/>
      <c r="G25" s="55"/>
      <c r="H25" s="55"/>
      <c r="I25" s="55"/>
      <c r="J25" s="55"/>
      <c r="K25" s="55"/>
      <c r="L25" s="55"/>
      <c r="M25" s="55"/>
      <c r="N25" s="55"/>
      <c r="O25" s="55"/>
      <c r="P25" s="55"/>
      <c r="Q25" s="55"/>
      <c r="R25" s="55"/>
      <c r="S25" s="55"/>
      <c r="T25" s="55"/>
      <c r="U25" s="55"/>
    </row>
    <row r="26" spans="1:21" s="56" customFormat="1" ht="76.900000000000006" customHeight="1">
      <c r="A26" s="47"/>
      <c r="B26" s="57" t="s">
        <v>96</v>
      </c>
      <c r="C26" s="54"/>
      <c r="D26" s="54"/>
      <c r="E26" s="54"/>
      <c r="F26" s="54"/>
      <c r="G26" s="55"/>
      <c r="H26" s="55"/>
      <c r="I26" s="55"/>
      <c r="J26" s="55"/>
      <c r="K26" s="55"/>
      <c r="L26" s="55"/>
      <c r="M26" s="55"/>
      <c r="N26" s="55"/>
      <c r="O26" s="55"/>
      <c r="P26" s="55"/>
      <c r="Q26" s="55"/>
      <c r="R26" s="55"/>
      <c r="S26" s="55"/>
      <c r="T26" s="55"/>
      <c r="U26" s="55"/>
    </row>
    <row r="27" spans="1:21" s="42" customFormat="1" ht="40.9" customHeight="1">
      <c r="A27" s="52"/>
      <c r="B27" s="53" t="s">
        <v>92</v>
      </c>
      <c r="C27" s="40"/>
      <c r="D27" s="40"/>
      <c r="E27" s="40"/>
      <c r="F27" s="40"/>
      <c r="G27" s="41"/>
      <c r="H27" s="41"/>
      <c r="I27" s="41"/>
      <c r="J27" s="41"/>
      <c r="K27" s="41"/>
      <c r="L27" s="41"/>
      <c r="M27" s="41"/>
      <c r="N27" s="41"/>
      <c r="O27" s="41"/>
      <c r="P27" s="41"/>
      <c r="Q27" s="41"/>
      <c r="R27" s="41"/>
      <c r="S27" s="41"/>
      <c r="T27" s="41"/>
      <c r="U27" s="41"/>
    </row>
    <row r="28" spans="1:21" s="56" customFormat="1" ht="49.15" customHeight="1">
      <c r="A28" s="47"/>
      <c r="B28" s="57" t="s">
        <v>97</v>
      </c>
      <c r="C28" s="54"/>
      <c r="D28" s="54"/>
      <c r="E28" s="54"/>
      <c r="F28" s="54"/>
      <c r="G28" s="55"/>
      <c r="H28" s="55"/>
      <c r="I28" s="55"/>
      <c r="J28" s="55"/>
      <c r="K28" s="55"/>
      <c r="L28" s="55"/>
      <c r="M28" s="55"/>
      <c r="N28" s="55"/>
      <c r="O28" s="55"/>
      <c r="P28" s="55"/>
      <c r="Q28" s="55"/>
      <c r="R28" s="55"/>
      <c r="S28" s="55"/>
      <c r="T28" s="55"/>
      <c r="U28" s="55"/>
    </row>
    <row r="29" spans="1:21" s="42" customFormat="1" ht="40.15" customHeight="1">
      <c r="A29" s="52"/>
      <c r="B29" s="53" t="s">
        <v>92</v>
      </c>
      <c r="C29" s="40"/>
      <c r="D29" s="40"/>
      <c r="E29" s="40"/>
      <c r="F29" s="40"/>
      <c r="G29" s="41"/>
      <c r="H29" s="41"/>
      <c r="I29" s="41"/>
      <c r="J29" s="41"/>
      <c r="K29" s="41"/>
      <c r="L29" s="41"/>
      <c r="M29" s="41"/>
      <c r="N29" s="41"/>
      <c r="O29" s="41"/>
      <c r="P29" s="41"/>
      <c r="Q29" s="41"/>
      <c r="R29" s="41"/>
      <c r="S29" s="41"/>
      <c r="T29" s="41"/>
      <c r="U29" s="41"/>
    </row>
    <row r="30" spans="1:21" s="42" customFormat="1" ht="43.9" customHeight="1">
      <c r="A30" s="38" t="s">
        <v>39</v>
      </c>
      <c r="B30" s="43" t="s">
        <v>307</v>
      </c>
      <c r="C30" s="40"/>
      <c r="D30" s="40"/>
      <c r="E30" s="40"/>
      <c r="F30" s="40"/>
      <c r="G30" s="41"/>
      <c r="H30" s="41"/>
      <c r="I30" s="41"/>
      <c r="J30" s="41"/>
      <c r="K30" s="41"/>
      <c r="L30" s="41"/>
      <c r="M30" s="41"/>
      <c r="N30" s="41"/>
      <c r="O30" s="41"/>
      <c r="P30" s="41"/>
      <c r="Q30" s="41"/>
      <c r="R30" s="41"/>
      <c r="S30" s="41"/>
      <c r="T30" s="41"/>
      <c r="U30" s="41"/>
    </row>
    <row r="31" spans="1:21" s="51" customFormat="1" ht="63" customHeight="1">
      <c r="A31" s="47" t="s">
        <v>86</v>
      </c>
      <c r="B31" s="48" t="s">
        <v>98</v>
      </c>
      <c r="C31" s="49"/>
      <c r="D31" s="49"/>
      <c r="E31" s="49"/>
      <c r="F31" s="49"/>
      <c r="G31" s="50"/>
      <c r="H31" s="50"/>
      <c r="I31" s="50"/>
      <c r="J31" s="50"/>
      <c r="K31" s="50"/>
      <c r="L31" s="50"/>
      <c r="M31" s="50"/>
      <c r="N31" s="50"/>
      <c r="O31" s="50"/>
      <c r="P31" s="50"/>
      <c r="Q31" s="50"/>
      <c r="R31" s="50"/>
      <c r="S31" s="50"/>
      <c r="T31" s="50"/>
      <c r="U31" s="50"/>
    </row>
    <row r="32" spans="1:21" ht="40.9" customHeight="1">
      <c r="A32" s="52"/>
      <c r="B32" s="53" t="s">
        <v>92</v>
      </c>
      <c r="C32" s="44"/>
      <c r="D32" s="44"/>
      <c r="E32" s="44"/>
      <c r="F32" s="44"/>
      <c r="G32" s="45"/>
      <c r="H32" s="45"/>
      <c r="I32" s="45"/>
      <c r="J32" s="45"/>
      <c r="K32" s="45"/>
      <c r="L32" s="45"/>
      <c r="M32" s="45"/>
      <c r="N32" s="45"/>
      <c r="O32" s="45"/>
      <c r="P32" s="45"/>
      <c r="Q32" s="45"/>
      <c r="R32" s="45"/>
      <c r="S32" s="45"/>
      <c r="T32" s="45"/>
      <c r="U32" s="45"/>
    </row>
    <row r="33" spans="1:21" s="56" customFormat="1" ht="46.9" customHeight="1">
      <c r="A33" s="47" t="s">
        <v>91</v>
      </c>
      <c r="B33" s="48" t="s">
        <v>302</v>
      </c>
      <c r="C33" s="54"/>
      <c r="D33" s="54"/>
      <c r="E33" s="54"/>
      <c r="F33" s="54"/>
      <c r="G33" s="55"/>
      <c r="H33" s="55"/>
      <c r="I33" s="55"/>
      <c r="J33" s="55"/>
      <c r="K33" s="55"/>
      <c r="L33" s="55"/>
      <c r="M33" s="55"/>
      <c r="N33" s="55"/>
      <c r="O33" s="55"/>
      <c r="P33" s="55"/>
      <c r="Q33" s="55"/>
      <c r="R33" s="55"/>
      <c r="S33" s="55"/>
      <c r="T33" s="55"/>
      <c r="U33" s="55"/>
    </row>
    <row r="34" spans="1:21" s="56" customFormat="1" ht="98.65" customHeight="1">
      <c r="A34" s="47"/>
      <c r="B34" s="57" t="s">
        <v>303</v>
      </c>
      <c r="C34" s="54"/>
      <c r="D34" s="54"/>
      <c r="E34" s="54"/>
      <c r="F34" s="54"/>
      <c r="G34" s="55"/>
      <c r="H34" s="55"/>
      <c r="I34" s="55"/>
      <c r="J34" s="55"/>
      <c r="K34" s="55"/>
      <c r="L34" s="55"/>
      <c r="M34" s="55"/>
      <c r="N34" s="55"/>
      <c r="O34" s="55"/>
      <c r="P34" s="55"/>
      <c r="Q34" s="55"/>
      <c r="R34" s="55"/>
      <c r="S34" s="55"/>
      <c r="T34" s="55"/>
      <c r="U34" s="55"/>
    </row>
    <row r="35" spans="1:21" s="56" customFormat="1" ht="43.9" customHeight="1">
      <c r="A35" s="47"/>
      <c r="B35" s="53" t="s">
        <v>92</v>
      </c>
      <c r="C35" s="54"/>
      <c r="D35" s="54"/>
      <c r="E35" s="54"/>
      <c r="F35" s="54"/>
      <c r="G35" s="55"/>
      <c r="H35" s="55"/>
      <c r="I35" s="55"/>
      <c r="J35" s="55"/>
      <c r="K35" s="55"/>
      <c r="L35" s="55"/>
      <c r="M35" s="55"/>
      <c r="N35" s="55"/>
      <c r="O35" s="55"/>
      <c r="P35" s="55"/>
      <c r="Q35" s="55"/>
      <c r="R35" s="55"/>
      <c r="S35" s="55"/>
      <c r="T35" s="55"/>
      <c r="U35" s="55"/>
    </row>
    <row r="36" spans="1:21" s="51" customFormat="1" ht="57" customHeight="1">
      <c r="A36" s="47"/>
      <c r="B36" s="57" t="s">
        <v>305</v>
      </c>
      <c r="C36" s="49"/>
      <c r="D36" s="49"/>
      <c r="E36" s="49"/>
      <c r="F36" s="49"/>
      <c r="G36" s="50"/>
      <c r="H36" s="50"/>
      <c r="I36" s="50"/>
      <c r="J36" s="50"/>
      <c r="K36" s="50"/>
      <c r="L36" s="50"/>
      <c r="M36" s="50"/>
      <c r="N36" s="50"/>
      <c r="O36" s="50"/>
      <c r="P36" s="50"/>
      <c r="Q36" s="50"/>
      <c r="R36" s="50"/>
      <c r="S36" s="50"/>
      <c r="T36" s="50"/>
      <c r="U36" s="50"/>
    </row>
    <row r="37" spans="1:21" s="42" customFormat="1" ht="49.15" customHeight="1">
      <c r="A37" s="52"/>
      <c r="B37" s="53" t="s">
        <v>92</v>
      </c>
      <c r="C37" s="40"/>
      <c r="D37" s="40"/>
      <c r="E37" s="40"/>
      <c r="F37" s="40"/>
      <c r="G37" s="41"/>
      <c r="H37" s="41"/>
      <c r="I37" s="41"/>
      <c r="J37" s="41"/>
      <c r="K37" s="41"/>
      <c r="L37" s="41"/>
      <c r="M37" s="41"/>
      <c r="N37" s="41"/>
      <c r="O37" s="41"/>
      <c r="P37" s="41"/>
      <c r="Q37" s="41"/>
      <c r="R37" s="41"/>
      <c r="S37" s="41"/>
      <c r="T37" s="41"/>
      <c r="U37" s="41"/>
    </row>
    <row r="38" spans="1:21" s="51" customFormat="1" ht="105" customHeight="1">
      <c r="A38" s="47"/>
      <c r="B38" s="57" t="s">
        <v>99</v>
      </c>
      <c r="C38" s="49"/>
      <c r="D38" s="49"/>
      <c r="E38" s="49"/>
      <c r="F38" s="49"/>
      <c r="G38" s="50"/>
      <c r="H38" s="50"/>
      <c r="I38" s="50"/>
      <c r="J38" s="50"/>
      <c r="K38" s="50"/>
      <c r="L38" s="50"/>
      <c r="M38" s="50"/>
      <c r="N38" s="50"/>
      <c r="O38" s="50"/>
      <c r="P38" s="50"/>
      <c r="Q38" s="50"/>
      <c r="R38" s="50"/>
      <c r="S38" s="50"/>
      <c r="T38" s="50"/>
      <c r="U38" s="50"/>
    </row>
    <row r="39" spans="1:21" s="56" customFormat="1" ht="77.650000000000006" customHeight="1">
      <c r="A39" s="58"/>
      <c r="B39" s="59" t="s">
        <v>100</v>
      </c>
      <c r="C39" s="54"/>
      <c r="D39" s="54"/>
      <c r="E39" s="54"/>
      <c r="F39" s="54"/>
      <c r="G39" s="55"/>
      <c r="H39" s="55"/>
      <c r="I39" s="55"/>
      <c r="J39" s="55"/>
      <c r="K39" s="55"/>
      <c r="L39" s="55"/>
      <c r="M39" s="55"/>
      <c r="N39" s="55"/>
      <c r="O39" s="55"/>
      <c r="P39" s="55"/>
      <c r="Q39" s="55"/>
      <c r="R39" s="55"/>
      <c r="S39" s="55"/>
      <c r="T39" s="55"/>
      <c r="U39" s="55"/>
    </row>
    <row r="40" spans="1:21" ht="54" customHeight="1">
      <c r="A40" s="52"/>
      <c r="B40" s="53" t="s">
        <v>92</v>
      </c>
      <c r="C40" s="44"/>
      <c r="D40" s="44"/>
      <c r="E40" s="44"/>
      <c r="F40" s="44"/>
      <c r="G40" s="45"/>
      <c r="H40" s="45"/>
      <c r="I40" s="45"/>
      <c r="J40" s="45"/>
      <c r="K40" s="45"/>
      <c r="L40" s="45"/>
      <c r="M40" s="45"/>
      <c r="N40" s="45"/>
      <c r="O40" s="45"/>
      <c r="P40" s="45"/>
      <c r="Q40" s="45"/>
      <c r="R40" s="45"/>
      <c r="S40" s="45"/>
      <c r="T40" s="45"/>
      <c r="U40" s="45"/>
    </row>
    <row r="41" spans="1:21" s="56" customFormat="1" ht="55.9" customHeight="1">
      <c r="A41" s="58"/>
      <c r="B41" s="59" t="s">
        <v>101</v>
      </c>
      <c r="C41" s="54"/>
      <c r="D41" s="54"/>
      <c r="E41" s="54"/>
      <c r="F41" s="54"/>
      <c r="G41" s="55"/>
      <c r="H41" s="55"/>
      <c r="I41" s="55"/>
      <c r="J41" s="55"/>
      <c r="K41" s="55"/>
      <c r="L41" s="55"/>
      <c r="M41" s="55"/>
      <c r="N41" s="55"/>
      <c r="O41" s="55"/>
      <c r="P41" s="55"/>
      <c r="Q41" s="55"/>
      <c r="R41" s="55"/>
      <c r="S41" s="55"/>
      <c r="T41" s="55"/>
      <c r="U41" s="55"/>
    </row>
    <row r="42" spans="1:21" ht="54" customHeight="1">
      <c r="A42" s="52"/>
      <c r="B42" s="53" t="s">
        <v>92</v>
      </c>
      <c r="C42" s="44"/>
      <c r="D42" s="44"/>
      <c r="E42" s="44"/>
      <c r="F42" s="44"/>
      <c r="G42" s="45"/>
      <c r="H42" s="45"/>
      <c r="I42" s="45"/>
      <c r="J42" s="45"/>
      <c r="K42" s="45"/>
      <c r="L42" s="45"/>
      <c r="M42" s="45"/>
      <c r="N42" s="45"/>
      <c r="O42" s="45"/>
      <c r="P42" s="45"/>
      <c r="Q42" s="45"/>
      <c r="R42" s="45"/>
      <c r="S42" s="45"/>
      <c r="T42" s="45"/>
      <c r="U42" s="45"/>
    </row>
    <row r="43" spans="1:21" ht="60" customHeight="1">
      <c r="A43" s="38" t="s">
        <v>41</v>
      </c>
      <c r="B43" s="43" t="s">
        <v>308</v>
      </c>
      <c r="C43" s="44"/>
      <c r="D43" s="44"/>
      <c r="E43" s="44"/>
      <c r="F43" s="44"/>
      <c r="G43" s="45"/>
      <c r="H43" s="45"/>
      <c r="I43" s="45"/>
      <c r="J43" s="45"/>
      <c r="K43" s="45"/>
      <c r="L43" s="45"/>
      <c r="M43" s="45"/>
      <c r="N43" s="45"/>
      <c r="O43" s="45"/>
      <c r="P43" s="45"/>
      <c r="Q43" s="45"/>
      <c r="R43" s="45"/>
      <c r="S43" s="45"/>
      <c r="T43" s="45"/>
      <c r="U43" s="45"/>
    </row>
    <row r="44" spans="1:21" s="56" customFormat="1" ht="79.900000000000006" customHeight="1">
      <c r="A44" s="47"/>
      <c r="B44" s="57" t="s">
        <v>136</v>
      </c>
      <c r="C44" s="54"/>
      <c r="D44" s="54"/>
      <c r="E44" s="54"/>
      <c r="F44" s="54"/>
      <c r="G44" s="55"/>
      <c r="H44" s="55"/>
      <c r="I44" s="55"/>
      <c r="J44" s="55"/>
      <c r="K44" s="55"/>
      <c r="L44" s="55"/>
      <c r="M44" s="55"/>
      <c r="N44" s="55"/>
      <c r="O44" s="55"/>
      <c r="P44" s="55"/>
      <c r="Q44" s="55"/>
      <c r="R44" s="55"/>
      <c r="S44" s="55"/>
      <c r="T44" s="55"/>
      <c r="U44" s="55"/>
    </row>
    <row r="45" spans="1:21" s="51" customFormat="1" ht="49.15" customHeight="1">
      <c r="A45" s="47"/>
      <c r="B45" s="53" t="s">
        <v>92</v>
      </c>
      <c r="C45" s="49"/>
      <c r="D45" s="49"/>
      <c r="E45" s="49"/>
      <c r="F45" s="49"/>
      <c r="G45" s="50"/>
      <c r="H45" s="50"/>
      <c r="I45" s="50"/>
      <c r="J45" s="50"/>
      <c r="K45" s="50"/>
      <c r="L45" s="50"/>
      <c r="M45" s="50"/>
      <c r="N45" s="50"/>
      <c r="O45" s="50"/>
      <c r="P45" s="50"/>
      <c r="Q45" s="50"/>
      <c r="R45" s="50"/>
      <c r="S45" s="50"/>
      <c r="T45" s="50"/>
      <c r="U45" s="50"/>
    </row>
    <row r="46" spans="1:21" s="56" customFormat="1" ht="46.15" customHeight="1">
      <c r="A46" s="47"/>
      <c r="B46" s="57" t="s">
        <v>305</v>
      </c>
      <c r="C46" s="54"/>
      <c r="D46" s="54"/>
      <c r="E46" s="54"/>
      <c r="F46" s="54"/>
      <c r="G46" s="55"/>
      <c r="H46" s="55"/>
      <c r="I46" s="55"/>
      <c r="J46" s="55"/>
      <c r="K46" s="55"/>
      <c r="L46" s="55"/>
      <c r="M46" s="55"/>
      <c r="N46" s="55"/>
      <c r="O46" s="55"/>
      <c r="P46" s="55"/>
      <c r="Q46" s="55"/>
      <c r="R46" s="55"/>
      <c r="S46" s="55"/>
      <c r="T46" s="55"/>
      <c r="U46" s="55"/>
    </row>
    <row r="47" spans="1:21" s="51" customFormat="1" ht="55.15" customHeight="1">
      <c r="A47" s="47"/>
      <c r="B47" s="53" t="s">
        <v>92</v>
      </c>
      <c r="C47" s="49"/>
      <c r="D47" s="49"/>
      <c r="E47" s="49"/>
      <c r="F47" s="49"/>
      <c r="G47" s="50"/>
      <c r="H47" s="50"/>
      <c r="I47" s="50"/>
      <c r="J47" s="50"/>
      <c r="K47" s="50"/>
      <c r="L47" s="50"/>
      <c r="M47" s="50"/>
      <c r="N47" s="50"/>
      <c r="O47" s="50"/>
      <c r="P47" s="50"/>
      <c r="Q47" s="50"/>
      <c r="R47" s="50"/>
      <c r="S47" s="50"/>
      <c r="T47" s="50"/>
      <c r="U47" s="50"/>
    </row>
    <row r="48" spans="1:21" ht="43.15" customHeight="1">
      <c r="A48" s="38" t="s">
        <v>102</v>
      </c>
      <c r="B48" s="39" t="s">
        <v>147</v>
      </c>
      <c r="C48" s="44"/>
      <c r="D48" s="44"/>
      <c r="E48" s="44"/>
      <c r="F48" s="44"/>
      <c r="G48" s="45"/>
      <c r="H48" s="45"/>
      <c r="I48" s="45"/>
      <c r="J48" s="45"/>
      <c r="K48" s="45"/>
      <c r="L48" s="45"/>
      <c r="M48" s="45"/>
      <c r="N48" s="45"/>
      <c r="O48" s="45"/>
      <c r="P48" s="45"/>
      <c r="Q48" s="45"/>
      <c r="R48" s="45"/>
      <c r="S48" s="45"/>
      <c r="T48" s="78"/>
      <c r="U48" s="78"/>
    </row>
    <row r="49" spans="1:21" s="42" customFormat="1" ht="51" customHeight="1">
      <c r="A49" s="52"/>
      <c r="B49" s="53" t="s">
        <v>103</v>
      </c>
      <c r="C49" s="44"/>
      <c r="D49" s="44"/>
      <c r="E49" s="44"/>
      <c r="F49" s="44"/>
      <c r="G49" s="45"/>
      <c r="H49" s="45"/>
      <c r="I49" s="45"/>
      <c r="J49" s="45"/>
      <c r="K49" s="45"/>
      <c r="L49" s="45"/>
      <c r="M49" s="45"/>
      <c r="N49" s="45"/>
      <c r="O49" s="45"/>
      <c r="P49" s="45"/>
      <c r="Q49" s="45"/>
      <c r="R49" s="45"/>
      <c r="S49" s="41"/>
      <c r="T49" s="81"/>
      <c r="U49" s="81"/>
    </row>
    <row r="50" spans="1:21" s="42" customFormat="1" ht="7.15" customHeight="1">
      <c r="A50" s="101"/>
      <c r="B50" s="102"/>
      <c r="C50" s="103"/>
      <c r="D50" s="103"/>
      <c r="E50" s="103"/>
      <c r="F50" s="103"/>
      <c r="G50" s="104"/>
      <c r="H50" s="104"/>
      <c r="I50" s="104"/>
      <c r="J50" s="104"/>
      <c r="K50" s="104"/>
      <c r="L50" s="104"/>
      <c r="M50" s="104"/>
      <c r="N50" s="104"/>
      <c r="O50" s="104"/>
      <c r="P50" s="104"/>
      <c r="Q50" s="104"/>
      <c r="R50" s="104"/>
      <c r="S50" s="115"/>
    </row>
    <row r="51" spans="1:21" s="56" customFormat="1" ht="35.65" customHeight="1">
      <c r="A51" s="100"/>
      <c r="B51" s="668"/>
      <c r="C51" s="668"/>
      <c r="D51" s="668"/>
      <c r="E51" s="668"/>
      <c r="F51" s="668"/>
      <c r="G51" s="668"/>
      <c r="H51" s="668"/>
      <c r="I51" s="668"/>
      <c r="J51" s="668"/>
      <c r="K51" s="668"/>
      <c r="L51" s="668"/>
      <c r="M51" s="668"/>
      <c r="N51" s="668"/>
      <c r="O51" s="668"/>
      <c r="P51" s="668"/>
      <c r="Q51" s="668"/>
      <c r="R51" s="668"/>
      <c r="S51" s="668"/>
    </row>
    <row r="52" spans="1:21" ht="0.75" customHeight="1">
      <c r="A52" s="89"/>
      <c r="B52" s="87"/>
      <c r="C52" s="87"/>
      <c r="D52" s="87"/>
      <c r="E52" s="87"/>
      <c r="F52" s="87"/>
      <c r="G52" s="87"/>
      <c r="H52" s="87"/>
      <c r="I52" s="87"/>
      <c r="J52" s="87"/>
      <c r="K52" s="87"/>
      <c r="L52" s="87"/>
      <c r="M52" s="87"/>
      <c r="N52" s="87"/>
      <c r="O52" s="87"/>
      <c r="P52" s="87"/>
      <c r="Q52" s="87"/>
      <c r="R52" s="87"/>
      <c r="S52" s="88"/>
    </row>
    <row r="53" spans="1:21" s="91" customFormat="1" ht="25.5" customHeight="1">
      <c r="A53" s="89"/>
      <c r="B53" s="90"/>
      <c r="C53" s="103"/>
      <c r="D53" s="103"/>
      <c r="E53" s="103"/>
      <c r="F53" s="103"/>
      <c r="G53" s="104"/>
      <c r="H53" s="104"/>
      <c r="I53" s="45"/>
      <c r="J53" s="45"/>
      <c r="K53" s="45"/>
      <c r="L53" s="45"/>
      <c r="M53" s="45"/>
      <c r="N53" s="45"/>
      <c r="O53" s="45"/>
      <c r="P53" s="45"/>
      <c r="Q53" s="45"/>
      <c r="R53" s="45"/>
    </row>
    <row r="54" spans="1:21" s="91" customFormat="1" ht="25.5" customHeight="1">
      <c r="A54" s="89"/>
      <c r="B54" s="90"/>
      <c r="C54" s="74"/>
      <c r="D54" s="74"/>
      <c r="E54" s="74"/>
      <c r="F54" s="74"/>
      <c r="G54" s="88"/>
      <c r="H54" s="88"/>
      <c r="I54" s="50"/>
      <c r="J54" s="50"/>
      <c r="K54" s="50"/>
      <c r="L54" s="50"/>
      <c r="M54" s="50"/>
      <c r="N54" s="50"/>
      <c r="O54" s="50"/>
      <c r="P54" s="50"/>
      <c r="Q54" s="50"/>
      <c r="R54" s="50"/>
    </row>
    <row r="55" spans="1:21" s="91" customFormat="1" ht="25.5" customHeight="1">
      <c r="A55" s="89"/>
      <c r="B55" s="90"/>
      <c r="C55" s="74"/>
      <c r="D55" s="74"/>
      <c r="E55" s="74"/>
      <c r="F55" s="74"/>
      <c r="G55" s="88"/>
      <c r="H55" s="88"/>
      <c r="I55" s="45"/>
      <c r="J55" s="45"/>
      <c r="K55" s="45"/>
      <c r="L55" s="45"/>
      <c r="M55" s="45"/>
      <c r="N55" s="45"/>
      <c r="O55" s="45"/>
      <c r="P55" s="45"/>
      <c r="Q55" s="45"/>
      <c r="R55" s="45"/>
    </row>
    <row r="56" spans="1:21" s="91" customFormat="1" ht="25.5" customHeight="1">
      <c r="A56" s="92"/>
      <c r="C56" s="74"/>
      <c r="D56" s="74"/>
      <c r="E56" s="74"/>
      <c r="F56" s="74"/>
      <c r="G56" s="88"/>
      <c r="H56" s="88"/>
      <c r="I56" s="45"/>
      <c r="J56" s="45"/>
      <c r="K56" s="45"/>
      <c r="L56" s="45"/>
      <c r="M56" s="45"/>
      <c r="N56" s="45"/>
      <c r="O56" s="45"/>
      <c r="P56" s="45"/>
      <c r="Q56" s="45"/>
      <c r="R56" s="45"/>
    </row>
    <row r="57" spans="1:21" s="91" customFormat="1" ht="25.5" customHeight="1">
      <c r="A57" s="92"/>
      <c r="C57" s="74"/>
      <c r="D57" s="74"/>
      <c r="E57" s="74"/>
      <c r="F57" s="74"/>
      <c r="G57" s="88"/>
      <c r="H57" s="88"/>
      <c r="I57" s="45"/>
      <c r="J57" s="45"/>
      <c r="K57" s="45"/>
      <c r="L57" s="45"/>
      <c r="M57" s="45"/>
      <c r="N57" s="45"/>
      <c r="O57" s="45"/>
      <c r="P57" s="45"/>
      <c r="Q57" s="45"/>
      <c r="R57" s="45"/>
    </row>
    <row r="58" spans="1:21" s="91" customFormat="1" ht="25.5" customHeight="1">
      <c r="A58" s="92"/>
      <c r="C58" s="74"/>
      <c r="D58" s="74"/>
      <c r="E58" s="74"/>
      <c r="F58" s="74"/>
      <c r="G58" s="88"/>
      <c r="H58" s="88"/>
      <c r="I58" s="45"/>
      <c r="J58" s="45"/>
      <c r="K58" s="45"/>
      <c r="L58" s="45"/>
      <c r="M58" s="45"/>
      <c r="N58" s="45"/>
      <c r="O58" s="45"/>
      <c r="P58" s="45"/>
      <c r="Q58" s="45"/>
      <c r="R58" s="45"/>
    </row>
    <row r="59" spans="1:21" s="91" customFormat="1" ht="25.5" customHeight="1">
      <c r="A59" s="92"/>
      <c r="C59" s="74"/>
      <c r="D59" s="74"/>
      <c r="E59" s="74"/>
      <c r="F59" s="74"/>
      <c r="G59" s="88"/>
      <c r="H59" s="88"/>
      <c r="I59" s="104"/>
      <c r="J59" s="104"/>
      <c r="K59" s="104"/>
      <c r="L59" s="104"/>
      <c r="M59" s="104"/>
      <c r="N59" s="104"/>
      <c r="O59" s="104"/>
      <c r="P59" s="104"/>
      <c r="Q59" s="104"/>
      <c r="R59" s="104"/>
    </row>
    <row r="60" spans="1:21" s="91" customFormat="1" ht="25.5" customHeight="1">
      <c r="A60" s="92"/>
      <c r="C60" s="74"/>
      <c r="D60" s="74"/>
      <c r="E60" s="74"/>
      <c r="F60" s="74"/>
      <c r="G60" s="88"/>
      <c r="H60" s="88"/>
      <c r="I60" s="88"/>
      <c r="J60" s="88"/>
      <c r="K60" s="88"/>
      <c r="L60" s="88"/>
      <c r="M60" s="88"/>
      <c r="N60" s="88"/>
      <c r="O60" s="88"/>
      <c r="P60" s="88"/>
      <c r="Q60" s="88"/>
      <c r="R60" s="88"/>
    </row>
    <row r="61" spans="1:21" s="91" customFormat="1" ht="25.5" customHeight="1">
      <c r="A61" s="92"/>
      <c r="C61" s="74"/>
      <c r="D61" s="74"/>
      <c r="E61" s="74"/>
      <c r="F61" s="74"/>
      <c r="G61" s="88"/>
      <c r="H61" s="88"/>
      <c r="I61" s="88"/>
      <c r="J61" s="88"/>
      <c r="K61" s="88"/>
      <c r="L61" s="88"/>
      <c r="M61" s="88"/>
      <c r="N61" s="88"/>
      <c r="O61" s="88"/>
      <c r="P61" s="88"/>
      <c r="Q61" s="88"/>
      <c r="R61" s="88"/>
    </row>
    <row r="62" spans="1:21" s="91" customFormat="1" ht="25.5" customHeight="1">
      <c r="A62" s="92"/>
      <c r="C62" s="74"/>
      <c r="D62" s="74"/>
      <c r="E62" s="74"/>
      <c r="F62" s="74"/>
      <c r="G62" s="88"/>
      <c r="H62" s="88"/>
      <c r="I62" s="88"/>
      <c r="J62" s="88"/>
      <c r="K62" s="88"/>
      <c r="L62" s="88"/>
      <c r="M62" s="88"/>
      <c r="N62" s="88"/>
      <c r="O62" s="88"/>
      <c r="P62" s="88"/>
      <c r="Q62" s="88"/>
      <c r="R62" s="88"/>
    </row>
    <row r="63" spans="1:21" s="91" customFormat="1" ht="25.5" customHeight="1">
      <c r="A63" s="92"/>
      <c r="C63" s="74"/>
      <c r="D63" s="74"/>
      <c r="E63" s="74"/>
      <c r="F63" s="74"/>
      <c r="G63" s="88"/>
      <c r="H63" s="88"/>
      <c r="I63" s="88"/>
      <c r="J63" s="88"/>
      <c r="K63" s="88"/>
      <c r="L63" s="88"/>
      <c r="M63" s="88"/>
      <c r="N63" s="88"/>
      <c r="O63" s="88"/>
      <c r="P63" s="88"/>
      <c r="Q63" s="88"/>
      <c r="R63" s="88"/>
    </row>
    <row r="64" spans="1:21" s="91" customFormat="1" ht="25.5" hidden="1" customHeight="1">
      <c r="A64" s="92"/>
      <c r="C64" s="74"/>
      <c r="D64" s="74"/>
      <c r="E64" s="74"/>
      <c r="F64" s="74"/>
      <c r="G64" s="88"/>
      <c r="H64" s="88"/>
      <c r="I64" s="88"/>
      <c r="J64" s="88"/>
      <c r="K64" s="88"/>
      <c r="L64" s="88"/>
      <c r="M64" s="88"/>
      <c r="N64" s="88"/>
      <c r="O64" s="88"/>
      <c r="P64" s="88"/>
      <c r="Q64" s="88"/>
      <c r="R64" s="88"/>
    </row>
    <row r="65" spans="1:31" s="91" customFormat="1" ht="25.5" hidden="1" customHeight="1">
      <c r="A65" s="92"/>
      <c r="C65" s="74"/>
      <c r="D65" s="74"/>
      <c r="E65" s="74"/>
      <c r="F65" s="74"/>
      <c r="G65" s="88"/>
      <c r="H65" s="88"/>
      <c r="I65" s="88"/>
      <c r="J65" s="88"/>
      <c r="K65" s="88"/>
      <c r="L65" s="88"/>
      <c r="M65" s="88"/>
      <c r="N65" s="88"/>
      <c r="O65" s="88"/>
      <c r="P65" s="88"/>
      <c r="Q65" s="88"/>
      <c r="R65" s="88"/>
    </row>
    <row r="66" spans="1:31" s="91" customFormat="1" ht="25.5" hidden="1" customHeight="1">
      <c r="C66" s="74"/>
      <c r="D66" s="74"/>
      <c r="E66" s="74"/>
      <c r="F66" s="74"/>
      <c r="G66" s="88"/>
      <c r="H66" s="88"/>
      <c r="I66" s="88"/>
      <c r="J66" s="88"/>
      <c r="K66" s="88"/>
      <c r="L66" s="88"/>
      <c r="M66" s="88"/>
      <c r="N66" s="88"/>
      <c r="O66" s="88"/>
      <c r="P66" s="88"/>
      <c r="Q66" s="88"/>
      <c r="R66" s="88"/>
    </row>
    <row r="67" spans="1:31" s="91" customFormat="1" ht="25.5" hidden="1" customHeight="1"/>
    <row r="68" spans="1:31" s="91" customFormat="1" ht="25.5" hidden="1" customHeight="1">
      <c r="A68" s="92"/>
      <c r="C68" s="63"/>
      <c r="D68" s="63"/>
      <c r="E68" s="63"/>
      <c r="F68" s="63"/>
      <c r="G68" s="64"/>
      <c r="H68" s="64"/>
      <c r="I68" s="88"/>
      <c r="J68" s="88"/>
      <c r="K68" s="88"/>
      <c r="L68" s="88"/>
      <c r="M68" s="88"/>
      <c r="N68" s="88"/>
      <c r="O68" s="88"/>
      <c r="P68" s="88"/>
      <c r="Q68" s="88"/>
      <c r="R68" s="88"/>
    </row>
    <row r="69" spans="1:31" s="91" customFormat="1" ht="25.5" hidden="1" customHeight="1">
      <c r="C69" s="63"/>
      <c r="D69" s="63"/>
      <c r="E69" s="63"/>
      <c r="F69" s="63"/>
      <c r="G69" s="64"/>
      <c r="H69" s="64"/>
      <c r="I69" s="88"/>
      <c r="J69" s="88"/>
      <c r="K69" s="88"/>
      <c r="L69" s="88"/>
      <c r="M69" s="88"/>
      <c r="N69" s="88"/>
      <c r="O69" s="88"/>
      <c r="P69" s="88"/>
      <c r="Q69" s="88"/>
      <c r="R69" s="88"/>
    </row>
    <row r="70" spans="1:31" s="91" customFormat="1" ht="25.5" hidden="1" customHeight="1">
      <c r="C70" s="63"/>
      <c r="D70" s="63"/>
      <c r="E70" s="63"/>
      <c r="F70" s="63"/>
      <c r="G70" s="64"/>
      <c r="H70" s="64"/>
      <c r="I70" s="88"/>
      <c r="J70" s="88"/>
      <c r="K70" s="88"/>
      <c r="L70" s="88"/>
      <c r="M70" s="88"/>
      <c r="N70" s="88"/>
      <c r="O70" s="88"/>
      <c r="P70" s="88"/>
      <c r="Q70" s="88"/>
      <c r="R70" s="88"/>
    </row>
    <row r="71" spans="1:31" s="91" customFormat="1" ht="25.5" hidden="1" customHeight="1">
      <c r="C71" s="46"/>
      <c r="D71" s="46"/>
      <c r="E71" s="46"/>
      <c r="F71" s="46"/>
      <c r="G71" s="46"/>
      <c r="H71" s="46"/>
      <c r="I71" s="88"/>
      <c r="J71" s="88"/>
      <c r="K71" s="88"/>
      <c r="L71" s="88"/>
      <c r="M71" s="88"/>
      <c r="N71" s="88"/>
      <c r="O71" s="88"/>
      <c r="P71" s="88"/>
      <c r="Q71" s="88"/>
      <c r="R71" s="88"/>
    </row>
    <row r="72" spans="1:31" s="91" customFormat="1" ht="25.5" hidden="1" customHeight="1">
      <c r="C72" s="46"/>
      <c r="D72" s="46"/>
      <c r="E72" s="46"/>
      <c r="F72" s="46"/>
      <c r="G72" s="46"/>
      <c r="H72" s="46"/>
      <c r="I72" s="88"/>
      <c r="J72" s="88"/>
      <c r="K72" s="88"/>
      <c r="L72" s="88"/>
      <c r="M72" s="88"/>
      <c r="N72" s="88"/>
      <c r="O72" s="88"/>
      <c r="P72" s="88"/>
      <c r="Q72" s="88"/>
      <c r="R72" s="88"/>
    </row>
    <row r="73" spans="1:31" s="91" customFormat="1" ht="25.5" hidden="1" customHeight="1">
      <c r="C73" s="46"/>
      <c r="D73" s="46"/>
      <c r="E73" s="46"/>
      <c r="F73" s="46"/>
      <c r="G73" s="46"/>
      <c r="H73" s="46"/>
      <c r="I73" s="41"/>
      <c r="J73" s="41"/>
      <c r="K73" s="41"/>
      <c r="L73" s="41"/>
      <c r="M73" s="41"/>
      <c r="N73" s="41"/>
      <c r="O73" s="41"/>
      <c r="P73" s="41"/>
      <c r="Q73" s="41"/>
      <c r="R73" s="41"/>
    </row>
    <row r="74" spans="1:31" ht="19.899999999999999" customHeight="1">
      <c r="B74" s="657"/>
      <c r="C74" s="657"/>
      <c r="D74" s="657"/>
      <c r="E74" s="657"/>
      <c r="F74" s="657"/>
      <c r="G74" s="657"/>
      <c r="H74" s="657"/>
      <c r="I74" s="657"/>
      <c r="J74" s="657"/>
      <c r="K74" s="657"/>
      <c r="L74" s="657"/>
      <c r="M74" s="657"/>
      <c r="N74" s="657"/>
      <c r="O74" s="93"/>
      <c r="P74" s="93"/>
      <c r="Q74" s="93"/>
      <c r="R74" s="93"/>
    </row>
    <row r="75" spans="1:31" ht="19.899999999999999" customHeight="1">
      <c r="C75" s="46"/>
      <c r="D75" s="46"/>
      <c r="E75" s="46"/>
      <c r="F75" s="46"/>
      <c r="G75" s="46"/>
      <c r="H75" s="46"/>
      <c r="I75" s="46"/>
      <c r="J75" s="46"/>
      <c r="K75" s="93"/>
      <c r="L75" s="93"/>
      <c r="M75" s="93"/>
      <c r="N75" s="93"/>
      <c r="O75" s="93"/>
      <c r="P75" s="93"/>
      <c r="Q75" s="93"/>
      <c r="R75" s="93"/>
    </row>
    <row r="76" spans="1:31" ht="19.899999999999999" customHeight="1">
      <c r="C76" s="46"/>
      <c r="D76" s="46"/>
      <c r="E76" s="46"/>
      <c r="F76" s="46"/>
      <c r="G76" s="46"/>
      <c r="H76" s="46"/>
    </row>
    <row r="77" spans="1:31" ht="19.899999999999999" customHeight="1">
      <c r="C77" s="46"/>
      <c r="D77" s="46"/>
      <c r="E77" s="46"/>
      <c r="F77" s="46"/>
      <c r="G77" s="46"/>
      <c r="H77" s="46"/>
    </row>
    <row r="78" spans="1:31" ht="19.899999999999999" customHeight="1">
      <c r="C78" s="46"/>
      <c r="D78" s="46"/>
      <c r="E78" s="46"/>
      <c r="F78" s="46"/>
      <c r="G78" s="46"/>
      <c r="H78" s="46"/>
    </row>
    <row r="79" spans="1:31" ht="19.899999999999999" customHeight="1">
      <c r="C79" s="46"/>
      <c r="D79" s="46"/>
      <c r="E79" s="46"/>
      <c r="F79" s="46"/>
      <c r="G79" s="46"/>
      <c r="H79" s="46"/>
      <c r="I79" s="46"/>
      <c r="J79" s="46"/>
      <c r="K79" s="46"/>
      <c r="L79" s="46"/>
      <c r="M79" s="46"/>
      <c r="N79" s="46"/>
      <c r="O79" s="46"/>
      <c r="P79" s="46"/>
      <c r="Q79" s="46"/>
      <c r="R79" s="46"/>
    </row>
    <row r="80" spans="1:31" s="64" customFormat="1" ht="19.899999999999999" customHeight="1">
      <c r="A80" s="92"/>
      <c r="B80" s="62"/>
      <c r="C80" s="46"/>
      <c r="D80" s="46"/>
      <c r="E80" s="46"/>
      <c r="F80" s="46"/>
      <c r="G80" s="46"/>
      <c r="H80" s="46"/>
      <c r="I80" s="46"/>
      <c r="J80" s="46"/>
      <c r="K80" s="46"/>
      <c r="L80" s="46"/>
      <c r="M80" s="46"/>
      <c r="N80" s="46"/>
      <c r="O80" s="46"/>
      <c r="P80" s="46"/>
      <c r="Q80" s="46"/>
      <c r="R80" s="46"/>
      <c r="T80" s="46"/>
      <c r="U80" s="46"/>
      <c r="V80" s="46"/>
      <c r="W80" s="46"/>
      <c r="X80" s="46"/>
      <c r="Y80" s="46"/>
      <c r="Z80" s="46"/>
      <c r="AA80" s="46"/>
      <c r="AB80" s="46"/>
      <c r="AC80" s="46"/>
      <c r="AD80" s="46"/>
      <c r="AE80" s="46"/>
    </row>
    <row r="81" spans="1:31" s="64" customFormat="1" ht="19.899999999999999" customHeight="1">
      <c r="A81" s="92"/>
      <c r="B81" s="62"/>
      <c r="C81" s="46"/>
      <c r="D81" s="46"/>
      <c r="E81" s="46"/>
      <c r="F81" s="46"/>
      <c r="G81" s="46"/>
      <c r="H81" s="46"/>
      <c r="I81" s="46"/>
      <c r="J81" s="46"/>
      <c r="K81" s="46"/>
      <c r="L81" s="46"/>
      <c r="M81" s="46"/>
      <c r="N81" s="46"/>
      <c r="O81" s="46"/>
      <c r="P81" s="46"/>
      <c r="Q81" s="46"/>
      <c r="R81" s="46"/>
      <c r="T81" s="46"/>
      <c r="U81" s="46"/>
      <c r="V81" s="46"/>
      <c r="W81" s="46"/>
      <c r="X81" s="46"/>
      <c r="Y81" s="46"/>
      <c r="Z81" s="46"/>
      <c r="AA81" s="46"/>
      <c r="AB81" s="46"/>
      <c r="AC81" s="46"/>
      <c r="AD81" s="46"/>
      <c r="AE81" s="46"/>
    </row>
    <row r="82" spans="1:31" s="64" customFormat="1" ht="19.899999999999999" customHeight="1">
      <c r="A82" s="92"/>
      <c r="B82" s="62"/>
      <c r="C82" s="46"/>
      <c r="D82" s="46"/>
      <c r="E82" s="46"/>
      <c r="F82" s="46"/>
      <c r="G82" s="46"/>
      <c r="H82" s="46"/>
      <c r="I82" s="46"/>
      <c r="J82" s="46"/>
      <c r="K82" s="46"/>
      <c r="L82" s="46"/>
      <c r="M82" s="46"/>
      <c r="N82" s="46"/>
      <c r="O82" s="46"/>
      <c r="P82" s="46"/>
      <c r="Q82" s="46"/>
      <c r="R82" s="46"/>
      <c r="T82" s="46"/>
      <c r="U82" s="46"/>
      <c r="V82" s="46"/>
      <c r="W82" s="46"/>
      <c r="X82" s="46"/>
      <c r="Y82" s="46"/>
      <c r="Z82" s="46"/>
      <c r="AA82" s="46"/>
      <c r="AB82" s="46"/>
      <c r="AC82" s="46"/>
      <c r="AD82" s="46"/>
      <c r="AE82" s="46"/>
    </row>
    <row r="83" spans="1:31" s="64" customFormat="1" ht="19.899999999999999" customHeight="1">
      <c r="A83" s="92"/>
      <c r="B83" s="62"/>
      <c r="C83" s="46"/>
      <c r="D83" s="46"/>
      <c r="E83" s="46"/>
      <c r="F83" s="46"/>
      <c r="G83" s="46"/>
      <c r="H83" s="46"/>
      <c r="I83" s="46"/>
      <c r="J83" s="46"/>
      <c r="K83" s="46"/>
      <c r="L83" s="46"/>
      <c r="M83" s="46"/>
      <c r="N83" s="46"/>
      <c r="O83" s="46"/>
      <c r="P83" s="46"/>
      <c r="Q83" s="46"/>
      <c r="R83" s="46"/>
      <c r="T83" s="46"/>
      <c r="U83" s="46"/>
      <c r="V83" s="46"/>
      <c r="W83" s="46"/>
      <c r="X83" s="46"/>
      <c r="Y83" s="46"/>
      <c r="Z83" s="46"/>
      <c r="AA83" s="46"/>
      <c r="AB83" s="46"/>
      <c r="AC83" s="46"/>
      <c r="AD83" s="46"/>
      <c r="AE83" s="46"/>
    </row>
    <row r="84" spans="1:31" s="64" customFormat="1" ht="19.899999999999999" customHeight="1">
      <c r="A84" s="92"/>
      <c r="B84" s="62"/>
      <c r="C84" s="46"/>
      <c r="D84" s="46"/>
      <c r="E84" s="46"/>
      <c r="F84" s="46"/>
      <c r="G84" s="46"/>
      <c r="H84" s="46"/>
      <c r="I84" s="46"/>
      <c r="J84" s="46"/>
      <c r="K84" s="46"/>
      <c r="L84" s="46"/>
      <c r="M84" s="46"/>
      <c r="N84" s="46"/>
      <c r="O84" s="46"/>
      <c r="P84" s="46"/>
      <c r="Q84" s="46"/>
      <c r="R84" s="46"/>
      <c r="T84" s="46"/>
      <c r="U84" s="46"/>
      <c r="V84" s="46"/>
      <c r="W84" s="46"/>
      <c r="X84" s="46"/>
      <c r="Y84" s="46"/>
      <c r="Z84" s="46"/>
      <c r="AA84" s="46"/>
      <c r="AB84" s="46"/>
      <c r="AC84" s="46"/>
      <c r="AD84" s="46"/>
      <c r="AE84" s="46"/>
    </row>
    <row r="85" spans="1:31" s="64" customFormat="1" ht="19.899999999999999" customHeight="1">
      <c r="A85" s="92"/>
      <c r="B85" s="62"/>
      <c r="C85" s="46"/>
      <c r="D85" s="46"/>
      <c r="E85" s="46"/>
      <c r="F85" s="46"/>
      <c r="G85" s="46"/>
      <c r="H85" s="46"/>
      <c r="I85" s="46"/>
      <c r="J85" s="46"/>
      <c r="K85" s="46"/>
      <c r="L85" s="46"/>
      <c r="M85" s="46"/>
      <c r="N85" s="46"/>
      <c r="O85" s="46"/>
      <c r="P85" s="46"/>
      <c r="Q85" s="46"/>
      <c r="R85" s="46"/>
      <c r="T85" s="46"/>
      <c r="U85" s="46"/>
      <c r="V85" s="46"/>
      <c r="W85" s="46"/>
      <c r="X85" s="46"/>
      <c r="Y85" s="46"/>
      <c r="Z85" s="46"/>
      <c r="AA85" s="46"/>
      <c r="AB85" s="46"/>
      <c r="AC85" s="46"/>
      <c r="AD85" s="46"/>
      <c r="AE85" s="46"/>
    </row>
    <row r="86" spans="1:31" s="64" customFormat="1" ht="19.899999999999999" customHeight="1">
      <c r="A86" s="92"/>
      <c r="B86" s="62"/>
      <c r="C86" s="46"/>
      <c r="D86" s="46"/>
      <c r="E86" s="46"/>
      <c r="F86" s="46"/>
      <c r="G86" s="46"/>
      <c r="H86" s="46"/>
      <c r="I86" s="46"/>
      <c r="J86" s="46"/>
      <c r="K86" s="46"/>
      <c r="L86" s="46"/>
      <c r="M86" s="46"/>
      <c r="N86" s="46"/>
      <c r="O86" s="46"/>
      <c r="P86" s="46"/>
      <c r="Q86" s="46"/>
      <c r="R86" s="46"/>
      <c r="T86" s="46"/>
      <c r="U86" s="46"/>
      <c r="V86" s="46"/>
      <c r="W86" s="46"/>
      <c r="X86" s="46"/>
      <c r="Y86" s="46"/>
      <c r="Z86" s="46"/>
      <c r="AA86" s="46"/>
      <c r="AB86" s="46"/>
      <c r="AC86" s="46"/>
      <c r="AD86" s="46"/>
      <c r="AE86" s="46"/>
    </row>
    <row r="87" spans="1:31" s="64" customFormat="1" ht="19.899999999999999" customHeight="1">
      <c r="A87" s="92"/>
      <c r="B87" s="62"/>
      <c r="C87" s="46"/>
      <c r="D87" s="46"/>
      <c r="E87" s="46"/>
      <c r="F87" s="46"/>
      <c r="G87" s="46"/>
      <c r="H87" s="46"/>
      <c r="I87" s="46"/>
      <c r="J87" s="46"/>
      <c r="K87" s="46"/>
      <c r="L87" s="46"/>
      <c r="M87" s="46"/>
      <c r="N87" s="46"/>
      <c r="O87" s="46"/>
      <c r="P87" s="46"/>
      <c r="Q87" s="46"/>
      <c r="R87" s="46"/>
      <c r="T87" s="46"/>
      <c r="U87" s="46"/>
      <c r="V87" s="46"/>
      <c r="W87" s="46"/>
      <c r="X87" s="46"/>
      <c r="Y87" s="46"/>
      <c r="Z87" s="46"/>
      <c r="AA87" s="46"/>
      <c r="AB87" s="46"/>
      <c r="AC87" s="46"/>
      <c r="AD87" s="46"/>
      <c r="AE87" s="46"/>
    </row>
    <row r="88" spans="1:31" s="64" customFormat="1" ht="19.899999999999999" customHeight="1">
      <c r="A88" s="92"/>
      <c r="B88" s="62"/>
      <c r="C88" s="46"/>
      <c r="D88" s="46"/>
      <c r="E88" s="46"/>
      <c r="F88" s="46"/>
      <c r="G88" s="46"/>
      <c r="H88" s="46"/>
      <c r="I88" s="46"/>
      <c r="J88" s="46"/>
      <c r="K88" s="46"/>
      <c r="L88" s="46"/>
      <c r="M88" s="46"/>
      <c r="N88" s="46"/>
      <c r="O88" s="46"/>
      <c r="P88" s="46"/>
      <c r="Q88" s="46"/>
      <c r="R88" s="46"/>
      <c r="T88" s="46"/>
      <c r="U88" s="46"/>
      <c r="V88" s="46"/>
      <c r="W88" s="46"/>
      <c r="X88" s="46"/>
      <c r="Y88" s="46"/>
      <c r="Z88" s="46"/>
      <c r="AA88" s="46"/>
      <c r="AB88" s="46"/>
      <c r="AC88" s="46"/>
      <c r="AD88" s="46"/>
      <c r="AE88" s="46"/>
    </row>
    <row r="89" spans="1:31" s="64" customFormat="1">
      <c r="A89" s="92"/>
      <c r="B89" s="62"/>
      <c r="C89" s="46"/>
      <c r="D89" s="46"/>
      <c r="E89" s="46"/>
      <c r="F89" s="46"/>
      <c r="G89" s="46"/>
      <c r="H89" s="46"/>
      <c r="I89" s="46"/>
      <c r="J89" s="46"/>
      <c r="K89" s="46"/>
      <c r="L89" s="46"/>
      <c r="M89" s="46"/>
      <c r="N89" s="46"/>
      <c r="O89" s="46"/>
      <c r="P89" s="46"/>
      <c r="Q89" s="46"/>
      <c r="R89" s="46"/>
      <c r="T89" s="46"/>
      <c r="U89" s="46"/>
      <c r="V89" s="46"/>
      <c r="W89" s="46"/>
      <c r="X89" s="46"/>
      <c r="Y89" s="46"/>
      <c r="Z89" s="46"/>
      <c r="AA89" s="46"/>
      <c r="AB89" s="46"/>
      <c r="AC89" s="46"/>
      <c r="AD89" s="46"/>
      <c r="AE89" s="46"/>
    </row>
    <row r="90" spans="1:31" s="64" customFormat="1">
      <c r="A90" s="92"/>
      <c r="B90" s="62"/>
      <c r="C90" s="46"/>
      <c r="D90" s="46"/>
      <c r="E90" s="46"/>
      <c r="F90" s="46"/>
      <c r="G90" s="46"/>
      <c r="H90" s="46"/>
      <c r="I90" s="46"/>
      <c r="J90" s="46"/>
      <c r="K90" s="46"/>
      <c r="L90" s="46"/>
      <c r="M90" s="46"/>
      <c r="N90" s="46"/>
      <c r="O90" s="46"/>
      <c r="P90" s="46"/>
      <c r="Q90" s="46"/>
      <c r="R90" s="46"/>
      <c r="T90" s="46"/>
      <c r="U90" s="46"/>
      <c r="V90" s="46"/>
      <c r="W90" s="46"/>
      <c r="X90" s="46"/>
      <c r="Y90" s="46"/>
      <c r="Z90" s="46"/>
      <c r="AA90" s="46"/>
      <c r="AB90" s="46"/>
      <c r="AC90" s="46"/>
      <c r="AD90" s="46"/>
      <c r="AE90" s="46"/>
    </row>
    <row r="91" spans="1:31" s="64" customFormat="1">
      <c r="A91" s="92"/>
      <c r="B91" s="62"/>
      <c r="C91" s="46"/>
      <c r="D91" s="46"/>
      <c r="E91" s="46"/>
      <c r="F91" s="46"/>
      <c r="G91" s="46"/>
      <c r="H91" s="46"/>
      <c r="I91" s="46"/>
      <c r="J91" s="46"/>
      <c r="K91" s="46"/>
      <c r="L91" s="46"/>
      <c r="M91" s="46"/>
      <c r="N91" s="46"/>
      <c r="O91" s="46"/>
      <c r="P91" s="46"/>
      <c r="Q91" s="46"/>
      <c r="R91" s="46"/>
      <c r="T91" s="46"/>
      <c r="U91" s="46"/>
      <c r="V91" s="46"/>
      <c r="W91" s="46"/>
      <c r="X91" s="46"/>
      <c r="Y91" s="46"/>
      <c r="Z91" s="46"/>
      <c r="AA91" s="46"/>
      <c r="AB91" s="46"/>
      <c r="AC91" s="46"/>
      <c r="AD91" s="46"/>
      <c r="AE91" s="46"/>
    </row>
    <row r="92" spans="1:31" s="64" customFormat="1">
      <c r="A92" s="92"/>
      <c r="B92" s="62"/>
      <c r="C92" s="46"/>
      <c r="D92" s="46"/>
      <c r="E92" s="46"/>
      <c r="F92" s="46"/>
      <c r="G92" s="46"/>
      <c r="H92" s="46"/>
      <c r="I92" s="46"/>
      <c r="J92" s="46"/>
      <c r="K92" s="46"/>
      <c r="L92" s="46"/>
      <c r="M92" s="46"/>
      <c r="N92" s="46"/>
      <c r="O92" s="46"/>
      <c r="P92" s="46"/>
      <c r="Q92" s="46"/>
      <c r="R92" s="46"/>
      <c r="T92" s="46"/>
      <c r="U92" s="46"/>
      <c r="V92" s="46"/>
      <c r="W92" s="46"/>
      <c r="X92" s="46"/>
      <c r="Y92" s="46"/>
      <c r="Z92" s="46"/>
      <c r="AA92" s="46"/>
      <c r="AB92" s="46"/>
      <c r="AC92" s="46"/>
      <c r="AD92" s="46"/>
      <c r="AE92" s="46"/>
    </row>
    <row r="93" spans="1:31" s="64" customFormat="1">
      <c r="A93" s="92"/>
      <c r="B93" s="62"/>
      <c r="C93" s="46"/>
      <c r="D93" s="46"/>
      <c r="E93" s="46"/>
      <c r="F93" s="46"/>
      <c r="G93" s="46"/>
      <c r="H93" s="46"/>
      <c r="I93" s="46"/>
      <c r="J93" s="46"/>
      <c r="K93" s="46"/>
      <c r="L93" s="46"/>
      <c r="M93" s="46"/>
      <c r="N93" s="46"/>
      <c r="O93" s="46"/>
      <c r="P93" s="46"/>
      <c r="Q93" s="46"/>
      <c r="R93" s="46"/>
      <c r="T93" s="46"/>
      <c r="U93" s="46"/>
      <c r="V93" s="46"/>
      <c r="W93" s="46"/>
      <c r="X93" s="46"/>
      <c r="Y93" s="46"/>
      <c r="Z93" s="46"/>
      <c r="AA93" s="46"/>
      <c r="AB93" s="46"/>
      <c r="AC93" s="46"/>
      <c r="AD93" s="46"/>
      <c r="AE93" s="46"/>
    </row>
    <row r="94" spans="1:31" s="64" customFormat="1">
      <c r="A94" s="92"/>
      <c r="B94" s="62"/>
      <c r="C94" s="46"/>
      <c r="D94" s="46"/>
      <c r="E94" s="46"/>
      <c r="F94" s="46"/>
      <c r="G94" s="46"/>
      <c r="H94" s="46"/>
      <c r="I94" s="46"/>
      <c r="J94" s="46"/>
      <c r="K94" s="46"/>
      <c r="L94" s="46"/>
      <c r="M94" s="46"/>
      <c r="N94" s="46"/>
      <c r="O94" s="46"/>
      <c r="P94" s="46"/>
      <c r="Q94" s="46"/>
      <c r="R94" s="46"/>
      <c r="T94" s="46"/>
      <c r="U94" s="46"/>
      <c r="V94" s="46"/>
      <c r="W94" s="46"/>
      <c r="X94" s="46"/>
      <c r="Y94" s="46"/>
      <c r="Z94" s="46"/>
      <c r="AA94" s="46"/>
      <c r="AB94" s="46"/>
      <c r="AC94" s="46"/>
      <c r="AD94" s="46"/>
      <c r="AE94" s="46"/>
    </row>
    <row r="95" spans="1:31" s="64" customFormat="1">
      <c r="A95" s="92"/>
      <c r="B95" s="62"/>
      <c r="C95" s="46"/>
      <c r="D95" s="46"/>
      <c r="E95" s="46"/>
      <c r="F95" s="46"/>
      <c r="G95" s="46"/>
      <c r="H95" s="46"/>
      <c r="I95" s="46"/>
      <c r="J95" s="46"/>
      <c r="K95" s="46"/>
      <c r="L95" s="46"/>
      <c r="M95" s="46"/>
      <c r="N95" s="46"/>
      <c r="O95" s="46"/>
      <c r="P95" s="46"/>
      <c r="Q95" s="46"/>
      <c r="R95" s="46"/>
      <c r="T95" s="46"/>
      <c r="U95" s="46"/>
      <c r="V95" s="46"/>
      <c r="W95" s="46"/>
      <c r="X95" s="46"/>
      <c r="Y95" s="46"/>
      <c r="Z95" s="46"/>
      <c r="AA95" s="46"/>
      <c r="AB95" s="46"/>
      <c r="AC95" s="46"/>
      <c r="AD95" s="46"/>
      <c r="AE95" s="46"/>
    </row>
    <row r="96" spans="1:31" s="64" customFormat="1">
      <c r="A96" s="92"/>
      <c r="B96" s="62"/>
      <c r="C96" s="46"/>
      <c r="D96" s="46"/>
      <c r="E96" s="46"/>
      <c r="F96" s="46"/>
      <c r="G96" s="46"/>
      <c r="H96" s="46"/>
      <c r="I96" s="46"/>
      <c r="J96" s="46"/>
      <c r="K96" s="46"/>
      <c r="L96" s="46"/>
      <c r="M96" s="46"/>
      <c r="N96" s="46"/>
      <c r="O96" s="46"/>
      <c r="P96" s="46"/>
      <c r="Q96" s="46"/>
      <c r="R96" s="46"/>
      <c r="T96" s="46"/>
      <c r="U96" s="46"/>
      <c r="V96" s="46"/>
      <c r="W96" s="46"/>
      <c r="X96" s="46"/>
      <c r="Y96" s="46"/>
      <c r="Z96" s="46"/>
      <c r="AA96" s="46"/>
      <c r="AB96" s="46"/>
      <c r="AC96" s="46"/>
      <c r="AD96" s="46"/>
      <c r="AE96" s="46"/>
    </row>
    <row r="97" spans="1:31" s="64" customFormat="1">
      <c r="A97" s="92"/>
      <c r="B97" s="62"/>
      <c r="C97" s="46"/>
      <c r="D97" s="46"/>
      <c r="E97" s="46"/>
      <c r="F97" s="46"/>
      <c r="G97" s="46"/>
      <c r="H97" s="46"/>
      <c r="I97" s="46"/>
      <c r="J97" s="46"/>
      <c r="K97" s="46"/>
      <c r="L97" s="46"/>
      <c r="M97" s="46"/>
      <c r="N97" s="46"/>
      <c r="O97" s="46"/>
      <c r="P97" s="46"/>
      <c r="Q97" s="46"/>
      <c r="R97" s="46"/>
      <c r="T97" s="46"/>
      <c r="U97" s="46"/>
      <c r="V97" s="46"/>
      <c r="W97" s="46"/>
      <c r="X97" s="46"/>
      <c r="Y97" s="46"/>
      <c r="Z97" s="46"/>
      <c r="AA97" s="46"/>
      <c r="AB97" s="46"/>
      <c r="AC97" s="46"/>
      <c r="AD97" s="46"/>
      <c r="AE97" s="46"/>
    </row>
    <row r="98" spans="1:31" s="64" customFormat="1">
      <c r="A98" s="92"/>
      <c r="B98" s="62"/>
      <c r="C98" s="46"/>
      <c r="D98" s="46"/>
      <c r="E98" s="46"/>
      <c r="F98" s="46"/>
      <c r="G98" s="46"/>
      <c r="H98" s="46"/>
      <c r="I98" s="46"/>
      <c r="J98" s="46"/>
      <c r="K98" s="46"/>
      <c r="L98" s="46"/>
      <c r="M98" s="46"/>
      <c r="N98" s="46"/>
      <c r="O98" s="46"/>
      <c r="P98" s="46"/>
      <c r="Q98" s="46"/>
      <c r="R98" s="46"/>
      <c r="T98" s="46"/>
      <c r="U98" s="46"/>
      <c r="V98" s="46"/>
      <c r="W98" s="46"/>
      <c r="X98" s="46"/>
      <c r="Y98" s="46"/>
      <c r="Z98" s="46"/>
      <c r="AA98" s="46"/>
      <c r="AB98" s="46"/>
      <c r="AC98" s="46"/>
      <c r="AD98" s="46"/>
      <c r="AE98" s="46"/>
    </row>
    <row r="99" spans="1:31" s="64" customFormat="1">
      <c r="A99" s="92"/>
      <c r="B99" s="62"/>
      <c r="C99" s="46"/>
      <c r="D99" s="46"/>
      <c r="E99" s="46"/>
      <c r="F99" s="46"/>
      <c r="G99" s="46"/>
      <c r="H99" s="46"/>
      <c r="I99" s="46"/>
      <c r="J99" s="46"/>
      <c r="K99" s="46"/>
      <c r="L99" s="46"/>
      <c r="M99" s="46"/>
      <c r="N99" s="46"/>
      <c r="O99" s="46"/>
      <c r="P99" s="46"/>
      <c r="Q99" s="46"/>
      <c r="R99" s="46"/>
      <c r="T99" s="46"/>
      <c r="U99" s="46"/>
      <c r="V99" s="46"/>
      <c r="W99" s="46"/>
      <c r="X99" s="46"/>
      <c r="Y99" s="46"/>
      <c r="Z99" s="46"/>
      <c r="AA99" s="46"/>
      <c r="AB99" s="46"/>
      <c r="AC99" s="46"/>
      <c r="AD99" s="46"/>
      <c r="AE99" s="46"/>
    </row>
    <row r="100" spans="1:31" s="64" customFormat="1">
      <c r="A100" s="92"/>
      <c r="B100" s="62"/>
      <c r="C100" s="46"/>
      <c r="D100" s="46"/>
      <c r="E100" s="46"/>
      <c r="F100" s="46"/>
      <c r="G100" s="46"/>
      <c r="H100" s="46"/>
      <c r="I100" s="46"/>
      <c r="J100" s="46"/>
      <c r="K100" s="46"/>
      <c r="L100" s="46"/>
      <c r="M100" s="46"/>
      <c r="N100" s="46"/>
      <c r="O100" s="46"/>
      <c r="P100" s="46"/>
      <c r="Q100" s="46"/>
      <c r="R100" s="46"/>
      <c r="T100" s="46"/>
      <c r="U100" s="46"/>
      <c r="V100" s="46"/>
      <c r="W100" s="46"/>
      <c r="X100" s="46"/>
      <c r="Y100" s="46"/>
      <c r="Z100" s="46"/>
      <c r="AA100" s="46"/>
      <c r="AB100" s="46"/>
      <c r="AC100" s="46"/>
      <c r="AD100" s="46"/>
      <c r="AE100" s="46"/>
    </row>
    <row r="101" spans="1:31" s="64" customFormat="1">
      <c r="A101" s="92"/>
      <c r="B101" s="62"/>
      <c r="C101" s="46"/>
      <c r="D101" s="46"/>
      <c r="E101" s="46"/>
      <c r="F101" s="46"/>
      <c r="G101" s="46"/>
      <c r="H101" s="46"/>
      <c r="I101" s="46"/>
      <c r="J101" s="46"/>
      <c r="K101" s="46"/>
      <c r="L101" s="46"/>
      <c r="M101" s="46"/>
      <c r="N101" s="46"/>
      <c r="O101" s="46"/>
      <c r="P101" s="46"/>
      <c r="Q101" s="46"/>
      <c r="R101" s="46"/>
      <c r="T101" s="46"/>
      <c r="U101" s="46"/>
      <c r="V101" s="46"/>
      <c r="W101" s="46"/>
      <c r="X101" s="46"/>
      <c r="Y101" s="46"/>
      <c r="Z101" s="46"/>
      <c r="AA101" s="46"/>
      <c r="AB101" s="46"/>
      <c r="AC101" s="46"/>
      <c r="AD101" s="46"/>
      <c r="AE101" s="46"/>
    </row>
    <row r="102" spans="1:31" s="64" customFormat="1">
      <c r="A102" s="92"/>
      <c r="B102" s="62"/>
      <c r="C102" s="46"/>
      <c r="D102" s="46"/>
      <c r="E102" s="46"/>
      <c r="F102" s="46"/>
      <c r="G102" s="46"/>
      <c r="H102" s="46"/>
      <c r="I102" s="46"/>
      <c r="J102" s="46"/>
      <c r="K102" s="46"/>
      <c r="L102" s="46"/>
      <c r="M102" s="46"/>
      <c r="N102" s="46"/>
      <c r="O102" s="46"/>
      <c r="P102" s="46"/>
      <c r="Q102" s="46"/>
      <c r="R102" s="46"/>
      <c r="T102" s="46"/>
      <c r="U102" s="46"/>
      <c r="V102" s="46"/>
      <c r="W102" s="46"/>
      <c r="X102" s="46"/>
      <c r="Y102" s="46"/>
      <c r="Z102" s="46"/>
      <c r="AA102" s="46"/>
      <c r="AB102" s="46"/>
      <c r="AC102" s="46"/>
      <c r="AD102" s="46"/>
      <c r="AE102" s="46"/>
    </row>
    <row r="103" spans="1:31" s="64" customFormat="1">
      <c r="A103" s="92"/>
      <c r="B103" s="62"/>
      <c r="C103" s="46"/>
      <c r="D103" s="46"/>
      <c r="E103" s="46"/>
      <c r="F103" s="46"/>
      <c r="G103" s="46"/>
      <c r="H103" s="46"/>
      <c r="I103" s="46"/>
      <c r="J103" s="46"/>
      <c r="K103" s="46"/>
      <c r="L103" s="46"/>
      <c r="M103" s="46"/>
      <c r="N103" s="46"/>
      <c r="O103" s="46"/>
      <c r="P103" s="46"/>
      <c r="Q103" s="46"/>
      <c r="R103" s="46"/>
      <c r="T103" s="46"/>
      <c r="U103" s="46"/>
      <c r="V103" s="46"/>
      <c r="W103" s="46"/>
      <c r="X103" s="46"/>
      <c r="Y103" s="46"/>
      <c r="Z103" s="46"/>
      <c r="AA103" s="46"/>
      <c r="AB103" s="46"/>
      <c r="AC103" s="46"/>
      <c r="AD103" s="46"/>
      <c r="AE103" s="46"/>
    </row>
    <row r="104" spans="1:31" s="64" customFormat="1">
      <c r="A104" s="92"/>
      <c r="B104" s="62"/>
      <c r="C104" s="46"/>
      <c r="D104" s="46"/>
      <c r="E104" s="46"/>
      <c r="F104" s="46"/>
      <c r="G104" s="46"/>
      <c r="H104" s="46"/>
      <c r="I104" s="46"/>
      <c r="J104" s="46"/>
      <c r="K104" s="46"/>
      <c r="L104" s="46"/>
      <c r="M104" s="46"/>
      <c r="N104" s="46"/>
      <c r="O104" s="46"/>
      <c r="P104" s="46"/>
      <c r="Q104" s="46"/>
      <c r="R104" s="46"/>
      <c r="T104" s="46"/>
      <c r="U104" s="46"/>
      <c r="V104" s="46"/>
      <c r="W104" s="46"/>
      <c r="X104" s="46"/>
      <c r="Y104" s="46"/>
      <c r="Z104" s="46"/>
      <c r="AA104" s="46"/>
      <c r="AB104" s="46"/>
      <c r="AC104" s="46"/>
      <c r="AD104" s="46"/>
      <c r="AE104" s="46"/>
    </row>
    <row r="105" spans="1:31" s="64" customFormat="1">
      <c r="A105" s="92"/>
      <c r="B105" s="62"/>
      <c r="C105" s="46"/>
      <c r="D105" s="46"/>
      <c r="E105" s="46"/>
      <c r="F105" s="46"/>
      <c r="G105" s="46"/>
      <c r="H105" s="46"/>
      <c r="I105" s="46"/>
      <c r="J105" s="46"/>
      <c r="K105" s="46"/>
      <c r="L105" s="46"/>
      <c r="M105" s="46"/>
      <c r="N105" s="46"/>
      <c r="O105" s="46"/>
      <c r="P105" s="46"/>
      <c r="Q105" s="46"/>
      <c r="R105" s="46"/>
      <c r="T105" s="46"/>
      <c r="U105" s="46"/>
      <c r="V105" s="46"/>
      <c r="W105" s="46"/>
      <c r="X105" s="46"/>
      <c r="Y105" s="46"/>
      <c r="Z105" s="46"/>
      <c r="AA105" s="46"/>
      <c r="AB105" s="46"/>
      <c r="AC105" s="46"/>
      <c r="AD105" s="46"/>
      <c r="AE105" s="46"/>
    </row>
    <row r="106" spans="1:31" s="64" customFormat="1">
      <c r="A106" s="92"/>
      <c r="B106" s="62"/>
      <c r="C106" s="46"/>
      <c r="D106" s="46"/>
      <c r="E106" s="46"/>
      <c r="F106" s="46"/>
      <c r="G106" s="46"/>
      <c r="H106" s="46"/>
      <c r="I106" s="46"/>
      <c r="J106" s="46"/>
      <c r="K106" s="46"/>
      <c r="L106" s="46"/>
      <c r="M106" s="46"/>
      <c r="N106" s="46"/>
      <c r="O106" s="46"/>
      <c r="P106" s="46"/>
      <c r="Q106" s="46"/>
      <c r="R106" s="46"/>
      <c r="T106" s="46"/>
      <c r="U106" s="46"/>
      <c r="V106" s="46"/>
      <c r="W106" s="46"/>
      <c r="X106" s="46"/>
      <c r="Y106" s="46"/>
      <c r="Z106" s="46"/>
      <c r="AA106" s="46"/>
      <c r="AB106" s="46"/>
      <c r="AC106" s="46"/>
      <c r="AD106" s="46"/>
      <c r="AE106" s="46"/>
    </row>
    <row r="107" spans="1:31" s="64" customFormat="1">
      <c r="A107" s="92"/>
      <c r="B107" s="62"/>
      <c r="C107" s="46"/>
      <c r="D107" s="46"/>
      <c r="E107" s="46"/>
      <c r="F107" s="46"/>
      <c r="G107" s="46"/>
      <c r="H107" s="46"/>
      <c r="I107" s="46"/>
      <c r="J107" s="46"/>
      <c r="K107" s="46"/>
      <c r="L107" s="46"/>
      <c r="M107" s="46"/>
      <c r="N107" s="46"/>
      <c r="O107" s="46"/>
      <c r="P107" s="46"/>
      <c r="Q107" s="46"/>
      <c r="R107" s="46"/>
      <c r="T107" s="46"/>
      <c r="U107" s="46"/>
      <c r="V107" s="46"/>
      <c r="W107" s="46"/>
      <c r="X107" s="46"/>
      <c r="Y107" s="46"/>
      <c r="Z107" s="46"/>
      <c r="AA107" s="46"/>
      <c r="AB107" s="46"/>
      <c r="AC107" s="46"/>
      <c r="AD107" s="46"/>
      <c r="AE107" s="46"/>
    </row>
    <row r="108" spans="1:31" s="64" customFormat="1">
      <c r="A108" s="92"/>
      <c r="B108" s="62"/>
      <c r="C108" s="46"/>
      <c r="D108" s="46"/>
      <c r="E108" s="46"/>
      <c r="F108" s="46"/>
      <c r="G108" s="46"/>
      <c r="H108" s="46"/>
      <c r="I108" s="46"/>
      <c r="J108" s="46"/>
      <c r="K108" s="46"/>
      <c r="L108" s="46"/>
      <c r="M108" s="46"/>
      <c r="N108" s="46"/>
      <c r="O108" s="46"/>
      <c r="P108" s="46"/>
      <c r="Q108" s="46"/>
      <c r="R108" s="46"/>
      <c r="T108" s="46"/>
      <c r="U108" s="46"/>
      <c r="V108" s="46"/>
      <c r="W108" s="46"/>
      <c r="X108" s="46"/>
      <c r="Y108" s="46"/>
      <c r="Z108" s="46"/>
      <c r="AA108" s="46"/>
      <c r="AB108" s="46"/>
      <c r="AC108" s="46"/>
      <c r="AD108" s="46"/>
      <c r="AE108" s="46"/>
    </row>
    <row r="109" spans="1:31" s="64" customFormat="1">
      <c r="A109" s="92"/>
      <c r="B109" s="62"/>
      <c r="C109" s="46"/>
      <c r="D109" s="46"/>
      <c r="E109" s="46"/>
      <c r="F109" s="46"/>
      <c r="G109" s="46"/>
      <c r="H109" s="46"/>
      <c r="I109" s="46"/>
      <c r="J109" s="46"/>
      <c r="K109" s="46"/>
      <c r="L109" s="46"/>
      <c r="M109" s="46"/>
      <c r="N109" s="46"/>
      <c r="O109" s="46"/>
      <c r="P109" s="46"/>
      <c r="Q109" s="46"/>
      <c r="R109" s="46"/>
      <c r="T109" s="46"/>
      <c r="U109" s="46"/>
      <c r="V109" s="46"/>
      <c r="W109" s="46"/>
      <c r="X109" s="46"/>
      <c r="Y109" s="46"/>
      <c r="Z109" s="46"/>
      <c r="AA109" s="46"/>
      <c r="AB109" s="46"/>
      <c r="AC109" s="46"/>
      <c r="AD109" s="46"/>
      <c r="AE109" s="46"/>
    </row>
    <row r="110" spans="1:31" s="64" customFormat="1">
      <c r="A110" s="92"/>
      <c r="B110" s="62"/>
      <c r="C110" s="46"/>
      <c r="D110" s="46"/>
      <c r="E110" s="46"/>
      <c r="F110" s="46"/>
      <c r="G110" s="46"/>
      <c r="H110" s="46"/>
      <c r="I110" s="46"/>
      <c r="J110" s="46"/>
      <c r="K110" s="46"/>
      <c r="L110" s="46"/>
      <c r="M110" s="46"/>
      <c r="N110" s="46"/>
      <c r="O110" s="46"/>
      <c r="P110" s="46"/>
      <c r="Q110" s="46"/>
      <c r="R110" s="46"/>
      <c r="T110" s="46"/>
      <c r="U110" s="46"/>
      <c r="V110" s="46"/>
      <c r="W110" s="46"/>
      <c r="X110" s="46"/>
      <c r="Y110" s="46"/>
      <c r="Z110" s="46"/>
      <c r="AA110" s="46"/>
      <c r="AB110" s="46"/>
      <c r="AC110" s="46"/>
      <c r="AD110" s="46"/>
      <c r="AE110" s="46"/>
    </row>
    <row r="111" spans="1:31" s="64" customFormat="1">
      <c r="A111" s="92"/>
      <c r="B111" s="62"/>
      <c r="C111" s="46"/>
      <c r="D111" s="46"/>
      <c r="E111" s="46"/>
      <c r="F111" s="46"/>
      <c r="G111" s="46"/>
      <c r="H111" s="46"/>
      <c r="I111" s="46"/>
      <c r="J111" s="46"/>
      <c r="K111" s="46"/>
      <c r="L111" s="46"/>
      <c r="M111" s="46"/>
      <c r="N111" s="46"/>
      <c r="O111" s="46"/>
      <c r="P111" s="46"/>
      <c r="Q111" s="46"/>
      <c r="R111" s="46"/>
      <c r="T111" s="46"/>
      <c r="U111" s="46"/>
      <c r="V111" s="46"/>
      <c r="W111" s="46"/>
      <c r="X111" s="46"/>
      <c r="Y111" s="46"/>
      <c r="Z111" s="46"/>
      <c r="AA111" s="46"/>
      <c r="AB111" s="46"/>
      <c r="AC111" s="46"/>
      <c r="AD111" s="46"/>
      <c r="AE111" s="46"/>
    </row>
    <row r="112" spans="1:31" s="64" customFormat="1">
      <c r="A112" s="92"/>
      <c r="B112" s="62"/>
      <c r="C112" s="46"/>
      <c r="D112" s="46"/>
      <c r="E112" s="46"/>
      <c r="F112" s="46"/>
      <c r="G112" s="46"/>
      <c r="H112" s="46"/>
      <c r="I112" s="46"/>
      <c r="J112" s="46"/>
      <c r="K112" s="46"/>
      <c r="L112" s="46"/>
      <c r="M112" s="46"/>
      <c r="N112" s="46"/>
      <c r="O112" s="46"/>
      <c r="P112" s="46"/>
      <c r="Q112" s="46"/>
      <c r="R112" s="46"/>
      <c r="T112" s="46"/>
      <c r="U112" s="46"/>
      <c r="V112" s="46"/>
      <c r="W112" s="46"/>
      <c r="X112" s="46"/>
      <c r="Y112" s="46"/>
      <c r="Z112" s="46"/>
      <c r="AA112" s="46"/>
      <c r="AB112" s="46"/>
      <c r="AC112" s="46"/>
      <c r="AD112" s="46"/>
      <c r="AE112" s="46"/>
    </row>
    <row r="113" spans="1:31" s="64" customFormat="1">
      <c r="A113" s="92"/>
      <c r="B113" s="62"/>
      <c r="C113" s="46"/>
      <c r="D113" s="46"/>
      <c r="E113" s="46"/>
      <c r="F113" s="46"/>
      <c r="G113" s="46"/>
      <c r="H113" s="46"/>
      <c r="I113" s="46"/>
      <c r="J113" s="46"/>
      <c r="K113" s="46"/>
      <c r="L113" s="46"/>
      <c r="M113" s="46"/>
      <c r="N113" s="46"/>
      <c r="O113" s="46"/>
      <c r="P113" s="46"/>
      <c r="Q113" s="46"/>
      <c r="R113" s="46"/>
      <c r="T113" s="46"/>
      <c r="U113" s="46"/>
      <c r="V113" s="46"/>
      <c r="W113" s="46"/>
      <c r="X113" s="46"/>
      <c r="Y113" s="46"/>
      <c r="Z113" s="46"/>
      <c r="AA113" s="46"/>
      <c r="AB113" s="46"/>
      <c r="AC113" s="46"/>
      <c r="AD113" s="46"/>
      <c r="AE113" s="46"/>
    </row>
    <row r="114" spans="1:31" s="64" customFormat="1">
      <c r="A114" s="92"/>
      <c r="B114" s="62"/>
      <c r="C114" s="46"/>
      <c r="D114" s="46"/>
      <c r="E114" s="46"/>
      <c r="F114" s="46"/>
      <c r="G114" s="46"/>
      <c r="H114" s="46"/>
      <c r="I114" s="46"/>
      <c r="J114" s="46"/>
      <c r="K114" s="46"/>
      <c r="L114" s="46"/>
      <c r="M114" s="46"/>
      <c r="N114" s="46"/>
      <c r="O114" s="46"/>
      <c r="P114" s="46"/>
      <c r="Q114" s="46"/>
      <c r="R114" s="46"/>
      <c r="T114" s="46"/>
      <c r="U114" s="46"/>
      <c r="V114" s="46"/>
      <c r="W114" s="46"/>
      <c r="X114" s="46"/>
      <c r="Y114" s="46"/>
      <c r="Z114" s="46"/>
      <c r="AA114" s="46"/>
      <c r="AB114" s="46"/>
      <c r="AC114" s="46"/>
      <c r="AD114" s="46"/>
      <c r="AE114" s="46"/>
    </row>
    <row r="115" spans="1:31" s="64" customFormat="1">
      <c r="A115" s="92"/>
      <c r="B115" s="62"/>
      <c r="C115" s="46"/>
      <c r="D115" s="46"/>
      <c r="E115" s="46"/>
      <c r="F115" s="46"/>
      <c r="G115" s="46"/>
      <c r="H115" s="46"/>
      <c r="I115" s="46"/>
      <c r="J115" s="46"/>
      <c r="K115" s="46"/>
      <c r="L115" s="46"/>
      <c r="M115" s="46"/>
      <c r="N115" s="46"/>
      <c r="O115" s="46"/>
      <c r="P115" s="46"/>
      <c r="Q115" s="46"/>
      <c r="R115" s="46"/>
      <c r="T115" s="46"/>
      <c r="U115" s="46"/>
      <c r="V115" s="46"/>
      <c r="W115" s="46"/>
      <c r="X115" s="46"/>
      <c r="Y115" s="46"/>
      <c r="Z115" s="46"/>
      <c r="AA115" s="46"/>
      <c r="AB115" s="46"/>
      <c r="AC115" s="46"/>
      <c r="AD115" s="46"/>
      <c r="AE115" s="46"/>
    </row>
    <row r="116" spans="1:31" s="64" customFormat="1">
      <c r="A116" s="92"/>
      <c r="B116" s="62"/>
      <c r="C116" s="46"/>
      <c r="D116" s="46"/>
      <c r="E116" s="46"/>
      <c r="F116" s="46"/>
      <c r="G116" s="46"/>
      <c r="H116" s="46"/>
      <c r="I116" s="46"/>
      <c r="J116" s="46"/>
      <c r="K116" s="46"/>
      <c r="L116" s="46"/>
      <c r="M116" s="46"/>
      <c r="N116" s="46"/>
      <c r="O116" s="46"/>
      <c r="P116" s="46"/>
      <c r="Q116" s="46"/>
      <c r="R116" s="46"/>
      <c r="T116" s="46"/>
      <c r="U116" s="46"/>
      <c r="V116" s="46"/>
      <c r="W116" s="46"/>
      <c r="X116" s="46"/>
      <c r="Y116" s="46"/>
      <c r="Z116" s="46"/>
      <c r="AA116" s="46"/>
      <c r="AB116" s="46"/>
      <c r="AC116" s="46"/>
      <c r="AD116" s="46"/>
      <c r="AE116" s="46"/>
    </row>
    <row r="117" spans="1:31" s="64" customFormat="1">
      <c r="A117" s="92"/>
      <c r="B117" s="62"/>
      <c r="C117" s="46"/>
      <c r="D117" s="46"/>
      <c r="E117" s="46"/>
      <c r="F117" s="46"/>
      <c r="G117" s="46"/>
      <c r="H117" s="46"/>
      <c r="I117" s="46"/>
      <c r="J117" s="46"/>
      <c r="K117" s="46"/>
      <c r="L117" s="46"/>
      <c r="M117" s="46"/>
      <c r="N117" s="46"/>
      <c r="O117" s="46"/>
      <c r="P117" s="46"/>
      <c r="Q117" s="46"/>
      <c r="R117" s="46"/>
      <c r="T117" s="46"/>
      <c r="U117" s="46"/>
      <c r="V117" s="46"/>
      <c r="W117" s="46"/>
      <c r="X117" s="46"/>
      <c r="Y117" s="46"/>
      <c r="Z117" s="46"/>
      <c r="AA117" s="46"/>
      <c r="AB117" s="46"/>
      <c r="AC117" s="46"/>
      <c r="AD117" s="46"/>
      <c r="AE117" s="46"/>
    </row>
    <row r="118" spans="1:31" s="64" customFormat="1">
      <c r="A118" s="92"/>
      <c r="B118" s="62"/>
      <c r="C118" s="46"/>
      <c r="D118" s="46"/>
      <c r="E118" s="46"/>
      <c r="F118" s="46"/>
      <c r="G118" s="46"/>
      <c r="H118" s="46"/>
      <c r="I118" s="46"/>
      <c r="J118" s="46"/>
      <c r="K118" s="46"/>
      <c r="L118" s="46"/>
      <c r="M118" s="46"/>
      <c r="N118" s="46"/>
      <c r="O118" s="46"/>
      <c r="P118" s="46"/>
      <c r="Q118" s="46"/>
      <c r="R118" s="46"/>
      <c r="T118" s="46"/>
      <c r="U118" s="46"/>
      <c r="V118" s="46"/>
      <c r="W118" s="46"/>
      <c r="X118" s="46"/>
      <c r="Y118" s="46"/>
      <c r="Z118" s="46"/>
      <c r="AA118" s="46"/>
      <c r="AB118" s="46"/>
      <c r="AC118" s="46"/>
      <c r="AD118" s="46"/>
      <c r="AE118" s="46"/>
    </row>
    <row r="119" spans="1:31" s="64" customFormat="1">
      <c r="A119" s="92"/>
      <c r="B119" s="62"/>
      <c r="C119" s="46"/>
      <c r="D119" s="46"/>
      <c r="E119" s="46"/>
      <c r="F119" s="46"/>
      <c r="G119" s="46"/>
      <c r="H119" s="46"/>
      <c r="I119" s="46"/>
      <c r="J119" s="46"/>
      <c r="K119" s="46"/>
      <c r="L119" s="46"/>
      <c r="M119" s="46"/>
      <c r="N119" s="46"/>
      <c r="O119" s="46"/>
      <c r="P119" s="46"/>
      <c r="Q119" s="46"/>
      <c r="R119" s="46"/>
      <c r="T119" s="46"/>
      <c r="U119" s="46"/>
      <c r="V119" s="46"/>
      <c r="W119" s="46"/>
      <c r="X119" s="46"/>
      <c r="Y119" s="46"/>
      <c r="Z119" s="46"/>
      <c r="AA119" s="46"/>
      <c r="AB119" s="46"/>
      <c r="AC119" s="46"/>
      <c r="AD119" s="46"/>
      <c r="AE119" s="46"/>
    </row>
    <row r="120" spans="1:31" s="64" customFormat="1">
      <c r="A120" s="92"/>
      <c r="B120" s="62"/>
      <c r="C120" s="46"/>
      <c r="D120" s="46"/>
      <c r="E120" s="46"/>
      <c r="F120" s="46"/>
      <c r="G120" s="46"/>
      <c r="H120" s="46"/>
      <c r="I120" s="46"/>
      <c r="J120" s="46"/>
      <c r="K120" s="46"/>
      <c r="L120" s="46"/>
      <c r="M120" s="46"/>
      <c r="N120" s="46"/>
      <c r="O120" s="46"/>
      <c r="P120" s="46"/>
      <c r="Q120" s="46"/>
      <c r="R120" s="46"/>
      <c r="T120" s="46"/>
      <c r="U120" s="46"/>
      <c r="V120" s="46"/>
      <c r="W120" s="46"/>
      <c r="X120" s="46"/>
      <c r="Y120" s="46"/>
      <c r="Z120" s="46"/>
      <c r="AA120" s="46"/>
      <c r="AB120" s="46"/>
      <c r="AC120" s="46"/>
      <c r="AD120" s="46"/>
      <c r="AE120" s="46"/>
    </row>
    <row r="121" spans="1:31" s="64" customFormat="1">
      <c r="A121" s="92"/>
      <c r="B121" s="62"/>
      <c r="C121" s="46"/>
      <c r="D121" s="46"/>
      <c r="E121" s="46"/>
      <c r="F121" s="46"/>
      <c r="G121" s="46"/>
      <c r="H121" s="46"/>
      <c r="I121" s="46"/>
      <c r="J121" s="46"/>
      <c r="K121" s="46"/>
      <c r="L121" s="46"/>
      <c r="M121" s="46"/>
      <c r="N121" s="46"/>
      <c r="O121" s="46"/>
      <c r="P121" s="46"/>
      <c r="Q121" s="46"/>
      <c r="R121" s="46"/>
      <c r="T121" s="46"/>
      <c r="U121" s="46"/>
      <c r="V121" s="46"/>
      <c r="W121" s="46"/>
      <c r="X121" s="46"/>
      <c r="Y121" s="46"/>
      <c r="Z121" s="46"/>
      <c r="AA121" s="46"/>
      <c r="AB121" s="46"/>
      <c r="AC121" s="46"/>
      <c r="AD121" s="46"/>
      <c r="AE121" s="46"/>
    </row>
    <row r="122" spans="1:31" s="64" customFormat="1">
      <c r="A122" s="92"/>
      <c r="B122" s="62"/>
      <c r="C122" s="46"/>
      <c r="D122" s="46"/>
      <c r="E122" s="46"/>
      <c r="F122" s="46"/>
      <c r="G122" s="46"/>
      <c r="H122" s="46"/>
      <c r="I122" s="46"/>
      <c r="J122" s="46"/>
      <c r="K122" s="46"/>
      <c r="L122" s="46"/>
      <c r="M122" s="46"/>
      <c r="N122" s="46"/>
      <c r="O122" s="46"/>
      <c r="P122" s="46"/>
      <c r="Q122" s="46"/>
      <c r="R122" s="46"/>
      <c r="T122" s="46"/>
      <c r="U122" s="46"/>
      <c r="V122" s="46"/>
      <c r="W122" s="46"/>
      <c r="X122" s="46"/>
      <c r="Y122" s="46"/>
      <c r="Z122" s="46"/>
      <c r="AA122" s="46"/>
      <c r="AB122" s="46"/>
      <c r="AC122" s="46"/>
      <c r="AD122" s="46"/>
      <c r="AE122" s="46"/>
    </row>
    <row r="123" spans="1:31" s="64" customFormat="1">
      <c r="A123" s="92"/>
      <c r="B123" s="62"/>
      <c r="C123" s="46"/>
      <c r="D123" s="46"/>
      <c r="E123" s="46"/>
      <c r="F123" s="46"/>
      <c r="G123" s="46"/>
      <c r="H123" s="46"/>
      <c r="I123" s="46"/>
      <c r="J123" s="46"/>
      <c r="K123" s="46"/>
      <c r="L123" s="46"/>
      <c r="M123" s="46"/>
      <c r="N123" s="46"/>
      <c r="O123" s="46"/>
      <c r="P123" s="46"/>
      <c r="Q123" s="46"/>
      <c r="R123" s="46"/>
      <c r="T123" s="46"/>
      <c r="U123" s="46"/>
      <c r="V123" s="46"/>
      <c r="W123" s="46"/>
      <c r="X123" s="46"/>
      <c r="Y123" s="46"/>
      <c r="Z123" s="46"/>
      <c r="AA123" s="46"/>
      <c r="AB123" s="46"/>
      <c r="AC123" s="46"/>
      <c r="AD123" s="46"/>
      <c r="AE123" s="46"/>
    </row>
    <row r="124" spans="1:31" s="64" customFormat="1">
      <c r="A124" s="92"/>
      <c r="B124" s="62"/>
      <c r="C124" s="46"/>
      <c r="D124" s="46"/>
      <c r="E124" s="46"/>
      <c r="F124" s="46"/>
      <c r="G124" s="46"/>
      <c r="H124" s="46"/>
      <c r="I124" s="46"/>
      <c r="J124" s="46"/>
      <c r="K124" s="46"/>
      <c r="L124" s="46"/>
      <c r="M124" s="46"/>
      <c r="N124" s="46"/>
      <c r="O124" s="46"/>
      <c r="P124" s="46"/>
      <c r="Q124" s="46"/>
      <c r="R124" s="46"/>
      <c r="T124" s="46"/>
      <c r="U124" s="46"/>
      <c r="V124" s="46"/>
      <c r="W124" s="46"/>
      <c r="X124" s="46"/>
      <c r="Y124" s="46"/>
      <c r="Z124" s="46"/>
      <c r="AA124" s="46"/>
      <c r="AB124" s="46"/>
      <c r="AC124" s="46"/>
      <c r="AD124" s="46"/>
      <c r="AE124" s="46"/>
    </row>
    <row r="125" spans="1:31" s="64" customFormat="1">
      <c r="A125" s="92"/>
      <c r="B125" s="62"/>
      <c r="C125" s="46"/>
      <c r="D125" s="46"/>
      <c r="E125" s="46"/>
      <c r="F125" s="46"/>
      <c r="G125" s="46"/>
      <c r="H125" s="46"/>
      <c r="I125" s="46"/>
      <c r="J125" s="46"/>
      <c r="K125" s="46"/>
      <c r="L125" s="46"/>
      <c r="M125" s="46"/>
      <c r="N125" s="46"/>
      <c r="O125" s="46"/>
      <c r="P125" s="46"/>
      <c r="Q125" s="46"/>
      <c r="R125" s="46"/>
      <c r="T125" s="46"/>
      <c r="U125" s="46"/>
      <c r="V125" s="46"/>
      <c r="W125" s="46"/>
      <c r="X125" s="46"/>
      <c r="Y125" s="46"/>
      <c r="Z125" s="46"/>
      <c r="AA125" s="46"/>
      <c r="AB125" s="46"/>
      <c r="AC125" s="46"/>
      <c r="AD125" s="46"/>
      <c r="AE125" s="46"/>
    </row>
    <row r="126" spans="1:31" s="64" customFormat="1">
      <c r="A126" s="92"/>
      <c r="B126" s="62"/>
      <c r="C126" s="46"/>
      <c r="D126" s="46"/>
      <c r="E126" s="46"/>
      <c r="F126" s="46"/>
      <c r="G126" s="46"/>
      <c r="H126" s="46"/>
      <c r="I126" s="46"/>
      <c r="J126" s="46"/>
      <c r="K126" s="46"/>
      <c r="L126" s="46"/>
      <c r="M126" s="46"/>
      <c r="N126" s="46"/>
      <c r="O126" s="46"/>
      <c r="P126" s="46"/>
      <c r="Q126" s="46"/>
      <c r="R126" s="46"/>
      <c r="T126" s="46"/>
      <c r="U126" s="46"/>
      <c r="V126" s="46"/>
      <c r="W126" s="46"/>
      <c r="X126" s="46"/>
      <c r="Y126" s="46"/>
      <c r="Z126" s="46"/>
      <c r="AA126" s="46"/>
      <c r="AB126" s="46"/>
      <c r="AC126" s="46"/>
      <c r="AD126" s="46"/>
      <c r="AE126" s="46"/>
    </row>
    <row r="127" spans="1:31" s="64" customFormat="1">
      <c r="A127" s="92"/>
      <c r="B127" s="62"/>
      <c r="C127" s="46"/>
      <c r="D127" s="46"/>
      <c r="E127" s="46"/>
      <c r="F127" s="46"/>
      <c r="G127" s="46"/>
      <c r="H127" s="46"/>
      <c r="I127" s="46"/>
      <c r="J127" s="46"/>
      <c r="K127" s="46"/>
      <c r="L127" s="46"/>
      <c r="M127" s="46"/>
      <c r="N127" s="46"/>
      <c r="O127" s="46"/>
      <c r="P127" s="46"/>
      <c r="Q127" s="46"/>
      <c r="R127" s="46"/>
      <c r="T127" s="46"/>
      <c r="U127" s="46"/>
      <c r="V127" s="46"/>
      <c r="W127" s="46"/>
      <c r="X127" s="46"/>
      <c r="Y127" s="46"/>
      <c r="Z127" s="46"/>
      <c r="AA127" s="46"/>
      <c r="AB127" s="46"/>
      <c r="AC127" s="46"/>
      <c r="AD127" s="46"/>
      <c r="AE127" s="46"/>
    </row>
    <row r="128" spans="1:31" s="64" customFormat="1">
      <c r="A128" s="92"/>
      <c r="B128" s="62"/>
      <c r="C128" s="46"/>
      <c r="D128" s="46"/>
      <c r="E128" s="46"/>
      <c r="F128" s="46"/>
      <c r="G128" s="46"/>
      <c r="H128" s="46"/>
      <c r="I128" s="46"/>
      <c r="J128" s="46"/>
      <c r="K128" s="46"/>
      <c r="L128" s="46"/>
      <c r="M128" s="46"/>
      <c r="N128" s="46"/>
      <c r="O128" s="46"/>
      <c r="P128" s="46"/>
      <c r="Q128" s="46"/>
      <c r="R128" s="46"/>
      <c r="T128" s="46"/>
      <c r="U128" s="46"/>
      <c r="V128" s="46"/>
      <c r="W128" s="46"/>
      <c r="X128" s="46"/>
      <c r="Y128" s="46"/>
      <c r="Z128" s="46"/>
      <c r="AA128" s="46"/>
      <c r="AB128" s="46"/>
      <c r="AC128" s="46"/>
      <c r="AD128" s="46"/>
      <c r="AE128" s="46"/>
    </row>
    <row r="129" spans="1:31" s="64" customFormat="1">
      <c r="A129" s="92"/>
      <c r="B129" s="62"/>
      <c r="C129" s="46"/>
      <c r="D129" s="46"/>
      <c r="E129" s="46"/>
      <c r="F129" s="46"/>
      <c r="G129" s="46"/>
      <c r="H129" s="46"/>
      <c r="I129" s="46"/>
      <c r="J129" s="46"/>
      <c r="K129" s="46"/>
      <c r="L129" s="46"/>
      <c r="M129" s="46"/>
      <c r="N129" s="46"/>
      <c r="O129" s="46"/>
      <c r="P129" s="46"/>
      <c r="Q129" s="46"/>
      <c r="R129" s="46"/>
      <c r="T129" s="46"/>
      <c r="U129" s="46"/>
      <c r="V129" s="46"/>
      <c r="W129" s="46"/>
      <c r="X129" s="46"/>
      <c r="Y129" s="46"/>
      <c r="Z129" s="46"/>
      <c r="AA129" s="46"/>
      <c r="AB129" s="46"/>
      <c r="AC129" s="46"/>
      <c r="AD129" s="46"/>
      <c r="AE129" s="46"/>
    </row>
    <row r="130" spans="1:31" s="64" customFormat="1">
      <c r="A130" s="92"/>
      <c r="B130" s="62"/>
      <c r="C130" s="46"/>
      <c r="D130" s="46"/>
      <c r="E130" s="46"/>
      <c r="F130" s="46"/>
      <c r="G130" s="46"/>
      <c r="H130" s="46"/>
      <c r="I130" s="46"/>
      <c r="J130" s="46"/>
      <c r="K130" s="46"/>
      <c r="L130" s="46"/>
      <c r="M130" s="46"/>
      <c r="N130" s="46"/>
      <c r="O130" s="46"/>
      <c r="P130" s="46"/>
      <c r="Q130" s="46"/>
      <c r="R130" s="46"/>
      <c r="T130" s="46"/>
      <c r="U130" s="46"/>
      <c r="V130" s="46"/>
      <c r="W130" s="46"/>
      <c r="X130" s="46"/>
      <c r="Y130" s="46"/>
      <c r="Z130" s="46"/>
      <c r="AA130" s="46"/>
      <c r="AB130" s="46"/>
      <c r="AC130" s="46"/>
      <c r="AD130" s="46"/>
      <c r="AE130" s="46"/>
    </row>
    <row r="131" spans="1:31" s="64" customFormat="1">
      <c r="A131" s="92"/>
      <c r="B131" s="62"/>
      <c r="C131" s="46"/>
      <c r="D131" s="46"/>
      <c r="E131" s="46"/>
      <c r="F131" s="46"/>
      <c r="G131" s="46"/>
      <c r="H131" s="46"/>
      <c r="I131" s="46"/>
      <c r="J131" s="46"/>
      <c r="K131" s="46"/>
      <c r="L131" s="46"/>
      <c r="M131" s="46"/>
      <c r="N131" s="46"/>
      <c r="O131" s="46"/>
      <c r="P131" s="46"/>
      <c r="Q131" s="46"/>
      <c r="R131" s="46"/>
      <c r="T131" s="46"/>
      <c r="U131" s="46"/>
      <c r="V131" s="46"/>
      <c r="W131" s="46"/>
      <c r="X131" s="46"/>
      <c r="Y131" s="46"/>
      <c r="Z131" s="46"/>
      <c r="AA131" s="46"/>
      <c r="AB131" s="46"/>
      <c r="AC131" s="46"/>
      <c r="AD131" s="46"/>
      <c r="AE131" s="46"/>
    </row>
    <row r="132" spans="1:31" s="64" customFormat="1">
      <c r="A132" s="92"/>
      <c r="B132" s="62"/>
      <c r="C132" s="46"/>
      <c r="D132" s="46"/>
      <c r="E132" s="46"/>
      <c r="F132" s="46"/>
      <c r="G132" s="46"/>
      <c r="H132" s="46"/>
      <c r="I132" s="46"/>
      <c r="J132" s="46"/>
      <c r="K132" s="46"/>
      <c r="L132" s="46"/>
      <c r="M132" s="46"/>
      <c r="N132" s="46"/>
      <c r="O132" s="46"/>
      <c r="P132" s="46"/>
      <c r="Q132" s="46"/>
      <c r="R132" s="46"/>
      <c r="T132" s="46"/>
      <c r="U132" s="46"/>
      <c r="V132" s="46"/>
      <c r="W132" s="46"/>
      <c r="X132" s="46"/>
      <c r="Y132" s="46"/>
      <c r="Z132" s="46"/>
      <c r="AA132" s="46"/>
      <c r="AB132" s="46"/>
      <c r="AC132" s="46"/>
      <c r="AD132" s="46"/>
      <c r="AE132" s="46"/>
    </row>
    <row r="133" spans="1:31" s="64" customFormat="1">
      <c r="A133" s="92"/>
      <c r="B133" s="62"/>
      <c r="C133" s="46"/>
      <c r="D133" s="46"/>
      <c r="E133" s="46"/>
      <c r="F133" s="46"/>
      <c r="G133" s="46"/>
      <c r="H133" s="46"/>
      <c r="I133" s="46"/>
      <c r="J133" s="46"/>
      <c r="K133" s="46"/>
      <c r="L133" s="46"/>
      <c r="M133" s="46"/>
      <c r="N133" s="46"/>
      <c r="O133" s="46"/>
      <c r="P133" s="46"/>
      <c r="Q133" s="46"/>
      <c r="R133" s="46"/>
      <c r="T133" s="46"/>
      <c r="U133" s="46"/>
      <c r="V133" s="46"/>
      <c r="W133" s="46"/>
      <c r="X133" s="46"/>
      <c r="Y133" s="46"/>
      <c r="Z133" s="46"/>
      <c r="AA133" s="46"/>
      <c r="AB133" s="46"/>
      <c r="AC133" s="46"/>
      <c r="AD133" s="46"/>
      <c r="AE133" s="46"/>
    </row>
    <row r="134" spans="1:31" s="64" customFormat="1">
      <c r="A134" s="92"/>
      <c r="B134" s="62"/>
      <c r="C134" s="46"/>
      <c r="D134" s="46"/>
      <c r="E134" s="46"/>
      <c r="F134" s="46"/>
      <c r="G134" s="46"/>
      <c r="H134" s="46"/>
      <c r="I134" s="46"/>
      <c r="J134" s="46"/>
      <c r="K134" s="46"/>
      <c r="L134" s="46"/>
      <c r="M134" s="46"/>
      <c r="N134" s="46"/>
      <c r="O134" s="46"/>
      <c r="P134" s="46"/>
      <c r="Q134" s="46"/>
      <c r="R134" s="46"/>
      <c r="T134" s="46"/>
      <c r="U134" s="46"/>
      <c r="V134" s="46"/>
      <c r="W134" s="46"/>
      <c r="X134" s="46"/>
      <c r="Y134" s="46"/>
      <c r="Z134" s="46"/>
      <c r="AA134" s="46"/>
      <c r="AB134" s="46"/>
      <c r="AC134" s="46"/>
      <c r="AD134" s="46"/>
      <c r="AE134" s="46"/>
    </row>
    <row r="135" spans="1:31" s="64" customFormat="1">
      <c r="A135" s="92"/>
      <c r="B135" s="62"/>
      <c r="C135" s="46"/>
      <c r="D135" s="46"/>
      <c r="E135" s="46"/>
      <c r="F135" s="46"/>
      <c r="G135" s="46"/>
      <c r="H135" s="46"/>
      <c r="I135" s="46"/>
      <c r="J135" s="46"/>
      <c r="K135" s="46"/>
      <c r="L135" s="46"/>
      <c r="M135" s="46"/>
      <c r="N135" s="46"/>
      <c r="O135" s="46"/>
      <c r="P135" s="46"/>
      <c r="Q135" s="46"/>
      <c r="R135" s="46"/>
      <c r="T135" s="46"/>
      <c r="U135" s="46"/>
      <c r="V135" s="46"/>
      <c r="W135" s="46"/>
      <c r="X135" s="46"/>
      <c r="Y135" s="46"/>
      <c r="Z135" s="46"/>
      <c r="AA135" s="46"/>
      <c r="AB135" s="46"/>
      <c r="AC135" s="46"/>
      <c r="AD135" s="46"/>
      <c r="AE135" s="46"/>
    </row>
    <row r="136" spans="1:31" s="64" customFormat="1">
      <c r="A136" s="92"/>
      <c r="B136" s="62"/>
      <c r="C136" s="46"/>
      <c r="D136" s="46"/>
      <c r="E136" s="46"/>
      <c r="F136" s="46"/>
      <c r="G136" s="46"/>
      <c r="H136" s="46"/>
      <c r="I136" s="46"/>
      <c r="J136" s="46"/>
      <c r="K136" s="46"/>
      <c r="L136" s="46"/>
      <c r="M136" s="46"/>
      <c r="N136" s="46"/>
      <c r="O136" s="46"/>
      <c r="P136" s="46"/>
      <c r="Q136" s="46"/>
      <c r="R136" s="46"/>
      <c r="T136" s="46"/>
      <c r="U136" s="46"/>
      <c r="V136" s="46"/>
      <c r="W136" s="46"/>
      <c r="X136" s="46"/>
      <c r="Y136" s="46"/>
      <c r="Z136" s="46"/>
      <c r="AA136" s="46"/>
      <c r="AB136" s="46"/>
      <c r="AC136" s="46"/>
      <c r="AD136" s="46"/>
      <c r="AE136" s="46"/>
    </row>
    <row r="137" spans="1:31" s="64" customFormat="1">
      <c r="A137" s="92"/>
      <c r="B137" s="62"/>
      <c r="C137" s="46"/>
      <c r="D137" s="46"/>
      <c r="E137" s="46"/>
      <c r="F137" s="46"/>
      <c r="G137" s="46"/>
      <c r="H137" s="46"/>
      <c r="I137" s="46"/>
      <c r="J137" s="46"/>
      <c r="K137" s="46"/>
      <c r="L137" s="46"/>
      <c r="M137" s="46"/>
      <c r="N137" s="46"/>
      <c r="O137" s="46"/>
      <c r="P137" s="46"/>
      <c r="Q137" s="46"/>
      <c r="R137" s="46"/>
      <c r="T137" s="46"/>
      <c r="U137" s="46"/>
      <c r="V137" s="46"/>
      <c r="W137" s="46"/>
      <c r="X137" s="46"/>
      <c r="Y137" s="46"/>
      <c r="Z137" s="46"/>
      <c r="AA137" s="46"/>
      <c r="AB137" s="46"/>
      <c r="AC137" s="46"/>
      <c r="AD137" s="46"/>
      <c r="AE137" s="46"/>
    </row>
    <row r="138" spans="1:31" s="64" customFormat="1">
      <c r="A138" s="92"/>
      <c r="B138" s="62"/>
      <c r="C138" s="46"/>
      <c r="D138" s="46"/>
      <c r="E138" s="46"/>
      <c r="F138" s="46"/>
      <c r="G138" s="46"/>
      <c r="H138" s="46"/>
      <c r="I138" s="46"/>
      <c r="J138" s="46"/>
      <c r="K138" s="46"/>
      <c r="L138" s="46"/>
      <c r="M138" s="46"/>
      <c r="N138" s="46"/>
      <c r="O138" s="46"/>
      <c r="P138" s="46"/>
      <c r="Q138" s="46"/>
      <c r="R138" s="46"/>
      <c r="T138" s="46"/>
      <c r="U138" s="46"/>
      <c r="V138" s="46"/>
      <c r="W138" s="46"/>
      <c r="X138" s="46"/>
      <c r="Y138" s="46"/>
      <c r="Z138" s="46"/>
      <c r="AA138" s="46"/>
      <c r="AB138" s="46"/>
      <c r="AC138" s="46"/>
      <c r="AD138" s="46"/>
      <c r="AE138" s="46"/>
    </row>
    <row r="139" spans="1:31" s="64" customFormat="1">
      <c r="A139" s="92"/>
      <c r="B139" s="62"/>
      <c r="C139" s="46"/>
      <c r="D139" s="46"/>
      <c r="E139" s="46"/>
      <c r="F139" s="46"/>
      <c r="G139" s="46"/>
      <c r="H139" s="46"/>
      <c r="I139" s="46"/>
      <c r="J139" s="46"/>
      <c r="K139" s="46"/>
      <c r="L139" s="46"/>
      <c r="M139" s="46"/>
      <c r="N139" s="46"/>
      <c r="O139" s="46"/>
      <c r="P139" s="46"/>
      <c r="Q139" s="46"/>
      <c r="R139" s="46"/>
      <c r="T139" s="46"/>
      <c r="U139" s="46"/>
      <c r="V139" s="46"/>
      <c r="W139" s="46"/>
      <c r="X139" s="46"/>
      <c r="Y139" s="46"/>
      <c r="Z139" s="46"/>
      <c r="AA139" s="46"/>
      <c r="AB139" s="46"/>
      <c r="AC139" s="46"/>
      <c r="AD139" s="46"/>
      <c r="AE139" s="46"/>
    </row>
    <row r="140" spans="1:31" s="64" customFormat="1">
      <c r="A140" s="92"/>
      <c r="B140" s="62"/>
      <c r="C140" s="46"/>
      <c r="D140" s="46"/>
      <c r="E140" s="46"/>
      <c r="F140" s="46"/>
      <c r="G140" s="46"/>
      <c r="H140" s="46"/>
      <c r="I140" s="46"/>
      <c r="J140" s="46"/>
      <c r="K140" s="46"/>
      <c r="L140" s="46"/>
      <c r="M140" s="46"/>
      <c r="N140" s="46"/>
      <c r="O140" s="46"/>
      <c r="P140" s="46"/>
      <c r="Q140" s="46"/>
      <c r="R140" s="46"/>
      <c r="T140" s="46"/>
      <c r="U140" s="46"/>
      <c r="V140" s="46"/>
      <c r="W140" s="46"/>
      <c r="X140" s="46"/>
      <c r="Y140" s="46"/>
      <c r="Z140" s="46"/>
      <c r="AA140" s="46"/>
      <c r="AB140" s="46"/>
      <c r="AC140" s="46"/>
      <c r="AD140" s="46"/>
      <c r="AE140" s="46"/>
    </row>
    <row r="141" spans="1:31" s="64" customFormat="1">
      <c r="A141" s="92"/>
      <c r="B141" s="62"/>
      <c r="C141" s="46"/>
      <c r="D141" s="46"/>
      <c r="E141" s="46"/>
      <c r="F141" s="46"/>
      <c r="G141" s="46"/>
      <c r="H141" s="46"/>
      <c r="I141" s="46"/>
      <c r="J141" s="46"/>
      <c r="K141" s="46"/>
      <c r="L141" s="46"/>
      <c r="M141" s="46"/>
      <c r="N141" s="46"/>
      <c r="O141" s="46"/>
      <c r="P141" s="46"/>
      <c r="Q141" s="46"/>
      <c r="R141" s="46"/>
      <c r="T141" s="46"/>
      <c r="U141" s="46"/>
      <c r="V141" s="46"/>
      <c r="W141" s="46"/>
      <c r="X141" s="46"/>
      <c r="Y141" s="46"/>
      <c r="Z141" s="46"/>
      <c r="AA141" s="46"/>
      <c r="AB141" s="46"/>
      <c r="AC141" s="46"/>
      <c r="AD141" s="46"/>
      <c r="AE141" s="46"/>
    </row>
    <row r="142" spans="1:31" s="64" customFormat="1">
      <c r="A142" s="92"/>
      <c r="B142" s="62"/>
      <c r="C142" s="46"/>
      <c r="D142" s="46"/>
      <c r="E142" s="46"/>
      <c r="F142" s="46"/>
      <c r="G142" s="46"/>
      <c r="H142" s="46"/>
      <c r="I142" s="46"/>
      <c r="J142" s="46"/>
      <c r="K142" s="46"/>
      <c r="L142" s="46"/>
      <c r="M142" s="46"/>
      <c r="N142" s="46"/>
      <c r="O142" s="46"/>
      <c r="P142" s="46"/>
      <c r="Q142" s="46"/>
      <c r="R142" s="46"/>
      <c r="T142" s="46"/>
      <c r="U142" s="46"/>
      <c r="V142" s="46"/>
      <c r="W142" s="46"/>
      <c r="X142" s="46"/>
      <c r="Y142" s="46"/>
      <c r="Z142" s="46"/>
      <c r="AA142" s="46"/>
      <c r="AB142" s="46"/>
      <c r="AC142" s="46"/>
      <c r="AD142" s="46"/>
      <c r="AE142" s="46"/>
    </row>
    <row r="143" spans="1:31" s="64" customFormat="1">
      <c r="A143" s="92"/>
      <c r="B143" s="62"/>
      <c r="C143" s="46"/>
      <c r="D143" s="46"/>
      <c r="E143" s="46"/>
      <c r="F143" s="46"/>
      <c r="G143" s="46"/>
      <c r="H143" s="46"/>
      <c r="I143" s="46"/>
      <c r="J143" s="46"/>
      <c r="K143" s="46"/>
      <c r="L143" s="46"/>
      <c r="M143" s="46"/>
      <c r="N143" s="46"/>
      <c r="O143" s="46"/>
      <c r="P143" s="46"/>
      <c r="Q143" s="46"/>
      <c r="R143" s="46"/>
      <c r="T143" s="46"/>
      <c r="U143" s="46"/>
      <c r="V143" s="46"/>
      <c r="W143" s="46"/>
      <c r="X143" s="46"/>
      <c r="Y143" s="46"/>
      <c r="Z143" s="46"/>
      <c r="AA143" s="46"/>
      <c r="AB143" s="46"/>
      <c r="AC143" s="46"/>
      <c r="AD143" s="46"/>
      <c r="AE143" s="46"/>
    </row>
    <row r="144" spans="1:31" s="64" customFormat="1">
      <c r="A144" s="92"/>
      <c r="B144" s="62"/>
      <c r="C144" s="46"/>
      <c r="D144" s="46"/>
      <c r="E144" s="46"/>
      <c r="F144" s="46"/>
      <c r="G144" s="46"/>
      <c r="H144" s="46"/>
      <c r="I144" s="46"/>
      <c r="J144" s="46"/>
      <c r="K144" s="46"/>
      <c r="L144" s="46"/>
      <c r="M144" s="46"/>
      <c r="N144" s="46"/>
      <c r="O144" s="46"/>
      <c r="P144" s="46"/>
      <c r="Q144" s="46"/>
      <c r="R144" s="46"/>
      <c r="T144" s="46"/>
      <c r="U144" s="46"/>
      <c r="V144" s="46"/>
      <c r="W144" s="46"/>
      <c r="X144" s="46"/>
      <c r="Y144" s="46"/>
      <c r="Z144" s="46"/>
      <c r="AA144" s="46"/>
      <c r="AB144" s="46"/>
      <c r="AC144" s="46"/>
      <c r="AD144" s="46"/>
      <c r="AE144" s="46"/>
    </row>
    <row r="145" spans="1:31" s="64" customFormat="1">
      <c r="A145" s="92"/>
      <c r="B145" s="62"/>
      <c r="C145" s="46"/>
      <c r="D145" s="46"/>
      <c r="E145" s="46"/>
      <c r="F145" s="46"/>
      <c r="G145" s="46"/>
      <c r="H145" s="46"/>
      <c r="I145" s="46"/>
      <c r="J145" s="46"/>
      <c r="K145" s="46"/>
      <c r="L145" s="46"/>
      <c r="M145" s="46"/>
      <c r="N145" s="46"/>
      <c r="O145" s="46"/>
      <c r="P145" s="46"/>
      <c r="Q145" s="46"/>
      <c r="R145" s="46"/>
      <c r="T145" s="46"/>
      <c r="U145" s="46"/>
      <c r="V145" s="46"/>
      <c r="W145" s="46"/>
      <c r="X145" s="46"/>
      <c r="Y145" s="46"/>
      <c r="Z145" s="46"/>
      <c r="AA145" s="46"/>
      <c r="AB145" s="46"/>
      <c r="AC145" s="46"/>
      <c r="AD145" s="46"/>
      <c r="AE145" s="46"/>
    </row>
    <row r="146" spans="1:31" s="64" customFormat="1">
      <c r="A146" s="92"/>
      <c r="B146" s="62"/>
      <c r="C146" s="46"/>
      <c r="D146" s="46"/>
      <c r="E146" s="46"/>
      <c r="F146" s="46"/>
      <c r="G146" s="46"/>
      <c r="H146" s="46"/>
      <c r="I146" s="46"/>
      <c r="J146" s="46"/>
      <c r="K146" s="46"/>
      <c r="L146" s="46"/>
      <c r="M146" s="46"/>
      <c r="N146" s="46"/>
      <c r="O146" s="46"/>
      <c r="P146" s="46"/>
      <c r="Q146" s="46"/>
      <c r="R146" s="46"/>
      <c r="T146" s="46"/>
      <c r="U146" s="46"/>
      <c r="V146" s="46"/>
      <c r="W146" s="46"/>
      <c r="X146" s="46"/>
      <c r="Y146" s="46"/>
      <c r="Z146" s="46"/>
      <c r="AA146" s="46"/>
      <c r="AB146" s="46"/>
      <c r="AC146" s="46"/>
      <c r="AD146" s="46"/>
      <c r="AE146" s="46"/>
    </row>
    <row r="147" spans="1:31" s="64" customFormat="1">
      <c r="A147" s="92"/>
      <c r="B147" s="62"/>
      <c r="C147" s="46"/>
      <c r="D147" s="46"/>
      <c r="E147" s="46"/>
      <c r="F147" s="46"/>
      <c r="G147" s="46"/>
      <c r="H147" s="46"/>
      <c r="I147" s="46"/>
      <c r="J147" s="46"/>
      <c r="K147" s="46"/>
      <c r="L147" s="46"/>
      <c r="M147" s="46"/>
      <c r="N147" s="46"/>
      <c r="O147" s="46"/>
      <c r="P147" s="46"/>
      <c r="Q147" s="46"/>
      <c r="R147" s="46"/>
      <c r="T147" s="46"/>
      <c r="U147" s="46"/>
      <c r="V147" s="46"/>
      <c r="W147" s="46"/>
      <c r="X147" s="46"/>
      <c r="Y147" s="46"/>
      <c r="Z147" s="46"/>
      <c r="AA147" s="46"/>
      <c r="AB147" s="46"/>
      <c r="AC147" s="46"/>
      <c r="AD147" s="46"/>
      <c r="AE147" s="46"/>
    </row>
    <row r="148" spans="1:31" s="64" customFormat="1">
      <c r="A148" s="92"/>
      <c r="B148" s="62"/>
      <c r="C148" s="46"/>
      <c r="D148" s="46"/>
      <c r="E148" s="46"/>
      <c r="F148" s="46"/>
      <c r="G148" s="46"/>
      <c r="H148" s="46"/>
      <c r="I148" s="46"/>
      <c r="J148" s="46"/>
      <c r="K148" s="46"/>
      <c r="L148" s="46"/>
      <c r="M148" s="46"/>
      <c r="N148" s="46"/>
      <c r="O148" s="46"/>
      <c r="P148" s="46"/>
      <c r="Q148" s="46"/>
      <c r="R148" s="46"/>
      <c r="T148" s="46"/>
      <c r="U148" s="46"/>
      <c r="V148" s="46"/>
      <c r="W148" s="46"/>
      <c r="X148" s="46"/>
      <c r="Y148" s="46"/>
      <c r="Z148" s="46"/>
      <c r="AA148" s="46"/>
      <c r="AB148" s="46"/>
      <c r="AC148" s="46"/>
      <c r="AD148" s="46"/>
      <c r="AE148" s="46"/>
    </row>
    <row r="149" spans="1:31" s="64" customFormat="1">
      <c r="A149" s="92"/>
      <c r="B149" s="62"/>
      <c r="C149" s="46"/>
      <c r="D149" s="46"/>
      <c r="E149" s="46"/>
      <c r="F149" s="46"/>
      <c r="G149" s="46"/>
      <c r="H149" s="46"/>
      <c r="I149" s="46"/>
      <c r="J149" s="46"/>
      <c r="K149" s="46"/>
      <c r="L149" s="46"/>
      <c r="M149" s="46"/>
      <c r="N149" s="46"/>
      <c r="O149" s="46"/>
      <c r="P149" s="46"/>
      <c r="Q149" s="46"/>
      <c r="R149" s="46"/>
      <c r="T149" s="46"/>
      <c r="U149" s="46"/>
      <c r="V149" s="46"/>
      <c r="W149" s="46"/>
      <c r="X149" s="46"/>
      <c r="Y149" s="46"/>
      <c r="Z149" s="46"/>
      <c r="AA149" s="46"/>
      <c r="AB149" s="46"/>
      <c r="AC149" s="46"/>
      <c r="AD149" s="46"/>
      <c r="AE149" s="46"/>
    </row>
    <row r="150" spans="1:31" s="64" customFormat="1">
      <c r="A150" s="92"/>
      <c r="B150" s="62"/>
      <c r="C150" s="46"/>
      <c r="D150" s="46"/>
      <c r="E150" s="46"/>
      <c r="F150" s="46"/>
      <c r="G150" s="46"/>
      <c r="H150" s="46"/>
      <c r="I150" s="46"/>
      <c r="J150" s="46"/>
      <c r="K150" s="46"/>
      <c r="L150" s="46"/>
      <c r="M150" s="46"/>
      <c r="N150" s="46"/>
      <c r="O150" s="46"/>
      <c r="P150" s="46"/>
      <c r="Q150" s="46"/>
      <c r="R150" s="46"/>
      <c r="T150" s="46"/>
      <c r="U150" s="46"/>
      <c r="V150" s="46"/>
      <c r="W150" s="46"/>
      <c r="X150" s="46"/>
      <c r="Y150" s="46"/>
      <c r="Z150" s="46"/>
      <c r="AA150" s="46"/>
      <c r="AB150" s="46"/>
      <c r="AC150" s="46"/>
      <c r="AD150" s="46"/>
      <c r="AE150" s="46"/>
    </row>
    <row r="151" spans="1:31" s="64" customFormat="1">
      <c r="A151" s="92"/>
      <c r="B151" s="62"/>
      <c r="C151" s="46"/>
      <c r="D151" s="46"/>
      <c r="E151" s="46"/>
      <c r="F151" s="46"/>
      <c r="G151" s="46"/>
      <c r="H151" s="46"/>
      <c r="I151" s="46"/>
      <c r="J151" s="46"/>
      <c r="K151" s="46"/>
      <c r="L151" s="46"/>
      <c r="M151" s="46"/>
      <c r="N151" s="46"/>
      <c r="O151" s="46"/>
      <c r="P151" s="46"/>
      <c r="Q151" s="46"/>
      <c r="R151" s="46"/>
      <c r="T151" s="46"/>
      <c r="U151" s="46"/>
      <c r="V151" s="46"/>
      <c r="W151" s="46"/>
      <c r="X151" s="46"/>
      <c r="Y151" s="46"/>
      <c r="Z151" s="46"/>
      <c r="AA151" s="46"/>
      <c r="AB151" s="46"/>
      <c r="AC151" s="46"/>
      <c r="AD151" s="46"/>
      <c r="AE151" s="46"/>
    </row>
    <row r="152" spans="1:31" s="64" customFormat="1">
      <c r="A152" s="92"/>
      <c r="B152" s="62"/>
      <c r="C152" s="46"/>
      <c r="D152" s="46"/>
      <c r="E152" s="46"/>
      <c r="F152" s="46"/>
      <c r="G152" s="46"/>
      <c r="H152" s="46"/>
      <c r="I152" s="46"/>
      <c r="J152" s="46"/>
      <c r="K152" s="46"/>
      <c r="L152" s="46"/>
      <c r="M152" s="46"/>
      <c r="N152" s="46"/>
      <c r="O152" s="46"/>
      <c r="P152" s="46"/>
      <c r="Q152" s="46"/>
      <c r="R152" s="46"/>
      <c r="T152" s="46"/>
      <c r="U152" s="46"/>
      <c r="V152" s="46"/>
      <c r="W152" s="46"/>
      <c r="X152" s="46"/>
      <c r="Y152" s="46"/>
      <c r="Z152" s="46"/>
      <c r="AA152" s="46"/>
      <c r="AB152" s="46"/>
      <c r="AC152" s="46"/>
      <c r="AD152" s="46"/>
      <c r="AE152" s="46"/>
    </row>
    <row r="153" spans="1:31" s="64" customFormat="1">
      <c r="A153" s="92"/>
      <c r="B153" s="62"/>
      <c r="C153" s="46"/>
      <c r="D153" s="46"/>
      <c r="E153" s="46"/>
      <c r="F153" s="46"/>
      <c r="G153" s="46"/>
      <c r="H153" s="46"/>
      <c r="I153" s="46"/>
      <c r="J153" s="46"/>
      <c r="K153" s="46"/>
      <c r="L153" s="46"/>
      <c r="M153" s="46"/>
      <c r="N153" s="46"/>
      <c r="O153" s="46"/>
      <c r="P153" s="46"/>
      <c r="Q153" s="46"/>
      <c r="R153" s="46"/>
      <c r="T153" s="46"/>
      <c r="U153" s="46"/>
      <c r="V153" s="46"/>
      <c r="W153" s="46"/>
      <c r="X153" s="46"/>
      <c r="Y153" s="46"/>
      <c r="Z153" s="46"/>
      <c r="AA153" s="46"/>
      <c r="AB153" s="46"/>
      <c r="AC153" s="46"/>
      <c r="AD153" s="46"/>
      <c r="AE153" s="46"/>
    </row>
    <row r="154" spans="1:31" s="64" customFormat="1">
      <c r="A154" s="92"/>
      <c r="B154" s="62"/>
      <c r="C154" s="46"/>
      <c r="D154" s="46"/>
      <c r="E154" s="46"/>
      <c r="F154" s="46"/>
      <c r="G154" s="46"/>
      <c r="H154" s="46"/>
      <c r="I154" s="46"/>
      <c r="J154" s="46"/>
      <c r="K154" s="46"/>
      <c r="L154" s="46"/>
      <c r="M154" s="46"/>
      <c r="N154" s="46"/>
      <c r="O154" s="46"/>
      <c r="P154" s="46"/>
      <c r="Q154" s="46"/>
      <c r="R154" s="46"/>
      <c r="T154" s="46"/>
      <c r="U154" s="46"/>
      <c r="V154" s="46"/>
      <c r="W154" s="46"/>
      <c r="X154" s="46"/>
      <c r="Y154" s="46"/>
      <c r="Z154" s="46"/>
      <c r="AA154" s="46"/>
      <c r="AB154" s="46"/>
      <c r="AC154" s="46"/>
      <c r="AD154" s="46"/>
      <c r="AE154" s="46"/>
    </row>
    <row r="155" spans="1:31" s="64" customFormat="1">
      <c r="A155" s="92"/>
      <c r="B155" s="62"/>
      <c r="C155" s="46"/>
      <c r="D155" s="46"/>
      <c r="E155" s="46"/>
      <c r="F155" s="46"/>
      <c r="G155" s="46"/>
      <c r="H155" s="46"/>
      <c r="I155" s="46"/>
      <c r="J155" s="46"/>
      <c r="K155" s="46"/>
      <c r="L155" s="46"/>
      <c r="M155" s="46"/>
      <c r="N155" s="46"/>
      <c r="O155" s="46"/>
      <c r="P155" s="46"/>
      <c r="Q155" s="46"/>
      <c r="R155" s="46"/>
      <c r="T155" s="46"/>
      <c r="U155" s="46"/>
      <c r="V155" s="46"/>
      <c r="W155" s="46"/>
      <c r="X155" s="46"/>
      <c r="Y155" s="46"/>
      <c r="Z155" s="46"/>
      <c r="AA155" s="46"/>
      <c r="AB155" s="46"/>
      <c r="AC155" s="46"/>
      <c r="AD155" s="46"/>
      <c r="AE155" s="46"/>
    </row>
    <row r="156" spans="1:31" s="64" customFormat="1">
      <c r="A156" s="92"/>
      <c r="B156" s="62"/>
      <c r="C156" s="46"/>
      <c r="D156" s="46"/>
      <c r="E156" s="46"/>
      <c r="F156" s="46"/>
      <c r="G156" s="46"/>
      <c r="H156" s="46"/>
      <c r="I156" s="46"/>
      <c r="J156" s="46"/>
      <c r="K156" s="46"/>
      <c r="L156" s="46"/>
      <c r="M156" s="46"/>
      <c r="N156" s="46"/>
      <c r="O156" s="46"/>
      <c r="P156" s="46"/>
      <c r="Q156" s="46"/>
      <c r="R156" s="46"/>
      <c r="T156" s="46"/>
      <c r="U156" s="46"/>
      <c r="V156" s="46"/>
      <c r="W156" s="46"/>
      <c r="X156" s="46"/>
      <c r="Y156" s="46"/>
      <c r="Z156" s="46"/>
      <c r="AA156" s="46"/>
      <c r="AB156" s="46"/>
      <c r="AC156" s="46"/>
      <c r="AD156" s="46"/>
      <c r="AE156" s="46"/>
    </row>
    <row r="157" spans="1:31" s="64" customFormat="1">
      <c r="A157" s="92"/>
      <c r="B157" s="62"/>
      <c r="C157" s="46"/>
      <c r="D157" s="46"/>
      <c r="E157" s="46"/>
      <c r="F157" s="46"/>
      <c r="G157" s="46"/>
      <c r="H157" s="46"/>
      <c r="I157" s="46"/>
      <c r="J157" s="46"/>
      <c r="K157" s="46"/>
      <c r="L157" s="46"/>
      <c r="M157" s="46"/>
      <c r="N157" s="46"/>
      <c r="O157" s="46"/>
      <c r="P157" s="46"/>
      <c r="Q157" s="46"/>
      <c r="R157" s="46"/>
      <c r="T157" s="46"/>
      <c r="U157" s="46"/>
      <c r="V157" s="46"/>
      <c r="W157" s="46"/>
      <c r="X157" s="46"/>
      <c r="Y157" s="46"/>
      <c r="Z157" s="46"/>
      <c r="AA157" s="46"/>
      <c r="AB157" s="46"/>
      <c r="AC157" s="46"/>
      <c r="AD157" s="46"/>
      <c r="AE157" s="46"/>
    </row>
    <row r="158" spans="1:31" s="64" customFormat="1">
      <c r="A158" s="92"/>
      <c r="B158" s="62"/>
      <c r="C158" s="46"/>
      <c r="D158" s="46"/>
      <c r="E158" s="46"/>
      <c r="F158" s="46"/>
      <c r="G158" s="46"/>
      <c r="H158" s="46"/>
      <c r="I158" s="46"/>
      <c r="J158" s="46"/>
      <c r="K158" s="46"/>
      <c r="L158" s="46"/>
      <c r="M158" s="46"/>
      <c r="N158" s="46"/>
      <c r="O158" s="46"/>
      <c r="P158" s="46"/>
      <c r="Q158" s="46"/>
      <c r="R158" s="46"/>
      <c r="T158" s="46"/>
      <c r="U158" s="46"/>
      <c r="V158" s="46"/>
      <c r="W158" s="46"/>
      <c r="X158" s="46"/>
      <c r="Y158" s="46"/>
      <c r="Z158" s="46"/>
      <c r="AA158" s="46"/>
      <c r="AB158" s="46"/>
      <c r="AC158" s="46"/>
      <c r="AD158" s="46"/>
      <c r="AE158" s="46"/>
    </row>
    <row r="159" spans="1:31" s="64" customFormat="1">
      <c r="A159" s="92"/>
      <c r="B159" s="62"/>
      <c r="C159" s="46"/>
      <c r="D159" s="46"/>
      <c r="E159" s="46"/>
      <c r="F159" s="46"/>
      <c r="G159" s="46"/>
      <c r="H159" s="46"/>
      <c r="I159" s="46"/>
      <c r="J159" s="46"/>
      <c r="K159" s="46"/>
      <c r="L159" s="46"/>
      <c r="M159" s="46"/>
      <c r="N159" s="46"/>
      <c r="O159" s="46"/>
      <c r="P159" s="46"/>
      <c r="Q159" s="46"/>
      <c r="R159" s="46"/>
      <c r="T159" s="46"/>
      <c r="U159" s="46"/>
      <c r="V159" s="46"/>
      <c r="W159" s="46"/>
      <c r="X159" s="46"/>
      <c r="Y159" s="46"/>
      <c r="Z159" s="46"/>
      <c r="AA159" s="46"/>
      <c r="AB159" s="46"/>
      <c r="AC159" s="46"/>
      <c r="AD159" s="46"/>
      <c r="AE159" s="46"/>
    </row>
    <row r="160" spans="1:31" s="64" customFormat="1">
      <c r="A160" s="92"/>
      <c r="B160" s="62"/>
      <c r="C160" s="46"/>
      <c r="D160" s="46"/>
      <c r="E160" s="46"/>
      <c r="F160" s="46"/>
      <c r="G160" s="46"/>
      <c r="H160" s="46"/>
      <c r="I160" s="46"/>
      <c r="J160" s="46"/>
      <c r="K160" s="46"/>
      <c r="L160" s="46"/>
      <c r="M160" s="46"/>
      <c r="N160" s="46"/>
      <c r="O160" s="46"/>
      <c r="P160" s="46"/>
      <c r="Q160" s="46"/>
      <c r="R160" s="46"/>
      <c r="T160" s="46"/>
      <c r="U160" s="46"/>
      <c r="V160" s="46"/>
      <c r="W160" s="46"/>
      <c r="X160" s="46"/>
      <c r="Y160" s="46"/>
      <c r="Z160" s="46"/>
      <c r="AA160" s="46"/>
      <c r="AB160" s="46"/>
      <c r="AC160" s="46"/>
      <c r="AD160" s="46"/>
      <c r="AE160" s="46"/>
    </row>
    <row r="161" spans="1:31" s="64" customFormat="1">
      <c r="A161" s="92"/>
      <c r="B161" s="62"/>
      <c r="C161" s="46"/>
      <c r="D161" s="46"/>
      <c r="E161" s="46"/>
      <c r="F161" s="46"/>
      <c r="G161" s="46"/>
      <c r="H161" s="46"/>
      <c r="I161" s="46"/>
      <c r="J161" s="46"/>
      <c r="K161" s="46"/>
      <c r="L161" s="46"/>
      <c r="M161" s="46"/>
      <c r="N161" s="46"/>
      <c r="O161" s="46"/>
      <c r="P161" s="46"/>
      <c r="Q161" s="46"/>
      <c r="R161" s="46"/>
      <c r="T161" s="46"/>
      <c r="U161" s="46"/>
      <c r="V161" s="46"/>
      <c r="W161" s="46"/>
      <c r="X161" s="46"/>
      <c r="Y161" s="46"/>
      <c r="Z161" s="46"/>
      <c r="AA161" s="46"/>
      <c r="AB161" s="46"/>
      <c r="AC161" s="46"/>
      <c r="AD161" s="46"/>
      <c r="AE161" s="46"/>
    </row>
    <row r="162" spans="1:31" s="64" customFormat="1">
      <c r="A162" s="92"/>
      <c r="B162" s="62"/>
      <c r="C162" s="46"/>
      <c r="D162" s="46"/>
      <c r="E162" s="46"/>
      <c r="F162" s="46"/>
      <c r="G162" s="46"/>
      <c r="H162" s="46"/>
      <c r="I162" s="46"/>
      <c r="J162" s="46"/>
      <c r="K162" s="46"/>
      <c r="L162" s="46"/>
      <c r="M162" s="46"/>
      <c r="N162" s="46"/>
      <c r="O162" s="46"/>
      <c r="P162" s="46"/>
      <c r="Q162" s="46"/>
      <c r="R162" s="46"/>
      <c r="T162" s="46"/>
      <c r="U162" s="46"/>
      <c r="V162" s="46"/>
      <c r="W162" s="46"/>
      <c r="X162" s="46"/>
      <c r="Y162" s="46"/>
      <c r="Z162" s="46"/>
      <c r="AA162" s="46"/>
      <c r="AB162" s="46"/>
      <c r="AC162" s="46"/>
      <c r="AD162" s="46"/>
      <c r="AE162" s="46"/>
    </row>
    <row r="163" spans="1:31" s="64" customFormat="1">
      <c r="A163" s="92"/>
      <c r="B163" s="62"/>
      <c r="C163" s="46"/>
      <c r="D163" s="46"/>
      <c r="E163" s="46"/>
      <c r="F163" s="46"/>
      <c r="G163" s="46"/>
      <c r="H163" s="46"/>
      <c r="I163" s="46"/>
      <c r="J163" s="46"/>
      <c r="K163" s="46"/>
      <c r="L163" s="46"/>
      <c r="M163" s="46"/>
      <c r="N163" s="46"/>
      <c r="O163" s="46"/>
      <c r="P163" s="46"/>
      <c r="Q163" s="46"/>
      <c r="R163" s="46"/>
      <c r="T163" s="46"/>
      <c r="U163" s="46"/>
      <c r="V163" s="46"/>
      <c r="W163" s="46"/>
      <c r="X163" s="46"/>
      <c r="Y163" s="46"/>
      <c r="Z163" s="46"/>
      <c r="AA163" s="46"/>
      <c r="AB163" s="46"/>
      <c r="AC163" s="46"/>
      <c r="AD163" s="46"/>
      <c r="AE163" s="46"/>
    </row>
    <row r="164" spans="1:31" s="64" customFormat="1">
      <c r="A164" s="92"/>
      <c r="B164" s="62"/>
      <c r="C164" s="46"/>
      <c r="D164" s="46"/>
      <c r="E164" s="46"/>
      <c r="F164" s="46"/>
      <c r="G164" s="46"/>
      <c r="H164" s="46"/>
      <c r="I164" s="46"/>
      <c r="J164" s="46"/>
      <c r="K164" s="46"/>
      <c r="L164" s="46"/>
      <c r="M164" s="46"/>
      <c r="N164" s="46"/>
      <c r="O164" s="46"/>
      <c r="P164" s="46"/>
      <c r="Q164" s="46"/>
      <c r="R164" s="46"/>
      <c r="T164" s="46"/>
      <c r="U164" s="46"/>
      <c r="V164" s="46"/>
      <c r="W164" s="46"/>
      <c r="X164" s="46"/>
      <c r="Y164" s="46"/>
      <c r="Z164" s="46"/>
      <c r="AA164" s="46"/>
      <c r="AB164" s="46"/>
      <c r="AC164" s="46"/>
      <c r="AD164" s="46"/>
      <c r="AE164" s="46"/>
    </row>
    <row r="165" spans="1:31" s="64" customFormat="1">
      <c r="A165" s="92"/>
      <c r="B165" s="62"/>
      <c r="C165" s="46"/>
      <c r="D165" s="46"/>
      <c r="E165" s="46"/>
      <c r="F165" s="46"/>
      <c r="G165" s="46"/>
      <c r="H165" s="46"/>
      <c r="I165" s="46"/>
      <c r="J165" s="46"/>
      <c r="K165" s="46"/>
      <c r="L165" s="46"/>
      <c r="M165" s="46"/>
      <c r="N165" s="46"/>
      <c r="O165" s="46"/>
      <c r="P165" s="46"/>
      <c r="Q165" s="46"/>
      <c r="R165" s="46"/>
      <c r="T165" s="46"/>
      <c r="U165" s="46"/>
      <c r="V165" s="46"/>
      <c r="W165" s="46"/>
      <c r="X165" s="46"/>
      <c r="Y165" s="46"/>
      <c r="Z165" s="46"/>
      <c r="AA165" s="46"/>
      <c r="AB165" s="46"/>
      <c r="AC165" s="46"/>
      <c r="AD165" s="46"/>
      <c r="AE165" s="46"/>
    </row>
    <row r="166" spans="1:31" s="64" customFormat="1">
      <c r="A166" s="92"/>
      <c r="B166" s="62"/>
      <c r="C166" s="46"/>
      <c r="D166" s="46"/>
      <c r="E166" s="46"/>
      <c r="F166" s="46"/>
      <c r="G166" s="46"/>
      <c r="H166" s="46"/>
      <c r="I166" s="46"/>
      <c r="J166" s="46"/>
      <c r="K166" s="46"/>
      <c r="L166" s="46"/>
      <c r="M166" s="46"/>
      <c r="N166" s="46"/>
      <c r="O166" s="46"/>
      <c r="P166" s="46"/>
      <c r="Q166" s="46"/>
      <c r="R166" s="46"/>
      <c r="T166" s="46"/>
      <c r="U166" s="46"/>
      <c r="V166" s="46"/>
      <c r="W166" s="46"/>
      <c r="X166" s="46"/>
      <c r="Y166" s="46"/>
      <c r="Z166" s="46"/>
      <c r="AA166" s="46"/>
      <c r="AB166" s="46"/>
      <c r="AC166" s="46"/>
      <c r="AD166" s="46"/>
      <c r="AE166" s="46"/>
    </row>
    <row r="167" spans="1:31" s="64" customFormat="1">
      <c r="A167" s="92"/>
      <c r="B167" s="62"/>
      <c r="C167" s="46"/>
      <c r="D167" s="46"/>
      <c r="E167" s="46"/>
      <c r="F167" s="46"/>
      <c r="G167" s="46"/>
      <c r="H167" s="46"/>
      <c r="I167" s="46"/>
      <c r="J167" s="46"/>
      <c r="K167" s="46"/>
      <c r="L167" s="46"/>
      <c r="M167" s="46"/>
      <c r="N167" s="46"/>
      <c r="O167" s="46"/>
      <c r="P167" s="46"/>
      <c r="Q167" s="46"/>
      <c r="R167" s="46"/>
      <c r="T167" s="46"/>
      <c r="U167" s="46"/>
      <c r="V167" s="46"/>
      <c r="W167" s="46"/>
      <c r="X167" s="46"/>
      <c r="Y167" s="46"/>
      <c r="Z167" s="46"/>
      <c r="AA167" s="46"/>
      <c r="AB167" s="46"/>
      <c r="AC167" s="46"/>
      <c r="AD167" s="46"/>
      <c r="AE167" s="46"/>
    </row>
    <row r="168" spans="1:31" s="64" customFormat="1">
      <c r="A168" s="92"/>
      <c r="B168" s="62"/>
      <c r="C168" s="46"/>
      <c r="D168" s="46"/>
      <c r="E168" s="46"/>
      <c r="F168" s="46"/>
      <c r="G168" s="46"/>
      <c r="H168" s="46"/>
      <c r="I168" s="46"/>
      <c r="J168" s="46"/>
      <c r="K168" s="46"/>
      <c r="L168" s="46"/>
      <c r="M168" s="46"/>
      <c r="N168" s="46"/>
      <c r="O168" s="46"/>
      <c r="P168" s="46"/>
      <c r="Q168" s="46"/>
      <c r="R168" s="46"/>
      <c r="T168" s="46"/>
      <c r="U168" s="46"/>
      <c r="V168" s="46"/>
      <c r="W168" s="46"/>
      <c r="X168" s="46"/>
      <c r="Y168" s="46"/>
      <c r="Z168" s="46"/>
      <c r="AA168" s="46"/>
      <c r="AB168" s="46"/>
      <c r="AC168" s="46"/>
      <c r="AD168" s="46"/>
      <c r="AE168" s="46"/>
    </row>
    <row r="169" spans="1:31" s="64" customFormat="1">
      <c r="A169" s="92"/>
      <c r="B169" s="62"/>
      <c r="C169" s="46"/>
      <c r="D169" s="46"/>
      <c r="E169" s="46"/>
      <c r="F169" s="46"/>
      <c r="G169" s="46"/>
      <c r="H169" s="46"/>
      <c r="I169" s="46"/>
      <c r="J169" s="46"/>
      <c r="K169" s="46"/>
      <c r="L169" s="46"/>
      <c r="M169" s="46"/>
      <c r="N169" s="46"/>
      <c r="O169" s="46"/>
      <c r="P169" s="46"/>
      <c r="Q169" s="46"/>
      <c r="R169" s="46"/>
      <c r="T169" s="46"/>
      <c r="U169" s="46"/>
      <c r="V169" s="46"/>
      <c r="W169" s="46"/>
      <c r="X169" s="46"/>
      <c r="Y169" s="46"/>
      <c r="Z169" s="46"/>
      <c r="AA169" s="46"/>
      <c r="AB169" s="46"/>
      <c r="AC169" s="46"/>
      <c r="AD169" s="46"/>
      <c r="AE169" s="46"/>
    </row>
    <row r="170" spans="1:31" s="64" customFormat="1">
      <c r="A170" s="92"/>
      <c r="B170" s="62"/>
      <c r="C170" s="46"/>
      <c r="D170" s="46"/>
      <c r="E170" s="46"/>
      <c r="F170" s="46"/>
      <c r="G170" s="46"/>
      <c r="H170" s="46"/>
      <c r="I170" s="46"/>
      <c r="J170" s="46"/>
      <c r="K170" s="46"/>
      <c r="L170" s="46"/>
      <c r="M170" s="46"/>
      <c r="N170" s="46"/>
      <c r="O170" s="46"/>
      <c r="P170" s="46"/>
      <c r="Q170" s="46"/>
      <c r="R170" s="46"/>
      <c r="T170" s="46"/>
      <c r="U170" s="46"/>
      <c r="V170" s="46"/>
      <c r="W170" s="46"/>
      <c r="X170" s="46"/>
      <c r="Y170" s="46"/>
      <c r="Z170" s="46"/>
      <c r="AA170" s="46"/>
      <c r="AB170" s="46"/>
      <c r="AC170" s="46"/>
      <c r="AD170" s="46"/>
      <c r="AE170" s="46"/>
    </row>
    <row r="171" spans="1:31" s="64" customFormat="1">
      <c r="A171" s="92"/>
      <c r="B171" s="62"/>
      <c r="C171" s="46"/>
      <c r="D171" s="46"/>
      <c r="E171" s="46"/>
      <c r="F171" s="46"/>
      <c r="G171" s="46"/>
      <c r="H171" s="46"/>
      <c r="I171" s="46"/>
      <c r="J171" s="46"/>
      <c r="K171" s="46"/>
      <c r="L171" s="46"/>
      <c r="M171" s="46"/>
      <c r="N171" s="46"/>
      <c r="O171" s="46"/>
      <c r="P171" s="46"/>
      <c r="Q171" s="46"/>
      <c r="R171" s="46"/>
      <c r="T171" s="46"/>
      <c r="U171" s="46"/>
      <c r="V171" s="46"/>
      <c r="W171" s="46"/>
      <c r="X171" s="46"/>
      <c r="Y171" s="46"/>
      <c r="Z171" s="46"/>
      <c r="AA171" s="46"/>
      <c r="AB171" s="46"/>
      <c r="AC171" s="46"/>
      <c r="AD171" s="46"/>
      <c r="AE171" s="46"/>
    </row>
    <row r="172" spans="1:31" s="64" customFormat="1">
      <c r="A172" s="92"/>
      <c r="B172" s="62"/>
      <c r="C172" s="46"/>
      <c r="D172" s="46"/>
      <c r="E172" s="46"/>
      <c r="F172" s="46"/>
      <c r="G172" s="46"/>
      <c r="H172" s="46"/>
      <c r="I172" s="46"/>
      <c r="J172" s="46"/>
      <c r="K172" s="46"/>
      <c r="L172" s="46"/>
      <c r="M172" s="46"/>
      <c r="N172" s="46"/>
      <c r="O172" s="46"/>
      <c r="P172" s="46"/>
      <c r="Q172" s="46"/>
      <c r="R172" s="46"/>
      <c r="T172" s="46"/>
      <c r="U172" s="46"/>
      <c r="V172" s="46"/>
      <c r="W172" s="46"/>
      <c r="X172" s="46"/>
      <c r="Y172" s="46"/>
      <c r="Z172" s="46"/>
      <c r="AA172" s="46"/>
      <c r="AB172" s="46"/>
      <c r="AC172" s="46"/>
      <c r="AD172" s="46"/>
      <c r="AE172" s="46"/>
    </row>
    <row r="173" spans="1:31" s="64" customFormat="1">
      <c r="A173" s="92"/>
      <c r="B173" s="62"/>
      <c r="C173" s="46"/>
      <c r="D173" s="46"/>
      <c r="E173" s="46"/>
      <c r="F173" s="46"/>
      <c r="G173" s="46"/>
      <c r="H173" s="46"/>
      <c r="I173" s="46"/>
      <c r="J173" s="46"/>
      <c r="K173" s="46"/>
      <c r="L173" s="46"/>
      <c r="M173" s="46"/>
      <c r="N173" s="46"/>
      <c r="O173" s="46"/>
      <c r="P173" s="46"/>
      <c r="Q173" s="46"/>
      <c r="R173" s="46"/>
      <c r="T173" s="46"/>
      <c r="U173" s="46"/>
      <c r="V173" s="46"/>
      <c r="W173" s="46"/>
      <c r="X173" s="46"/>
      <c r="Y173" s="46"/>
      <c r="Z173" s="46"/>
      <c r="AA173" s="46"/>
      <c r="AB173" s="46"/>
      <c r="AC173" s="46"/>
      <c r="AD173" s="46"/>
      <c r="AE173" s="46"/>
    </row>
    <row r="174" spans="1:31" s="64" customFormat="1">
      <c r="A174" s="92"/>
      <c r="B174" s="62"/>
      <c r="C174" s="46"/>
      <c r="D174" s="46"/>
      <c r="E174" s="46"/>
      <c r="F174" s="46"/>
      <c r="G174" s="46"/>
      <c r="H174" s="46"/>
      <c r="I174" s="46"/>
      <c r="J174" s="46"/>
      <c r="K174" s="46"/>
      <c r="L174" s="46"/>
      <c r="M174" s="46"/>
      <c r="N174" s="46"/>
      <c r="O174" s="46"/>
      <c r="P174" s="46"/>
      <c r="Q174" s="46"/>
      <c r="R174" s="46"/>
      <c r="T174" s="46"/>
      <c r="U174" s="46"/>
      <c r="V174" s="46"/>
      <c r="W174" s="46"/>
      <c r="X174" s="46"/>
      <c r="Y174" s="46"/>
      <c r="Z174" s="46"/>
      <c r="AA174" s="46"/>
      <c r="AB174" s="46"/>
      <c r="AC174" s="46"/>
      <c r="AD174" s="46"/>
      <c r="AE174" s="46"/>
    </row>
    <row r="175" spans="1:31" s="64" customFormat="1">
      <c r="A175" s="92"/>
      <c r="B175" s="62"/>
      <c r="C175" s="46"/>
      <c r="D175" s="46"/>
      <c r="E175" s="46"/>
      <c r="F175" s="46"/>
      <c r="G175" s="46"/>
      <c r="H175" s="46"/>
      <c r="I175" s="46"/>
      <c r="J175" s="46"/>
      <c r="K175" s="46"/>
      <c r="L175" s="46"/>
      <c r="M175" s="46"/>
      <c r="N175" s="46"/>
      <c r="O175" s="46"/>
      <c r="P175" s="46"/>
      <c r="Q175" s="46"/>
      <c r="R175" s="46"/>
      <c r="T175" s="46"/>
      <c r="U175" s="46"/>
      <c r="V175" s="46"/>
      <c r="W175" s="46"/>
      <c r="X175" s="46"/>
      <c r="Y175" s="46"/>
      <c r="Z175" s="46"/>
      <c r="AA175" s="46"/>
      <c r="AB175" s="46"/>
      <c r="AC175" s="46"/>
      <c r="AD175" s="46"/>
      <c r="AE175" s="46"/>
    </row>
    <row r="176" spans="1:31" s="64" customFormat="1">
      <c r="A176" s="92"/>
      <c r="B176" s="62"/>
      <c r="C176" s="46"/>
      <c r="D176" s="46"/>
      <c r="E176" s="46"/>
      <c r="F176" s="46"/>
      <c r="G176" s="46"/>
      <c r="H176" s="46"/>
      <c r="I176" s="46"/>
      <c r="J176" s="46"/>
      <c r="K176" s="46"/>
      <c r="L176" s="46"/>
      <c r="M176" s="46"/>
      <c r="N176" s="46"/>
      <c r="O176" s="46"/>
      <c r="P176" s="46"/>
      <c r="Q176" s="46"/>
      <c r="R176" s="46"/>
      <c r="T176" s="46"/>
      <c r="U176" s="46"/>
      <c r="V176" s="46"/>
      <c r="W176" s="46"/>
      <c r="X176" s="46"/>
      <c r="Y176" s="46"/>
      <c r="Z176" s="46"/>
      <c r="AA176" s="46"/>
      <c r="AB176" s="46"/>
      <c r="AC176" s="46"/>
      <c r="AD176" s="46"/>
      <c r="AE176" s="46"/>
    </row>
    <row r="177" spans="1:31" s="64" customFormat="1">
      <c r="A177" s="92"/>
      <c r="B177" s="62"/>
      <c r="C177" s="46"/>
      <c r="D177" s="46"/>
      <c r="E177" s="46"/>
      <c r="F177" s="46"/>
      <c r="G177" s="46"/>
      <c r="H177" s="46"/>
      <c r="I177" s="46"/>
      <c r="J177" s="46"/>
      <c r="K177" s="46"/>
      <c r="L177" s="46"/>
      <c r="M177" s="46"/>
      <c r="N177" s="46"/>
      <c r="O177" s="46"/>
      <c r="P177" s="46"/>
      <c r="Q177" s="46"/>
      <c r="R177" s="46"/>
      <c r="T177" s="46"/>
      <c r="U177" s="46"/>
      <c r="V177" s="46"/>
      <c r="W177" s="46"/>
      <c r="X177" s="46"/>
      <c r="Y177" s="46"/>
      <c r="Z177" s="46"/>
      <c r="AA177" s="46"/>
      <c r="AB177" s="46"/>
      <c r="AC177" s="46"/>
      <c r="AD177" s="46"/>
      <c r="AE177" s="46"/>
    </row>
    <row r="178" spans="1:31" s="64" customFormat="1">
      <c r="A178" s="92"/>
      <c r="B178" s="62"/>
      <c r="C178" s="46"/>
      <c r="D178" s="46"/>
      <c r="E178" s="46"/>
      <c r="F178" s="46"/>
      <c r="G178" s="46"/>
      <c r="H178" s="46"/>
      <c r="I178" s="46"/>
      <c r="J178" s="46"/>
      <c r="K178" s="46"/>
      <c r="L178" s="46"/>
      <c r="M178" s="46"/>
      <c r="N178" s="46"/>
      <c r="O178" s="46"/>
      <c r="P178" s="46"/>
      <c r="Q178" s="46"/>
      <c r="R178" s="46"/>
      <c r="T178" s="46"/>
      <c r="U178" s="46"/>
      <c r="V178" s="46"/>
      <c r="W178" s="46"/>
      <c r="X178" s="46"/>
      <c r="Y178" s="46"/>
      <c r="Z178" s="46"/>
      <c r="AA178" s="46"/>
      <c r="AB178" s="46"/>
      <c r="AC178" s="46"/>
      <c r="AD178" s="46"/>
      <c r="AE178" s="46"/>
    </row>
    <row r="179" spans="1:31" s="64" customFormat="1">
      <c r="A179" s="92"/>
      <c r="B179" s="62"/>
      <c r="C179" s="46"/>
      <c r="D179" s="46"/>
      <c r="E179" s="46"/>
      <c r="F179" s="46"/>
      <c r="G179" s="46"/>
      <c r="H179" s="46"/>
      <c r="I179" s="46"/>
      <c r="J179" s="46"/>
      <c r="K179" s="46"/>
      <c r="L179" s="46"/>
      <c r="M179" s="46"/>
      <c r="N179" s="46"/>
      <c r="O179" s="46"/>
      <c r="P179" s="46"/>
      <c r="Q179" s="46"/>
      <c r="R179" s="46"/>
      <c r="T179" s="46"/>
      <c r="U179" s="46"/>
      <c r="V179" s="46"/>
      <c r="W179" s="46"/>
      <c r="X179" s="46"/>
      <c r="Y179" s="46"/>
      <c r="Z179" s="46"/>
      <c r="AA179" s="46"/>
      <c r="AB179" s="46"/>
      <c r="AC179" s="46"/>
      <c r="AD179" s="46"/>
      <c r="AE179" s="46"/>
    </row>
    <row r="180" spans="1:31" s="64" customFormat="1">
      <c r="A180" s="92"/>
      <c r="B180" s="62"/>
      <c r="C180" s="46"/>
      <c r="D180" s="46"/>
      <c r="E180" s="46"/>
      <c r="F180" s="46"/>
      <c r="G180" s="46"/>
      <c r="H180" s="46"/>
      <c r="I180" s="46"/>
      <c r="J180" s="46"/>
      <c r="K180" s="46"/>
      <c r="L180" s="46"/>
      <c r="M180" s="46"/>
      <c r="N180" s="46"/>
      <c r="O180" s="46"/>
      <c r="P180" s="46"/>
      <c r="Q180" s="46"/>
      <c r="R180" s="46"/>
      <c r="T180" s="46"/>
      <c r="U180" s="46"/>
      <c r="V180" s="46"/>
      <c r="W180" s="46"/>
      <c r="X180" s="46"/>
      <c r="Y180" s="46"/>
      <c r="Z180" s="46"/>
      <c r="AA180" s="46"/>
      <c r="AB180" s="46"/>
      <c r="AC180" s="46"/>
      <c r="AD180" s="46"/>
      <c r="AE180" s="46"/>
    </row>
    <row r="181" spans="1:31" s="64" customFormat="1">
      <c r="A181" s="92"/>
      <c r="B181" s="62"/>
      <c r="C181" s="46"/>
      <c r="D181" s="46"/>
      <c r="E181" s="46"/>
      <c r="F181" s="46"/>
      <c r="G181" s="46"/>
      <c r="H181" s="46"/>
      <c r="I181" s="46"/>
      <c r="J181" s="46"/>
      <c r="K181" s="46"/>
      <c r="L181" s="46"/>
      <c r="M181" s="46"/>
      <c r="N181" s="46"/>
      <c r="O181" s="46"/>
      <c r="P181" s="46"/>
      <c r="Q181" s="46"/>
      <c r="R181" s="46"/>
      <c r="T181" s="46"/>
      <c r="U181" s="46"/>
      <c r="V181" s="46"/>
      <c r="W181" s="46"/>
      <c r="X181" s="46"/>
      <c r="Y181" s="46"/>
      <c r="Z181" s="46"/>
      <c r="AA181" s="46"/>
      <c r="AB181" s="46"/>
      <c r="AC181" s="46"/>
      <c r="AD181" s="46"/>
      <c r="AE181" s="46"/>
    </row>
    <row r="182" spans="1:31" s="64" customFormat="1">
      <c r="A182" s="92"/>
      <c r="B182" s="62"/>
      <c r="C182" s="46"/>
      <c r="D182" s="46"/>
      <c r="E182" s="46"/>
      <c r="F182" s="46"/>
      <c r="G182" s="46"/>
      <c r="H182" s="46"/>
      <c r="I182" s="46"/>
      <c r="J182" s="46"/>
      <c r="K182" s="46"/>
      <c r="L182" s="46"/>
      <c r="M182" s="46"/>
      <c r="N182" s="46"/>
      <c r="O182" s="46"/>
      <c r="P182" s="46"/>
      <c r="Q182" s="46"/>
      <c r="R182" s="46"/>
      <c r="T182" s="46"/>
      <c r="U182" s="46"/>
      <c r="V182" s="46"/>
      <c r="W182" s="46"/>
      <c r="X182" s="46"/>
      <c r="Y182" s="46"/>
      <c r="Z182" s="46"/>
      <c r="AA182" s="46"/>
      <c r="AB182" s="46"/>
      <c r="AC182" s="46"/>
      <c r="AD182" s="46"/>
      <c r="AE182" s="46"/>
    </row>
    <row r="183" spans="1:31" s="64" customFormat="1">
      <c r="A183" s="92"/>
      <c r="B183" s="62"/>
      <c r="C183" s="46"/>
      <c r="D183" s="46"/>
      <c r="E183" s="46"/>
      <c r="F183" s="46"/>
      <c r="G183" s="46"/>
      <c r="H183" s="46"/>
      <c r="I183" s="46"/>
      <c r="J183" s="46"/>
      <c r="K183" s="46"/>
      <c r="L183" s="46"/>
      <c r="M183" s="46"/>
      <c r="N183" s="46"/>
      <c r="O183" s="46"/>
      <c r="P183" s="46"/>
      <c r="Q183" s="46"/>
      <c r="R183" s="46"/>
      <c r="T183" s="46"/>
      <c r="U183" s="46"/>
      <c r="V183" s="46"/>
      <c r="W183" s="46"/>
      <c r="X183" s="46"/>
      <c r="Y183" s="46"/>
      <c r="Z183" s="46"/>
      <c r="AA183" s="46"/>
      <c r="AB183" s="46"/>
      <c r="AC183" s="46"/>
      <c r="AD183" s="46"/>
      <c r="AE183" s="46"/>
    </row>
    <row r="184" spans="1:31" s="64" customFormat="1">
      <c r="A184" s="92"/>
      <c r="B184" s="62"/>
      <c r="C184" s="46"/>
      <c r="D184" s="46"/>
      <c r="E184" s="46"/>
      <c r="F184" s="46"/>
      <c r="G184" s="46"/>
      <c r="H184" s="46"/>
      <c r="I184" s="46"/>
      <c r="J184" s="46"/>
      <c r="K184" s="46"/>
      <c r="L184" s="46"/>
      <c r="M184" s="46"/>
      <c r="N184" s="46"/>
      <c r="O184" s="46"/>
      <c r="P184" s="46"/>
      <c r="Q184" s="46"/>
      <c r="R184" s="46"/>
      <c r="T184" s="46"/>
      <c r="U184" s="46"/>
      <c r="V184" s="46"/>
      <c r="W184" s="46"/>
      <c r="X184" s="46"/>
      <c r="Y184" s="46"/>
      <c r="Z184" s="46"/>
      <c r="AA184" s="46"/>
      <c r="AB184" s="46"/>
      <c r="AC184" s="46"/>
      <c r="AD184" s="46"/>
      <c r="AE184" s="46"/>
    </row>
    <row r="185" spans="1:31" s="64" customFormat="1">
      <c r="A185" s="92"/>
      <c r="B185" s="62"/>
      <c r="C185" s="46"/>
      <c r="D185" s="46"/>
      <c r="E185" s="46"/>
      <c r="F185" s="46"/>
      <c r="G185" s="46"/>
      <c r="H185" s="46"/>
      <c r="I185" s="46"/>
      <c r="J185" s="46"/>
      <c r="K185" s="46"/>
      <c r="L185" s="46"/>
      <c r="M185" s="46"/>
      <c r="N185" s="46"/>
      <c r="O185" s="46"/>
      <c r="P185" s="46"/>
      <c r="Q185" s="46"/>
      <c r="R185" s="46"/>
      <c r="T185" s="46"/>
      <c r="U185" s="46"/>
      <c r="V185" s="46"/>
      <c r="W185" s="46"/>
      <c r="X185" s="46"/>
      <c r="Y185" s="46"/>
      <c r="Z185" s="46"/>
      <c r="AA185" s="46"/>
      <c r="AB185" s="46"/>
      <c r="AC185" s="46"/>
      <c r="AD185" s="46"/>
      <c r="AE185" s="46"/>
    </row>
    <row r="186" spans="1:31" s="64" customFormat="1">
      <c r="A186" s="92"/>
      <c r="B186" s="62"/>
      <c r="C186" s="46"/>
      <c r="D186" s="46"/>
      <c r="E186" s="46"/>
      <c r="F186" s="46"/>
      <c r="G186" s="46"/>
      <c r="H186" s="46"/>
      <c r="I186" s="46"/>
      <c r="J186" s="46"/>
      <c r="K186" s="46"/>
      <c r="L186" s="46"/>
      <c r="M186" s="46"/>
      <c r="N186" s="46"/>
      <c r="O186" s="46"/>
      <c r="P186" s="46"/>
      <c r="Q186" s="46"/>
      <c r="R186" s="46"/>
      <c r="T186" s="46"/>
      <c r="U186" s="46"/>
      <c r="V186" s="46"/>
      <c r="W186" s="46"/>
      <c r="X186" s="46"/>
      <c r="Y186" s="46"/>
      <c r="Z186" s="46"/>
      <c r="AA186" s="46"/>
      <c r="AB186" s="46"/>
      <c r="AC186" s="46"/>
      <c r="AD186" s="46"/>
      <c r="AE186" s="46"/>
    </row>
    <row r="187" spans="1:31" s="64" customFormat="1">
      <c r="A187" s="92"/>
      <c r="B187" s="62"/>
      <c r="C187" s="46"/>
      <c r="D187" s="46"/>
      <c r="E187" s="46"/>
      <c r="F187" s="46"/>
      <c r="G187" s="46"/>
      <c r="H187" s="46"/>
      <c r="I187" s="46"/>
      <c r="J187" s="46"/>
      <c r="K187" s="46"/>
      <c r="L187" s="46"/>
      <c r="M187" s="46"/>
      <c r="N187" s="46"/>
      <c r="O187" s="46"/>
      <c r="P187" s="46"/>
      <c r="Q187" s="46"/>
      <c r="R187" s="46"/>
      <c r="T187" s="46"/>
      <c r="U187" s="46"/>
      <c r="V187" s="46"/>
      <c r="W187" s="46"/>
      <c r="X187" s="46"/>
      <c r="Y187" s="46"/>
      <c r="Z187" s="46"/>
      <c r="AA187" s="46"/>
      <c r="AB187" s="46"/>
      <c r="AC187" s="46"/>
      <c r="AD187" s="46"/>
      <c r="AE187" s="46"/>
    </row>
    <row r="188" spans="1:31" s="64" customFormat="1">
      <c r="A188" s="92"/>
      <c r="B188" s="62"/>
      <c r="C188" s="46"/>
      <c r="D188" s="46"/>
      <c r="E188" s="46"/>
      <c r="F188" s="46"/>
      <c r="G188" s="46"/>
      <c r="H188" s="46"/>
      <c r="I188" s="46"/>
      <c r="J188" s="46"/>
      <c r="K188" s="46"/>
      <c r="L188" s="46"/>
      <c r="M188" s="46"/>
      <c r="N188" s="46"/>
      <c r="O188" s="46"/>
      <c r="P188" s="46"/>
      <c r="Q188" s="46"/>
      <c r="R188" s="46"/>
      <c r="T188" s="46"/>
      <c r="U188" s="46"/>
      <c r="V188" s="46"/>
      <c r="W188" s="46"/>
      <c r="X188" s="46"/>
      <c r="Y188" s="46"/>
      <c r="Z188" s="46"/>
      <c r="AA188" s="46"/>
      <c r="AB188" s="46"/>
      <c r="AC188" s="46"/>
      <c r="AD188" s="46"/>
      <c r="AE188" s="46"/>
    </row>
    <row r="189" spans="1:31" s="64" customFormat="1">
      <c r="A189" s="92"/>
      <c r="B189" s="62"/>
      <c r="C189" s="46"/>
      <c r="D189" s="46"/>
      <c r="E189" s="46"/>
      <c r="F189" s="46"/>
      <c r="G189" s="46"/>
      <c r="H189" s="46"/>
      <c r="I189" s="46"/>
      <c r="J189" s="46"/>
      <c r="K189" s="46"/>
      <c r="L189" s="46"/>
      <c r="M189" s="46"/>
      <c r="N189" s="46"/>
      <c r="O189" s="46"/>
      <c r="P189" s="46"/>
      <c r="Q189" s="46"/>
      <c r="R189" s="46"/>
      <c r="T189" s="46"/>
      <c r="U189" s="46"/>
      <c r="V189" s="46"/>
      <c r="W189" s="46"/>
      <c r="X189" s="46"/>
      <c r="Y189" s="46"/>
      <c r="Z189" s="46"/>
      <c r="AA189" s="46"/>
      <c r="AB189" s="46"/>
      <c r="AC189" s="46"/>
      <c r="AD189" s="46"/>
      <c r="AE189" s="46"/>
    </row>
    <row r="190" spans="1:31" s="64" customFormat="1">
      <c r="A190" s="92"/>
      <c r="B190" s="62"/>
      <c r="C190" s="46"/>
      <c r="D190" s="46"/>
      <c r="E190" s="46"/>
      <c r="F190" s="46"/>
      <c r="G190" s="46"/>
      <c r="H190" s="46"/>
      <c r="I190" s="46"/>
      <c r="J190" s="46"/>
      <c r="K190" s="46"/>
      <c r="L190" s="46"/>
      <c r="M190" s="46"/>
      <c r="N190" s="46"/>
      <c r="O190" s="46"/>
      <c r="P190" s="46"/>
      <c r="Q190" s="46"/>
      <c r="R190" s="46"/>
      <c r="T190" s="46"/>
      <c r="U190" s="46"/>
      <c r="V190" s="46"/>
      <c r="W190" s="46"/>
      <c r="X190" s="46"/>
      <c r="Y190" s="46"/>
      <c r="Z190" s="46"/>
      <c r="AA190" s="46"/>
      <c r="AB190" s="46"/>
      <c r="AC190" s="46"/>
      <c r="AD190" s="46"/>
      <c r="AE190" s="46"/>
    </row>
    <row r="191" spans="1:31" s="64" customFormat="1">
      <c r="A191" s="92"/>
      <c r="B191" s="62"/>
      <c r="C191" s="46"/>
      <c r="D191" s="46"/>
      <c r="E191" s="46"/>
      <c r="F191" s="46"/>
      <c r="G191" s="46"/>
      <c r="H191" s="46"/>
      <c r="I191" s="46"/>
      <c r="J191" s="46"/>
      <c r="K191" s="46"/>
      <c r="L191" s="46"/>
      <c r="M191" s="46"/>
      <c r="N191" s="46"/>
      <c r="O191" s="46"/>
      <c r="P191" s="46"/>
      <c r="Q191" s="46"/>
      <c r="R191" s="46"/>
      <c r="T191" s="46"/>
      <c r="U191" s="46"/>
      <c r="V191" s="46"/>
      <c r="W191" s="46"/>
      <c r="X191" s="46"/>
      <c r="Y191" s="46"/>
      <c r="Z191" s="46"/>
      <c r="AA191" s="46"/>
      <c r="AB191" s="46"/>
      <c r="AC191" s="46"/>
      <c r="AD191" s="46"/>
      <c r="AE191" s="46"/>
    </row>
    <row r="192" spans="1:31" s="64" customFormat="1">
      <c r="A192" s="92"/>
      <c r="B192" s="62"/>
      <c r="C192" s="46"/>
      <c r="D192" s="46"/>
      <c r="E192" s="46"/>
      <c r="F192" s="46"/>
      <c r="G192" s="46"/>
      <c r="H192" s="46"/>
      <c r="I192" s="46"/>
      <c r="J192" s="46"/>
      <c r="K192" s="46"/>
      <c r="L192" s="46"/>
      <c r="M192" s="46"/>
      <c r="N192" s="46"/>
      <c r="O192" s="46"/>
      <c r="P192" s="46"/>
      <c r="Q192" s="46"/>
      <c r="R192" s="46"/>
      <c r="T192" s="46"/>
      <c r="U192" s="46"/>
      <c r="V192" s="46"/>
      <c r="W192" s="46"/>
      <c r="X192" s="46"/>
      <c r="Y192" s="46"/>
      <c r="Z192" s="46"/>
      <c r="AA192" s="46"/>
      <c r="AB192" s="46"/>
      <c r="AC192" s="46"/>
      <c r="AD192" s="46"/>
      <c r="AE192" s="46"/>
    </row>
    <row r="193" spans="1:31" s="64" customFormat="1">
      <c r="A193" s="92"/>
      <c r="B193" s="62"/>
      <c r="C193" s="46"/>
      <c r="D193" s="46"/>
      <c r="E193" s="46"/>
      <c r="F193" s="46"/>
      <c r="G193" s="46"/>
      <c r="H193" s="46"/>
      <c r="I193" s="46"/>
      <c r="J193" s="46"/>
      <c r="K193" s="46"/>
      <c r="L193" s="46"/>
      <c r="M193" s="46"/>
      <c r="N193" s="46"/>
      <c r="O193" s="46"/>
      <c r="P193" s="46"/>
      <c r="Q193" s="46"/>
      <c r="R193" s="46"/>
      <c r="T193" s="46"/>
      <c r="U193" s="46"/>
      <c r="V193" s="46"/>
      <c r="W193" s="46"/>
      <c r="X193" s="46"/>
      <c r="Y193" s="46"/>
      <c r="Z193" s="46"/>
      <c r="AA193" s="46"/>
      <c r="AB193" s="46"/>
      <c r="AC193" s="46"/>
      <c r="AD193" s="46"/>
      <c r="AE193" s="46"/>
    </row>
    <row r="194" spans="1:31" s="64" customFormat="1">
      <c r="A194" s="92"/>
      <c r="B194" s="62"/>
      <c r="C194" s="46"/>
      <c r="D194" s="46"/>
      <c r="E194" s="46"/>
      <c r="F194" s="46"/>
      <c r="G194" s="46"/>
      <c r="H194" s="46"/>
      <c r="I194" s="46"/>
      <c r="J194" s="46"/>
      <c r="K194" s="46"/>
      <c r="L194" s="46"/>
      <c r="M194" s="46"/>
      <c r="N194" s="46"/>
      <c r="O194" s="46"/>
      <c r="P194" s="46"/>
      <c r="Q194" s="46"/>
      <c r="R194" s="46"/>
      <c r="T194" s="46"/>
      <c r="U194" s="46"/>
      <c r="V194" s="46"/>
      <c r="W194" s="46"/>
      <c r="X194" s="46"/>
      <c r="Y194" s="46"/>
      <c r="Z194" s="46"/>
      <c r="AA194" s="46"/>
      <c r="AB194" s="46"/>
      <c r="AC194" s="46"/>
      <c r="AD194" s="46"/>
      <c r="AE194" s="46"/>
    </row>
    <row r="195" spans="1:31" s="64" customFormat="1">
      <c r="A195" s="92"/>
      <c r="B195" s="62"/>
      <c r="C195" s="46"/>
      <c r="D195" s="46"/>
      <c r="E195" s="46"/>
      <c r="F195" s="46"/>
      <c r="G195" s="46"/>
      <c r="H195" s="46"/>
      <c r="I195" s="46"/>
      <c r="J195" s="46"/>
      <c r="K195" s="46"/>
      <c r="L195" s="46"/>
      <c r="M195" s="46"/>
      <c r="N195" s="46"/>
      <c r="O195" s="46"/>
      <c r="P195" s="46"/>
      <c r="Q195" s="46"/>
      <c r="R195" s="46"/>
      <c r="T195" s="46"/>
      <c r="U195" s="46"/>
      <c r="V195" s="46"/>
      <c r="W195" s="46"/>
      <c r="X195" s="46"/>
      <c r="Y195" s="46"/>
      <c r="Z195" s="46"/>
      <c r="AA195" s="46"/>
      <c r="AB195" s="46"/>
      <c r="AC195" s="46"/>
      <c r="AD195" s="46"/>
      <c r="AE195" s="46"/>
    </row>
    <row r="196" spans="1:31" s="64" customFormat="1">
      <c r="A196" s="92"/>
      <c r="B196" s="62"/>
      <c r="C196" s="46"/>
      <c r="D196" s="46"/>
      <c r="E196" s="46"/>
      <c r="F196" s="46"/>
      <c r="G196" s="46"/>
      <c r="H196" s="46"/>
      <c r="I196" s="46"/>
      <c r="J196" s="46"/>
      <c r="K196" s="46"/>
      <c r="L196" s="46"/>
      <c r="M196" s="46"/>
      <c r="N196" s="46"/>
      <c r="O196" s="46"/>
      <c r="P196" s="46"/>
      <c r="Q196" s="46"/>
      <c r="R196" s="46"/>
      <c r="T196" s="46"/>
      <c r="U196" s="46"/>
      <c r="V196" s="46"/>
      <c r="W196" s="46"/>
      <c r="X196" s="46"/>
      <c r="Y196" s="46"/>
      <c r="Z196" s="46"/>
      <c r="AA196" s="46"/>
      <c r="AB196" s="46"/>
      <c r="AC196" s="46"/>
      <c r="AD196" s="46"/>
      <c r="AE196" s="46"/>
    </row>
    <row r="197" spans="1:31" s="64" customFormat="1">
      <c r="A197" s="92"/>
      <c r="B197" s="62"/>
      <c r="C197" s="46"/>
      <c r="D197" s="46"/>
      <c r="E197" s="46"/>
      <c r="F197" s="46"/>
      <c r="G197" s="46"/>
      <c r="H197" s="46"/>
      <c r="I197" s="46"/>
      <c r="J197" s="46"/>
      <c r="K197" s="46"/>
      <c r="L197" s="46"/>
      <c r="M197" s="46"/>
      <c r="N197" s="46"/>
      <c r="O197" s="46"/>
      <c r="P197" s="46"/>
      <c r="Q197" s="46"/>
      <c r="R197" s="46"/>
      <c r="T197" s="46"/>
      <c r="U197" s="46"/>
      <c r="V197" s="46"/>
      <c r="W197" s="46"/>
      <c r="X197" s="46"/>
      <c r="Y197" s="46"/>
      <c r="Z197" s="46"/>
      <c r="AA197" s="46"/>
      <c r="AB197" s="46"/>
      <c r="AC197" s="46"/>
      <c r="AD197" s="46"/>
      <c r="AE197" s="46"/>
    </row>
    <row r="198" spans="1:31" s="64" customFormat="1">
      <c r="A198" s="92"/>
      <c r="B198" s="62"/>
      <c r="C198" s="46"/>
      <c r="D198" s="46"/>
      <c r="E198" s="46"/>
      <c r="F198" s="46"/>
      <c r="G198" s="46"/>
      <c r="H198" s="46"/>
      <c r="I198" s="46"/>
      <c r="J198" s="46"/>
      <c r="K198" s="46"/>
      <c r="L198" s="46"/>
      <c r="M198" s="46"/>
      <c r="N198" s="46"/>
      <c r="O198" s="46"/>
      <c r="P198" s="46"/>
      <c r="Q198" s="46"/>
      <c r="R198" s="46"/>
      <c r="T198" s="46"/>
      <c r="U198" s="46"/>
      <c r="V198" s="46"/>
      <c r="W198" s="46"/>
      <c r="X198" s="46"/>
      <c r="Y198" s="46"/>
      <c r="Z198" s="46"/>
      <c r="AA198" s="46"/>
      <c r="AB198" s="46"/>
      <c r="AC198" s="46"/>
      <c r="AD198" s="46"/>
      <c r="AE198" s="46"/>
    </row>
    <row r="199" spans="1:31" s="64" customFormat="1">
      <c r="A199" s="92"/>
      <c r="B199" s="62"/>
      <c r="C199" s="46"/>
      <c r="D199" s="46"/>
      <c r="E199" s="46"/>
      <c r="F199" s="46"/>
      <c r="G199" s="46"/>
      <c r="H199" s="46"/>
      <c r="I199" s="46"/>
      <c r="J199" s="46"/>
      <c r="K199" s="46"/>
      <c r="L199" s="46"/>
      <c r="M199" s="46"/>
      <c r="N199" s="46"/>
      <c r="O199" s="46"/>
      <c r="P199" s="46"/>
      <c r="Q199" s="46"/>
      <c r="R199" s="46"/>
      <c r="T199" s="46"/>
      <c r="U199" s="46"/>
      <c r="V199" s="46"/>
      <c r="W199" s="46"/>
      <c r="X199" s="46"/>
      <c r="Y199" s="46"/>
      <c r="Z199" s="46"/>
      <c r="AA199" s="46"/>
      <c r="AB199" s="46"/>
      <c r="AC199" s="46"/>
      <c r="AD199" s="46"/>
      <c r="AE199" s="46"/>
    </row>
    <row r="200" spans="1:31" s="64" customFormat="1">
      <c r="A200" s="92"/>
      <c r="B200" s="62"/>
      <c r="C200" s="46"/>
      <c r="D200" s="46"/>
      <c r="E200" s="46"/>
      <c r="F200" s="46"/>
      <c r="G200" s="46"/>
      <c r="H200" s="46"/>
      <c r="I200" s="46"/>
      <c r="J200" s="46"/>
      <c r="K200" s="46"/>
      <c r="L200" s="46"/>
      <c r="M200" s="46"/>
      <c r="N200" s="46"/>
      <c r="O200" s="46"/>
      <c r="P200" s="46"/>
      <c r="Q200" s="46"/>
      <c r="R200" s="46"/>
      <c r="T200" s="46"/>
      <c r="U200" s="46"/>
      <c r="V200" s="46"/>
      <c r="W200" s="46"/>
      <c r="X200" s="46"/>
      <c r="Y200" s="46"/>
      <c r="Z200" s="46"/>
      <c r="AA200" s="46"/>
      <c r="AB200" s="46"/>
      <c r="AC200" s="46"/>
      <c r="AD200" s="46"/>
      <c r="AE200" s="46"/>
    </row>
    <row r="201" spans="1:31" s="64" customFormat="1">
      <c r="A201" s="92"/>
      <c r="B201" s="62"/>
      <c r="C201" s="46"/>
      <c r="D201" s="46"/>
      <c r="E201" s="46"/>
      <c r="F201" s="46"/>
      <c r="G201" s="46"/>
      <c r="H201" s="46"/>
      <c r="I201" s="46"/>
      <c r="J201" s="46"/>
      <c r="K201" s="46"/>
      <c r="L201" s="46"/>
      <c r="M201" s="46"/>
      <c r="N201" s="46"/>
      <c r="O201" s="46"/>
      <c r="P201" s="46"/>
      <c r="Q201" s="46"/>
      <c r="R201" s="46"/>
      <c r="T201" s="46"/>
      <c r="U201" s="46"/>
      <c r="V201" s="46"/>
      <c r="W201" s="46"/>
      <c r="X201" s="46"/>
      <c r="Y201" s="46"/>
      <c r="Z201" s="46"/>
      <c r="AA201" s="46"/>
      <c r="AB201" s="46"/>
      <c r="AC201" s="46"/>
      <c r="AD201" s="46"/>
      <c r="AE201" s="46"/>
    </row>
    <row r="202" spans="1:31" s="64" customFormat="1">
      <c r="A202" s="92"/>
      <c r="B202" s="62"/>
      <c r="C202" s="46"/>
      <c r="D202" s="46"/>
      <c r="E202" s="46"/>
      <c r="F202" s="46"/>
      <c r="G202" s="46"/>
      <c r="H202" s="46"/>
      <c r="I202" s="46"/>
      <c r="J202" s="46"/>
      <c r="K202" s="46"/>
      <c r="L202" s="46"/>
      <c r="M202" s="46"/>
      <c r="N202" s="46"/>
      <c r="O202" s="46"/>
      <c r="P202" s="46"/>
      <c r="Q202" s="46"/>
      <c r="R202" s="46"/>
      <c r="T202" s="46"/>
      <c r="U202" s="46"/>
      <c r="V202" s="46"/>
      <c r="W202" s="46"/>
      <c r="X202" s="46"/>
      <c r="Y202" s="46"/>
      <c r="Z202" s="46"/>
      <c r="AA202" s="46"/>
      <c r="AB202" s="46"/>
      <c r="AC202" s="46"/>
      <c r="AD202" s="46"/>
      <c r="AE202" s="46"/>
    </row>
    <row r="203" spans="1:31" s="64" customFormat="1">
      <c r="A203" s="92"/>
      <c r="B203" s="62"/>
      <c r="C203" s="46"/>
      <c r="D203" s="46"/>
      <c r="E203" s="46"/>
      <c r="F203" s="46"/>
      <c r="G203" s="46"/>
      <c r="H203" s="46"/>
      <c r="I203" s="46"/>
      <c r="J203" s="46"/>
      <c r="K203" s="46"/>
      <c r="L203" s="46"/>
      <c r="M203" s="46"/>
      <c r="N203" s="46"/>
      <c r="O203" s="46"/>
      <c r="P203" s="46"/>
      <c r="Q203" s="46"/>
      <c r="R203" s="46"/>
      <c r="T203" s="46"/>
      <c r="U203" s="46"/>
      <c r="V203" s="46"/>
      <c r="W203" s="46"/>
      <c r="X203" s="46"/>
      <c r="Y203" s="46"/>
      <c r="Z203" s="46"/>
      <c r="AA203" s="46"/>
      <c r="AB203" s="46"/>
      <c r="AC203" s="46"/>
      <c r="AD203" s="46"/>
      <c r="AE203" s="46"/>
    </row>
    <row r="204" spans="1:31" s="64" customFormat="1">
      <c r="A204" s="92"/>
      <c r="B204" s="62"/>
      <c r="C204" s="46"/>
      <c r="D204" s="46"/>
      <c r="E204" s="46"/>
      <c r="F204" s="46"/>
      <c r="G204" s="46"/>
      <c r="H204" s="46"/>
      <c r="I204" s="46"/>
      <c r="J204" s="46"/>
      <c r="K204" s="46"/>
      <c r="L204" s="46"/>
      <c r="M204" s="46"/>
      <c r="N204" s="46"/>
      <c r="O204" s="46"/>
      <c r="P204" s="46"/>
      <c r="Q204" s="46"/>
      <c r="R204" s="46"/>
      <c r="T204" s="46"/>
      <c r="U204" s="46"/>
      <c r="V204" s="46"/>
      <c r="W204" s="46"/>
      <c r="X204" s="46"/>
      <c r="Y204" s="46"/>
      <c r="Z204" s="46"/>
      <c r="AA204" s="46"/>
      <c r="AB204" s="46"/>
      <c r="AC204" s="46"/>
      <c r="AD204" s="46"/>
      <c r="AE204" s="46"/>
    </row>
    <row r="205" spans="1:31" s="64" customFormat="1">
      <c r="A205" s="92"/>
      <c r="B205" s="62"/>
      <c r="C205" s="46"/>
      <c r="D205" s="46"/>
      <c r="E205" s="46"/>
      <c r="F205" s="46"/>
      <c r="G205" s="46"/>
      <c r="H205" s="46"/>
      <c r="I205" s="46"/>
      <c r="J205" s="46"/>
      <c r="K205" s="46"/>
      <c r="L205" s="46"/>
      <c r="M205" s="46"/>
      <c r="N205" s="46"/>
      <c r="O205" s="46"/>
      <c r="P205" s="46"/>
      <c r="Q205" s="46"/>
      <c r="R205" s="46"/>
      <c r="T205" s="46"/>
      <c r="U205" s="46"/>
      <c r="V205" s="46"/>
      <c r="W205" s="46"/>
      <c r="X205" s="46"/>
      <c r="Y205" s="46"/>
      <c r="Z205" s="46"/>
      <c r="AA205" s="46"/>
      <c r="AB205" s="46"/>
      <c r="AC205" s="46"/>
      <c r="AD205" s="46"/>
      <c r="AE205" s="46"/>
    </row>
    <row r="206" spans="1:31" s="64" customFormat="1">
      <c r="A206" s="92"/>
      <c r="B206" s="62"/>
      <c r="C206" s="46"/>
      <c r="D206" s="46"/>
      <c r="E206" s="46"/>
      <c r="F206" s="46"/>
      <c r="G206" s="46"/>
      <c r="H206" s="46"/>
      <c r="I206" s="46"/>
      <c r="J206" s="46"/>
      <c r="K206" s="46"/>
      <c r="L206" s="46"/>
      <c r="M206" s="46"/>
      <c r="N206" s="46"/>
      <c r="O206" s="46"/>
      <c r="P206" s="46"/>
      <c r="Q206" s="46"/>
      <c r="R206" s="46"/>
      <c r="T206" s="46"/>
      <c r="U206" s="46"/>
      <c r="V206" s="46"/>
      <c r="W206" s="46"/>
      <c r="X206" s="46"/>
      <c r="Y206" s="46"/>
      <c r="Z206" s="46"/>
      <c r="AA206" s="46"/>
      <c r="AB206" s="46"/>
      <c r="AC206" s="46"/>
      <c r="AD206" s="46"/>
      <c r="AE206" s="46"/>
    </row>
    <row r="207" spans="1:31" s="64" customFormat="1">
      <c r="A207" s="92"/>
      <c r="B207" s="62"/>
      <c r="C207" s="46"/>
      <c r="D207" s="46"/>
      <c r="E207" s="46"/>
      <c r="F207" s="46"/>
      <c r="G207" s="46"/>
      <c r="H207" s="46"/>
      <c r="I207" s="46"/>
      <c r="J207" s="46"/>
      <c r="K207" s="46"/>
      <c r="L207" s="46"/>
      <c r="M207" s="46"/>
      <c r="N207" s="46"/>
      <c r="O207" s="46"/>
      <c r="P207" s="46"/>
      <c r="Q207" s="46"/>
      <c r="R207" s="46"/>
      <c r="T207" s="46"/>
      <c r="U207" s="46"/>
      <c r="V207" s="46"/>
      <c r="W207" s="46"/>
      <c r="X207" s="46"/>
      <c r="Y207" s="46"/>
      <c r="Z207" s="46"/>
      <c r="AA207" s="46"/>
      <c r="AB207" s="46"/>
      <c r="AC207" s="46"/>
      <c r="AD207" s="46"/>
      <c r="AE207" s="46"/>
    </row>
    <row r="208" spans="1:31" s="64" customFormat="1">
      <c r="A208" s="92"/>
      <c r="B208" s="62"/>
      <c r="C208" s="46"/>
      <c r="D208" s="46"/>
      <c r="E208" s="46"/>
      <c r="F208" s="46"/>
      <c r="G208" s="46"/>
      <c r="H208" s="46"/>
      <c r="I208" s="46"/>
      <c r="J208" s="46"/>
      <c r="K208" s="46"/>
      <c r="L208" s="46"/>
      <c r="M208" s="46"/>
      <c r="N208" s="46"/>
      <c r="O208" s="46"/>
      <c r="P208" s="46"/>
      <c r="Q208" s="46"/>
      <c r="R208" s="46"/>
      <c r="T208" s="46"/>
      <c r="U208" s="46"/>
      <c r="V208" s="46"/>
      <c r="W208" s="46"/>
      <c r="X208" s="46"/>
      <c r="Y208" s="46"/>
      <c r="Z208" s="46"/>
      <c r="AA208" s="46"/>
      <c r="AB208" s="46"/>
      <c r="AC208" s="46"/>
      <c r="AD208" s="46"/>
      <c r="AE208" s="46"/>
    </row>
    <row r="209" spans="1:31" s="64" customFormat="1">
      <c r="A209" s="92"/>
      <c r="B209" s="62"/>
      <c r="C209" s="46"/>
      <c r="D209" s="46"/>
      <c r="E209" s="46"/>
      <c r="F209" s="46"/>
      <c r="G209" s="46"/>
      <c r="H209" s="46"/>
      <c r="I209" s="46"/>
      <c r="J209" s="46"/>
      <c r="K209" s="46"/>
      <c r="L209" s="46"/>
      <c r="M209" s="46"/>
      <c r="N209" s="46"/>
      <c r="O209" s="46"/>
      <c r="P209" s="46"/>
      <c r="Q209" s="46"/>
      <c r="R209" s="46"/>
      <c r="T209" s="46"/>
      <c r="U209" s="46"/>
      <c r="V209" s="46"/>
      <c r="W209" s="46"/>
      <c r="X209" s="46"/>
      <c r="Y209" s="46"/>
      <c r="Z209" s="46"/>
      <c r="AA209" s="46"/>
      <c r="AB209" s="46"/>
      <c r="AC209" s="46"/>
      <c r="AD209" s="46"/>
      <c r="AE209" s="46"/>
    </row>
    <row r="210" spans="1:31" s="64" customFormat="1">
      <c r="A210" s="92"/>
      <c r="B210" s="62"/>
      <c r="C210" s="46"/>
      <c r="D210" s="46"/>
      <c r="E210" s="46"/>
      <c r="F210" s="46"/>
      <c r="G210" s="46"/>
      <c r="H210" s="46"/>
      <c r="I210" s="46"/>
      <c r="J210" s="46"/>
      <c r="K210" s="46"/>
      <c r="L210" s="46"/>
      <c r="M210" s="46"/>
      <c r="N210" s="46"/>
      <c r="O210" s="46"/>
      <c r="P210" s="46"/>
      <c r="Q210" s="46"/>
      <c r="R210" s="46"/>
      <c r="T210" s="46"/>
      <c r="U210" s="46"/>
      <c r="V210" s="46"/>
      <c r="W210" s="46"/>
      <c r="X210" s="46"/>
      <c r="Y210" s="46"/>
      <c r="Z210" s="46"/>
      <c r="AA210" s="46"/>
      <c r="AB210" s="46"/>
      <c r="AC210" s="46"/>
      <c r="AD210" s="46"/>
      <c r="AE210" s="46"/>
    </row>
    <row r="211" spans="1:31" s="64" customFormat="1">
      <c r="A211" s="92"/>
      <c r="B211" s="62"/>
      <c r="C211" s="46"/>
      <c r="D211" s="46"/>
      <c r="E211" s="46"/>
      <c r="F211" s="46"/>
      <c r="G211" s="46"/>
      <c r="H211" s="46"/>
      <c r="I211" s="46"/>
      <c r="J211" s="46"/>
      <c r="K211" s="46"/>
      <c r="L211" s="46"/>
      <c r="M211" s="46"/>
      <c r="N211" s="46"/>
      <c r="O211" s="46"/>
      <c r="P211" s="46"/>
      <c r="Q211" s="46"/>
      <c r="R211" s="46"/>
      <c r="T211" s="46"/>
      <c r="U211" s="46"/>
      <c r="V211" s="46"/>
      <c r="W211" s="46"/>
      <c r="X211" s="46"/>
      <c r="Y211" s="46"/>
      <c r="Z211" s="46"/>
      <c r="AA211" s="46"/>
      <c r="AB211" s="46"/>
      <c r="AC211" s="46"/>
      <c r="AD211" s="46"/>
      <c r="AE211" s="46"/>
    </row>
    <row r="212" spans="1:31" s="64" customFormat="1">
      <c r="A212" s="92"/>
      <c r="B212" s="62"/>
      <c r="C212" s="46"/>
      <c r="D212" s="46"/>
      <c r="E212" s="46"/>
      <c r="F212" s="46"/>
      <c r="G212" s="46"/>
      <c r="H212" s="46"/>
      <c r="I212" s="46"/>
      <c r="J212" s="46"/>
      <c r="K212" s="46"/>
      <c r="L212" s="46"/>
      <c r="M212" s="46"/>
      <c r="N212" s="46"/>
      <c r="O212" s="46"/>
      <c r="P212" s="46"/>
      <c r="Q212" s="46"/>
      <c r="R212" s="46"/>
      <c r="T212" s="46"/>
      <c r="U212" s="46"/>
      <c r="V212" s="46"/>
      <c r="W212" s="46"/>
      <c r="X212" s="46"/>
      <c r="Y212" s="46"/>
      <c r="Z212" s="46"/>
      <c r="AA212" s="46"/>
      <c r="AB212" s="46"/>
      <c r="AC212" s="46"/>
      <c r="AD212" s="46"/>
      <c r="AE212" s="46"/>
    </row>
    <row r="213" spans="1:31" s="64" customFormat="1">
      <c r="A213" s="92"/>
      <c r="B213" s="62"/>
      <c r="C213" s="46"/>
      <c r="D213" s="46"/>
      <c r="E213" s="46"/>
      <c r="F213" s="46"/>
      <c r="G213" s="46"/>
      <c r="H213" s="46"/>
      <c r="I213" s="46"/>
      <c r="J213" s="46"/>
      <c r="K213" s="46"/>
      <c r="L213" s="46"/>
      <c r="M213" s="46"/>
      <c r="N213" s="46"/>
      <c r="O213" s="46"/>
      <c r="P213" s="46"/>
      <c r="Q213" s="46"/>
      <c r="R213" s="46"/>
      <c r="T213" s="46"/>
      <c r="U213" s="46"/>
      <c r="V213" s="46"/>
      <c r="W213" s="46"/>
      <c r="X213" s="46"/>
      <c r="Y213" s="46"/>
      <c r="Z213" s="46"/>
      <c r="AA213" s="46"/>
      <c r="AB213" s="46"/>
      <c r="AC213" s="46"/>
      <c r="AD213" s="46"/>
      <c r="AE213" s="46"/>
    </row>
    <row r="214" spans="1:31" s="64" customFormat="1">
      <c r="A214" s="92"/>
      <c r="B214" s="62"/>
      <c r="C214" s="46"/>
      <c r="D214" s="46"/>
      <c r="E214" s="46"/>
      <c r="F214" s="46"/>
      <c r="G214" s="46"/>
      <c r="H214" s="46"/>
      <c r="I214" s="46"/>
      <c r="J214" s="46"/>
      <c r="K214" s="46"/>
      <c r="L214" s="46"/>
      <c r="M214" s="46"/>
      <c r="N214" s="46"/>
      <c r="O214" s="46"/>
      <c r="P214" s="46"/>
      <c r="Q214" s="46"/>
      <c r="R214" s="46"/>
      <c r="T214" s="46"/>
      <c r="U214" s="46"/>
      <c r="V214" s="46"/>
      <c r="W214" s="46"/>
      <c r="X214" s="46"/>
      <c r="Y214" s="46"/>
      <c r="Z214" s="46"/>
      <c r="AA214" s="46"/>
      <c r="AB214" s="46"/>
      <c r="AC214" s="46"/>
      <c r="AD214" s="46"/>
      <c r="AE214" s="46"/>
    </row>
    <row r="215" spans="1:31" s="64" customFormat="1">
      <c r="A215" s="92"/>
      <c r="B215" s="62"/>
      <c r="C215" s="46"/>
      <c r="D215" s="46"/>
      <c r="E215" s="46"/>
      <c r="F215" s="46"/>
      <c r="G215" s="46"/>
      <c r="H215" s="46"/>
      <c r="I215" s="46"/>
      <c r="J215" s="46"/>
      <c r="K215" s="46"/>
      <c r="L215" s="46"/>
      <c r="M215" s="46"/>
      <c r="N215" s="46"/>
      <c r="O215" s="46"/>
      <c r="P215" s="46"/>
      <c r="Q215" s="46"/>
      <c r="R215" s="46"/>
      <c r="T215" s="46"/>
      <c r="U215" s="46"/>
      <c r="V215" s="46"/>
      <c r="W215" s="46"/>
      <c r="X215" s="46"/>
      <c r="Y215" s="46"/>
      <c r="Z215" s="46"/>
      <c r="AA215" s="46"/>
      <c r="AB215" s="46"/>
      <c r="AC215" s="46"/>
      <c r="AD215" s="46"/>
      <c r="AE215" s="46"/>
    </row>
    <row r="216" spans="1:31" s="64" customFormat="1">
      <c r="A216" s="92"/>
      <c r="B216" s="62"/>
      <c r="C216" s="46"/>
      <c r="D216" s="46"/>
      <c r="E216" s="46"/>
      <c r="F216" s="46"/>
      <c r="G216" s="46"/>
      <c r="H216" s="46"/>
      <c r="I216" s="46"/>
      <c r="J216" s="46"/>
      <c r="K216" s="46"/>
      <c r="L216" s="46"/>
      <c r="M216" s="46"/>
      <c r="N216" s="46"/>
      <c r="O216" s="46"/>
      <c r="P216" s="46"/>
      <c r="Q216" s="46"/>
      <c r="R216" s="46"/>
      <c r="T216" s="46"/>
      <c r="U216" s="46"/>
      <c r="V216" s="46"/>
      <c r="W216" s="46"/>
      <c r="X216" s="46"/>
      <c r="Y216" s="46"/>
      <c r="Z216" s="46"/>
      <c r="AA216" s="46"/>
      <c r="AB216" s="46"/>
      <c r="AC216" s="46"/>
      <c r="AD216" s="46"/>
      <c r="AE216" s="46"/>
    </row>
    <row r="217" spans="1:31" s="64" customFormat="1">
      <c r="A217" s="92"/>
      <c r="B217" s="62"/>
      <c r="C217" s="46"/>
      <c r="D217" s="46"/>
      <c r="E217" s="46"/>
      <c r="F217" s="46"/>
      <c r="G217" s="46"/>
      <c r="H217" s="46"/>
      <c r="I217" s="46"/>
      <c r="J217" s="46"/>
      <c r="K217" s="46"/>
      <c r="L217" s="46"/>
      <c r="M217" s="46"/>
      <c r="N217" s="46"/>
      <c r="O217" s="46"/>
      <c r="P217" s="46"/>
      <c r="Q217" s="46"/>
      <c r="R217" s="46"/>
      <c r="T217" s="46"/>
      <c r="U217" s="46"/>
      <c r="V217" s="46"/>
      <c r="W217" s="46"/>
      <c r="X217" s="46"/>
      <c r="Y217" s="46"/>
      <c r="Z217" s="46"/>
      <c r="AA217" s="46"/>
      <c r="AB217" s="46"/>
      <c r="AC217" s="46"/>
      <c r="AD217" s="46"/>
      <c r="AE217" s="46"/>
    </row>
    <row r="218" spans="1:31" s="64" customFormat="1">
      <c r="A218" s="92"/>
      <c r="B218" s="62"/>
      <c r="C218" s="46"/>
      <c r="D218" s="46"/>
      <c r="E218" s="46"/>
      <c r="F218" s="46"/>
      <c r="G218" s="46"/>
      <c r="H218" s="46"/>
      <c r="I218" s="46"/>
      <c r="J218" s="46"/>
      <c r="K218" s="46"/>
      <c r="L218" s="46"/>
      <c r="M218" s="46"/>
      <c r="N218" s="46"/>
      <c r="O218" s="46"/>
      <c r="P218" s="46"/>
      <c r="Q218" s="46"/>
      <c r="R218" s="46"/>
      <c r="T218" s="46"/>
      <c r="U218" s="46"/>
      <c r="V218" s="46"/>
      <c r="W218" s="46"/>
      <c r="X218" s="46"/>
      <c r="Y218" s="46"/>
      <c r="Z218" s="46"/>
      <c r="AA218" s="46"/>
      <c r="AB218" s="46"/>
      <c r="AC218" s="46"/>
      <c r="AD218" s="46"/>
      <c r="AE218" s="46"/>
    </row>
    <row r="219" spans="1:31" s="64" customFormat="1">
      <c r="A219" s="92"/>
      <c r="B219" s="62"/>
      <c r="C219" s="46"/>
      <c r="D219" s="46"/>
      <c r="E219" s="46"/>
      <c r="F219" s="46"/>
      <c r="G219" s="46"/>
      <c r="H219" s="46"/>
      <c r="I219" s="46"/>
      <c r="J219" s="46"/>
      <c r="K219" s="46"/>
      <c r="L219" s="46"/>
      <c r="M219" s="46"/>
      <c r="N219" s="46"/>
      <c r="O219" s="46"/>
      <c r="P219" s="46"/>
      <c r="Q219" s="46"/>
      <c r="R219" s="46"/>
      <c r="T219" s="46"/>
      <c r="U219" s="46"/>
      <c r="V219" s="46"/>
      <c r="W219" s="46"/>
      <c r="X219" s="46"/>
      <c r="Y219" s="46"/>
      <c r="Z219" s="46"/>
      <c r="AA219" s="46"/>
      <c r="AB219" s="46"/>
      <c r="AC219" s="46"/>
      <c r="AD219" s="46"/>
      <c r="AE219" s="46"/>
    </row>
    <row r="220" spans="1:31" s="64" customFormat="1">
      <c r="A220" s="92"/>
      <c r="B220" s="62"/>
      <c r="C220" s="46"/>
      <c r="D220" s="46"/>
      <c r="E220" s="46"/>
      <c r="F220" s="46"/>
      <c r="G220" s="46"/>
      <c r="H220" s="46"/>
      <c r="I220" s="46"/>
      <c r="J220" s="46"/>
      <c r="K220" s="46"/>
      <c r="L220" s="46"/>
      <c r="M220" s="46"/>
      <c r="N220" s="46"/>
      <c r="O220" s="46"/>
      <c r="P220" s="46"/>
      <c r="Q220" s="46"/>
      <c r="R220" s="46"/>
      <c r="T220" s="46"/>
      <c r="U220" s="46"/>
      <c r="V220" s="46"/>
      <c r="W220" s="46"/>
      <c r="X220" s="46"/>
      <c r="Y220" s="46"/>
      <c r="Z220" s="46"/>
      <c r="AA220" s="46"/>
      <c r="AB220" s="46"/>
      <c r="AC220" s="46"/>
      <c r="AD220" s="46"/>
      <c r="AE220" s="46"/>
    </row>
    <row r="221" spans="1:31" s="64" customFormat="1">
      <c r="A221" s="92"/>
      <c r="B221" s="62"/>
      <c r="C221" s="46"/>
      <c r="D221" s="46"/>
      <c r="E221" s="46"/>
      <c r="F221" s="46"/>
      <c r="G221" s="46"/>
      <c r="H221" s="46"/>
      <c r="I221" s="46"/>
      <c r="J221" s="46"/>
      <c r="K221" s="46"/>
      <c r="L221" s="46"/>
      <c r="M221" s="46"/>
      <c r="N221" s="46"/>
      <c r="O221" s="46"/>
      <c r="P221" s="46"/>
      <c r="Q221" s="46"/>
      <c r="R221" s="46"/>
      <c r="T221" s="46"/>
      <c r="U221" s="46"/>
      <c r="V221" s="46"/>
      <c r="W221" s="46"/>
      <c r="X221" s="46"/>
      <c r="Y221" s="46"/>
      <c r="Z221" s="46"/>
      <c r="AA221" s="46"/>
      <c r="AB221" s="46"/>
      <c r="AC221" s="46"/>
      <c r="AD221" s="46"/>
      <c r="AE221" s="46"/>
    </row>
    <row r="222" spans="1:31" s="64" customFormat="1">
      <c r="A222" s="92"/>
      <c r="B222" s="62"/>
      <c r="C222" s="46"/>
      <c r="D222" s="46"/>
      <c r="E222" s="46"/>
      <c r="F222" s="46"/>
      <c r="G222" s="46"/>
      <c r="H222" s="46"/>
      <c r="I222" s="46"/>
      <c r="J222" s="46"/>
      <c r="K222" s="46"/>
      <c r="L222" s="46"/>
      <c r="M222" s="46"/>
      <c r="N222" s="46"/>
      <c r="O222" s="46"/>
      <c r="P222" s="46"/>
      <c r="Q222" s="46"/>
      <c r="R222" s="46"/>
      <c r="T222" s="46"/>
      <c r="U222" s="46"/>
      <c r="V222" s="46"/>
      <c r="W222" s="46"/>
      <c r="X222" s="46"/>
      <c r="Y222" s="46"/>
      <c r="Z222" s="46"/>
      <c r="AA222" s="46"/>
      <c r="AB222" s="46"/>
      <c r="AC222" s="46"/>
      <c r="AD222" s="46"/>
      <c r="AE222" s="46"/>
    </row>
    <row r="223" spans="1:31" s="64" customFormat="1">
      <c r="A223" s="92"/>
      <c r="B223" s="62"/>
      <c r="C223" s="46"/>
      <c r="D223" s="46"/>
      <c r="E223" s="46"/>
      <c r="F223" s="46"/>
      <c r="G223" s="46"/>
      <c r="H223" s="46"/>
      <c r="I223" s="46"/>
      <c r="J223" s="46"/>
      <c r="K223" s="46"/>
      <c r="L223" s="46"/>
      <c r="M223" s="46"/>
      <c r="N223" s="46"/>
      <c r="O223" s="46"/>
      <c r="P223" s="46"/>
      <c r="Q223" s="46"/>
      <c r="R223" s="46"/>
      <c r="T223" s="46"/>
      <c r="U223" s="46"/>
      <c r="V223" s="46"/>
      <c r="W223" s="46"/>
      <c r="X223" s="46"/>
      <c r="Y223" s="46"/>
      <c r="Z223" s="46"/>
      <c r="AA223" s="46"/>
      <c r="AB223" s="46"/>
      <c r="AC223" s="46"/>
      <c r="AD223" s="46"/>
      <c r="AE223" s="46"/>
    </row>
    <row r="224" spans="1:31" s="64" customFormat="1">
      <c r="A224" s="92"/>
      <c r="B224" s="62"/>
      <c r="C224" s="46"/>
      <c r="D224" s="46"/>
      <c r="E224" s="46"/>
      <c r="F224" s="46"/>
      <c r="G224" s="46"/>
      <c r="H224" s="46"/>
      <c r="I224" s="46"/>
      <c r="J224" s="46"/>
      <c r="K224" s="46"/>
      <c r="L224" s="46"/>
      <c r="M224" s="46"/>
      <c r="N224" s="46"/>
      <c r="O224" s="46"/>
      <c r="P224" s="46"/>
      <c r="Q224" s="46"/>
      <c r="R224" s="46"/>
      <c r="T224" s="46"/>
      <c r="U224" s="46"/>
      <c r="V224" s="46"/>
      <c r="W224" s="46"/>
      <c r="X224" s="46"/>
      <c r="Y224" s="46"/>
      <c r="Z224" s="46"/>
      <c r="AA224" s="46"/>
      <c r="AB224" s="46"/>
      <c r="AC224" s="46"/>
      <c r="AD224" s="46"/>
      <c r="AE224" s="46"/>
    </row>
    <row r="225" spans="1:31" s="64" customFormat="1">
      <c r="A225" s="92"/>
      <c r="B225" s="62"/>
      <c r="C225" s="46"/>
      <c r="D225" s="46"/>
      <c r="E225" s="46"/>
      <c r="F225" s="46"/>
      <c r="G225" s="46"/>
      <c r="H225" s="46"/>
      <c r="I225" s="46"/>
      <c r="J225" s="46"/>
      <c r="K225" s="46"/>
      <c r="L225" s="46"/>
      <c r="M225" s="46"/>
      <c r="N225" s="46"/>
      <c r="O225" s="46"/>
      <c r="P225" s="46"/>
      <c r="Q225" s="46"/>
      <c r="R225" s="46"/>
      <c r="T225" s="46"/>
      <c r="U225" s="46"/>
      <c r="V225" s="46"/>
      <c r="W225" s="46"/>
      <c r="X225" s="46"/>
      <c r="Y225" s="46"/>
      <c r="Z225" s="46"/>
      <c r="AA225" s="46"/>
      <c r="AB225" s="46"/>
      <c r="AC225" s="46"/>
      <c r="AD225" s="46"/>
      <c r="AE225" s="46"/>
    </row>
    <row r="226" spans="1:31" s="64" customFormat="1">
      <c r="A226" s="92"/>
      <c r="B226" s="62"/>
      <c r="C226" s="46"/>
      <c r="D226" s="46"/>
      <c r="E226" s="46"/>
      <c r="F226" s="46"/>
      <c r="G226" s="46"/>
      <c r="H226" s="46"/>
      <c r="I226" s="46"/>
      <c r="J226" s="46"/>
      <c r="K226" s="46"/>
      <c r="L226" s="46"/>
      <c r="M226" s="46"/>
      <c r="N226" s="46"/>
      <c r="O226" s="46"/>
      <c r="P226" s="46"/>
      <c r="Q226" s="46"/>
      <c r="R226" s="46"/>
      <c r="T226" s="46"/>
      <c r="U226" s="46"/>
      <c r="V226" s="46"/>
      <c r="W226" s="46"/>
      <c r="X226" s="46"/>
      <c r="Y226" s="46"/>
      <c r="Z226" s="46"/>
      <c r="AA226" s="46"/>
      <c r="AB226" s="46"/>
      <c r="AC226" s="46"/>
      <c r="AD226" s="46"/>
      <c r="AE226" s="46"/>
    </row>
    <row r="227" spans="1:31" s="64" customFormat="1">
      <c r="A227" s="92"/>
      <c r="B227" s="62"/>
      <c r="C227" s="46"/>
      <c r="D227" s="46"/>
      <c r="E227" s="46"/>
      <c r="F227" s="46"/>
      <c r="G227" s="46"/>
      <c r="H227" s="46"/>
      <c r="I227" s="46"/>
      <c r="J227" s="46"/>
      <c r="K227" s="46"/>
      <c r="L227" s="46"/>
      <c r="M227" s="46"/>
      <c r="N227" s="46"/>
      <c r="O227" s="46"/>
      <c r="P227" s="46"/>
      <c r="Q227" s="46"/>
      <c r="R227" s="46"/>
      <c r="T227" s="46"/>
      <c r="U227" s="46"/>
      <c r="V227" s="46"/>
      <c r="W227" s="46"/>
      <c r="X227" s="46"/>
      <c r="Y227" s="46"/>
      <c r="Z227" s="46"/>
      <c r="AA227" s="46"/>
      <c r="AB227" s="46"/>
      <c r="AC227" s="46"/>
      <c r="AD227" s="46"/>
      <c r="AE227" s="46"/>
    </row>
    <row r="228" spans="1:31" s="64" customFormat="1">
      <c r="A228" s="92"/>
      <c r="B228" s="62"/>
      <c r="C228" s="46"/>
      <c r="D228" s="46"/>
      <c r="E228" s="46"/>
      <c r="F228" s="46"/>
      <c r="G228" s="46"/>
      <c r="H228" s="46"/>
      <c r="I228" s="46"/>
      <c r="J228" s="46"/>
      <c r="K228" s="46"/>
      <c r="L228" s="46"/>
      <c r="M228" s="46"/>
      <c r="N228" s="46"/>
      <c r="O228" s="46"/>
      <c r="P228" s="46"/>
      <c r="Q228" s="46"/>
      <c r="R228" s="46"/>
      <c r="T228" s="46"/>
      <c r="U228" s="46"/>
      <c r="V228" s="46"/>
      <c r="W228" s="46"/>
      <c r="X228" s="46"/>
      <c r="Y228" s="46"/>
      <c r="Z228" s="46"/>
      <c r="AA228" s="46"/>
      <c r="AB228" s="46"/>
      <c r="AC228" s="46"/>
      <c r="AD228" s="46"/>
      <c r="AE228" s="46"/>
    </row>
    <row r="229" spans="1:31" s="64" customFormat="1">
      <c r="A229" s="92"/>
      <c r="B229" s="62"/>
      <c r="C229" s="46"/>
      <c r="D229" s="46"/>
      <c r="E229" s="46"/>
      <c r="F229" s="46"/>
      <c r="G229" s="46"/>
      <c r="H229" s="46"/>
      <c r="I229" s="46"/>
      <c r="J229" s="46"/>
      <c r="K229" s="46"/>
      <c r="L229" s="46"/>
      <c r="M229" s="46"/>
      <c r="N229" s="46"/>
      <c r="O229" s="46"/>
      <c r="P229" s="46"/>
      <c r="Q229" s="46"/>
      <c r="R229" s="46"/>
      <c r="T229" s="46"/>
      <c r="U229" s="46"/>
      <c r="V229" s="46"/>
      <c r="W229" s="46"/>
      <c r="X229" s="46"/>
      <c r="Y229" s="46"/>
      <c r="Z229" s="46"/>
      <c r="AA229" s="46"/>
      <c r="AB229" s="46"/>
      <c r="AC229" s="46"/>
      <c r="AD229" s="46"/>
      <c r="AE229" s="46"/>
    </row>
    <row r="230" spans="1:31" s="64" customFormat="1">
      <c r="A230" s="92"/>
      <c r="B230" s="62"/>
      <c r="C230" s="46"/>
      <c r="D230" s="46"/>
      <c r="E230" s="46"/>
      <c r="F230" s="46"/>
      <c r="G230" s="46"/>
      <c r="H230" s="46"/>
      <c r="I230" s="46"/>
      <c r="J230" s="46"/>
      <c r="K230" s="46"/>
      <c r="L230" s="46"/>
      <c r="M230" s="46"/>
      <c r="N230" s="46"/>
      <c r="O230" s="46"/>
      <c r="P230" s="46"/>
      <c r="Q230" s="46"/>
      <c r="R230" s="46"/>
      <c r="T230" s="46"/>
      <c r="U230" s="46"/>
      <c r="V230" s="46"/>
      <c r="W230" s="46"/>
      <c r="X230" s="46"/>
      <c r="Y230" s="46"/>
      <c r="Z230" s="46"/>
      <c r="AA230" s="46"/>
      <c r="AB230" s="46"/>
      <c r="AC230" s="46"/>
      <c r="AD230" s="46"/>
      <c r="AE230" s="46"/>
    </row>
    <row r="231" spans="1:31" s="64" customFormat="1">
      <c r="A231" s="92"/>
      <c r="B231" s="62"/>
      <c r="C231" s="46"/>
      <c r="D231" s="46"/>
      <c r="E231" s="46"/>
      <c r="F231" s="46"/>
      <c r="G231" s="46"/>
      <c r="H231" s="46"/>
      <c r="I231" s="46"/>
      <c r="J231" s="46"/>
      <c r="K231" s="46"/>
      <c r="L231" s="46"/>
      <c r="M231" s="46"/>
      <c r="N231" s="46"/>
      <c r="O231" s="46"/>
      <c r="P231" s="46"/>
      <c r="Q231" s="46"/>
      <c r="R231" s="46"/>
      <c r="T231" s="46"/>
      <c r="U231" s="46"/>
      <c r="V231" s="46"/>
      <c r="W231" s="46"/>
      <c r="X231" s="46"/>
      <c r="Y231" s="46"/>
      <c r="Z231" s="46"/>
      <c r="AA231" s="46"/>
      <c r="AB231" s="46"/>
      <c r="AC231" s="46"/>
      <c r="AD231" s="46"/>
      <c r="AE231" s="46"/>
    </row>
    <row r="232" spans="1:31" s="64" customFormat="1">
      <c r="A232" s="92"/>
      <c r="B232" s="62"/>
      <c r="C232" s="46"/>
      <c r="D232" s="46"/>
      <c r="E232" s="46"/>
      <c r="F232" s="46"/>
      <c r="G232" s="46"/>
      <c r="H232" s="46"/>
      <c r="I232" s="46"/>
      <c r="J232" s="46"/>
      <c r="K232" s="46"/>
      <c r="L232" s="46"/>
      <c r="M232" s="46"/>
      <c r="N232" s="46"/>
      <c r="O232" s="46"/>
      <c r="P232" s="46"/>
      <c r="Q232" s="46"/>
      <c r="R232" s="46"/>
      <c r="T232" s="46"/>
      <c r="U232" s="46"/>
      <c r="V232" s="46"/>
      <c r="W232" s="46"/>
      <c r="X232" s="46"/>
      <c r="Y232" s="46"/>
      <c r="Z232" s="46"/>
      <c r="AA232" s="46"/>
      <c r="AB232" s="46"/>
      <c r="AC232" s="46"/>
      <c r="AD232" s="46"/>
      <c r="AE232" s="46"/>
    </row>
    <row r="233" spans="1:31" s="64" customFormat="1">
      <c r="A233" s="92"/>
      <c r="B233" s="62"/>
      <c r="C233" s="46"/>
      <c r="D233" s="46"/>
      <c r="E233" s="46"/>
      <c r="F233" s="46"/>
      <c r="G233" s="46"/>
      <c r="H233" s="46"/>
      <c r="I233" s="46"/>
      <c r="J233" s="46"/>
      <c r="K233" s="46"/>
      <c r="L233" s="46"/>
      <c r="M233" s="46"/>
      <c r="N233" s="46"/>
      <c r="O233" s="46"/>
      <c r="P233" s="46"/>
      <c r="Q233" s="46"/>
      <c r="R233" s="46"/>
      <c r="T233" s="46"/>
      <c r="U233" s="46"/>
      <c r="V233" s="46"/>
      <c r="W233" s="46"/>
      <c r="X233" s="46"/>
      <c r="Y233" s="46"/>
      <c r="Z233" s="46"/>
      <c r="AA233" s="46"/>
      <c r="AB233" s="46"/>
      <c r="AC233" s="46"/>
      <c r="AD233" s="46"/>
      <c r="AE233" s="46"/>
    </row>
    <row r="234" spans="1:31" s="64" customFormat="1">
      <c r="A234" s="92"/>
      <c r="B234" s="62"/>
      <c r="C234" s="46"/>
      <c r="D234" s="46"/>
      <c r="E234" s="46"/>
      <c r="F234" s="46"/>
      <c r="G234" s="46"/>
      <c r="H234" s="46"/>
      <c r="I234" s="46"/>
      <c r="J234" s="46"/>
      <c r="K234" s="46"/>
      <c r="L234" s="46"/>
      <c r="M234" s="46"/>
      <c r="N234" s="46"/>
      <c r="O234" s="46"/>
      <c r="P234" s="46"/>
      <c r="Q234" s="46"/>
      <c r="R234" s="46"/>
      <c r="T234" s="46"/>
      <c r="U234" s="46"/>
      <c r="V234" s="46"/>
      <c r="W234" s="46"/>
      <c r="X234" s="46"/>
      <c r="Y234" s="46"/>
      <c r="Z234" s="46"/>
      <c r="AA234" s="46"/>
      <c r="AB234" s="46"/>
      <c r="AC234" s="46"/>
      <c r="AD234" s="46"/>
      <c r="AE234" s="46"/>
    </row>
    <row r="235" spans="1:31" s="64" customFormat="1">
      <c r="A235" s="92"/>
      <c r="B235" s="62"/>
      <c r="C235" s="46"/>
      <c r="D235" s="46"/>
      <c r="E235" s="46"/>
      <c r="F235" s="46"/>
      <c r="G235" s="46"/>
      <c r="H235" s="46"/>
      <c r="I235" s="46"/>
      <c r="J235" s="46"/>
      <c r="K235" s="46"/>
      <c r="L235" s="46"/>
      <c r="M235" s="46"/>
      <c r="N235" s="46"/>
      <c r="O235" s="46"/>
      <c r="P235" s="46"/>
      <c r="Q235" s="46"/>
      <c r="R235" s="46"/>
      <c r="T235" s="46"/>
      <c r="U235" s="46"/>
      <c r="V235" s="46"/>
      <c r="W235" s="46"/>
      <c r="X235" s="46"/>
      <c r="Y235" s="46"/>
      <c r="Z235" s="46"/>
      <c r="AA235" s="46"/>
      <c r="AB235" s="46"/>
      <c r="AC235" s="46"/>
      <c r="AD235" s="46"/>
      <c r="AE235" s="46"/>
    </row>
    <row r="236" spans="1:31" s="64" customFormat="1">
      <c r="A236" s="92"/>
      <c r="B236" s="62"/>
      <c r="C236" s="46"/>
      <c r="D236" s="46"/>
      <c r="E236" s="46"/>
      <c r="F236" s="46"/>
      <c r="G236" s="46"/>
      <c r="H236" s="46"/>
      <c r="I236" s="46"/>
      <c r="J236" s="46"/>
      <c r="K236" s="46"/>
      <c r="L236" s="46"/>
      <c r="M236" s="46"/>
      <c r="N236" s="46"/>
      <c r="O236" s="46"/>
      <c r="P236" s="46"/>
      <c r="Q236" s="46"/>
      <c r="R236" s="46"/>
      <c r="T236" s="46"/>
      <c r="U236" s="46"/>
      <c r="V236" s="46"/>
      <c r="W236" s="46"/>
      <c r="X236" s="46"/>
      <c r="Y236" s="46"/>
      <c r="Z236" s="46"/>
      <c r="AA236" s="46"/>
      <c r="AB236" s="46"/>
      <c r="AC236" s="46"/>
      <c r="AD236" s="46"/>
      <c r="AE236" s="46"/>
    </row>
    <row r="237" spans="1:31" s="64" customFormat="1">
      <c r="A237" s="92"/>
      <c r="B237" s="62"/>
      <c r="C237" s="46"/>
      <c r="D237" s="46"/>
      <c r="E237" s="46"/>
      <c r="F237" s="46"/>
      <c r="G237" s="46"/>
      <c r="H237" s="46"/>
      <c r="I237" s="46"/>
      <c r="J237" s="46"/>
      <c r="K237" s="46"/>
      <c r="L237" s="46"/>
      <c r="M237" s="46"/>
      <c r="N237" s="46"/>
      <c r="O237" s="46"/>
      <c r="P237" s="46"/>
      <c r="Q237" s="46"/>
      <c r="R237" s="46"/>
      <c r="T237" s="46"/>
      <c r="U237" s="46"/>
      <c r="V237" s="46"/>
      <c r="W237" s="46"/>
      <c r="X237" s="46"/>
      <c r="Y237" s="46"/>
      <c r="Z237" s="46"/>
      <c r="AA237" s="46"/>
      <c r="AB237" s="46"/>
      <c r="AC237" s="46"/>
      <c r="AD237" s="46"/>
      <c r="AE237" s="46"/>
    </row>
    <row r="238" spans="1:31" s="64" customFormat="1">
      <c r="A238" s="92"/>
      <c r="B238" s="62"/>
      <c r="C238" s="46"/>
      <c r="D238" s="46"/>
      <c r="E238" s="46"/>
      <c r="F238" s="46"/>
      <c r="G238" s="46"/>
      <c r="H238" s="46"/>
      <c r="I238" s="46"/>
      <c r="J238" s="46"/>
      <c r="K238" s="46"/>
      <c r="L238" s="46"/>
      <c r="M238" s="46"/>
      <c r="N238" s="46"/>
      <c r="O238" s="46"/>
      <c r="P238" s="46"/>
      <c r="Q238" s="46"/>
      <c r="R238" s="46"/>
      <c r="T238" s="46"/>
      <c r="U238" s="46"/>
      <c r="V238" s="46"/>
      <c r="W238" s="46"/>
      <c r="X238" s="46"/>
      <c r="Y238" s="46"/>
      <c r="Z238" s="46"/>
      <c r="AA238" s="46"/>
      <c r="AB238" s="46"/>
      <c r="AC238" s="46"/>
      <c r="AD238" s="46"/>
      <c r="AE238" s="46"/>
    </row>
    <row r="239" spans="1:31" s="64" customFormat="1">
      <c r="A239" s="92"/>
      <c r="B239" s="62"/>
      <c r="C239" s="46"/>
      <c r="D239" s="46"/>
      <c r="E239" s="46"/>
      <c r="F239" s="46"/>
      <c r="G239" s="46"/>
      <c r="H239" s="46"/>
      <c r="I239" s="46"/>
      <c r="J239" s="46"/>
      <c r="K239" s="46"/>
      <c r="L239" s="46"/>
      <c r="M239" s="46"/>
      <c r="N239" s="46"/>
      <c r="O239" s="46"/>
      <c r="P239" s="46"/>
      <c r="Q239" s="46"/>
      <c r="R239" s="46"/>
      <c r="T239" s="46"/>
      <c r="U239" s="46"/>
      <c r="V239" s="46"/>
      <c r="W239" s="46"/>
      <c r="X239" s="46"/>
      <c r="Y239" s="46"/>
      <c r="Z239" s="46"/>
      <c r="AA239" s="46"/>
      <c r="AB239" s="46"/>
      <c r="AC239" s="46"/>
      <c r="AD239" s="46"/>
      <c r="AE239" s="46"/>
    </row>
    <row r="240" spans="1:31" s="64" customFormat="1">
      <c r="A240" s="92"/>
      <c r="B240" s="62"/>
      <c r="C240" s="46"/>
      <c r="D240" s="46"/>
      <c r="E240" s="46"/>
      <c r="F240" s="46"/>
      <c r="G240" s="46"/>
      <c r="H240" s="46"/>
      <c r="I240" s="46"/>
      <c r="J240" s="46"/>
      <c r="K240" s="46"/>
      <c r="L240" s="46"/>
      <c r="M240" s="46"/>
      <c r="N240" s="46"/>
      <c r="O240" s="46"/>
      <c r="P240" s="46"/>
      <c r="Q240" s="46"/>
      <c r="R240" s="46"/>
      <c r="T240" s="46"/>
      <c r="U240" s="46"/>
      <c r="V240" s="46"/>
      <c r="W240" s="46"/>
      <c r="X240" s="46"/>
      <c r="Y240" s="46"/>
      <c r="Z240" s="46"/>
      <c r="AA240" s="46"/>
      <c r="AB240" s="46"/>
      <c r="AC240" s="46"/>
      <c r="AD240" s="46"/>
      <c r="AE240" s="46"/>
    </row>
    <row r="241" spans="1:31" s="64" customFormat="1">
      <c r="A241" s="92"/>
      <c r="B241" s="62"/>
      <c r="C241" s="46"/>
      <c r="D241" s="46"/>
      <c r="E241" s="46"/>
      <c r="F241" s="46"/>
      <c r="G241" s="46"/>
      <c r="H241" s="46"/>
      <c r="I241" s="46"/>
      <c r="J241" s="46"/>
      <c r="K241" s="46"/>
      <c r="L241" s="46"/>
      <c r="M241" s="46"/>
      <c r="N241" s="46"/>
      <c r="O241" s="46"/>
      <c r="P241" s="46"/>
      <c r="Q241" s="46"/>
      <c r="R241" s="46"/>
      <c r="T241" s="46"/>
      <c r="U241" s="46"/>
      <c r="V241" s="46"/>
      <c r="W241" s="46"/>
      <c r="X241" s="46"/>
      <c r="Y241" s="46"/>
      <c r="Z241" s="46"/>
      <c r="AA241" s="46"/>
      <c r="AB241" s="46"/>
      <c r="AC241" s="46"/>
      <c r="AD241" s="46"/>
      <c r="AE241" s="46"/>
    </row>
    <row r="242" spans="1:31" s="64" customFormat="1">
      <c r="A242" s="92"/>
      <c r="B242" s="62"/>
      <c r="C242" s="46"/>
      <c r="D242" s="46"/>
      <c r="E242" s="46"/>
      <c r="F242" s="46"/>
      <c r="G242" s="46"/>
      <c r="H242" s="46"/>
      <c r="I242" s="46"/>
      <c r="J242" s="46"/>
      <c r="K242" s="46"/>
      <c r="L242" s="46"/>
      <c r="M242" s="46"/>
      <c r="N242" s="46"/>
      <c r="O242" s="46"/>
      <c r="P242" s="46"/>
      <c r="Q242" s="46"/>
      <c r="R242" s="46"/>
      <c r="T242" s="46"/>
      <c r="U242" s="46"/>
      <c r="V242" s="46"/>
      <c r="W242" s="46"/>
      <c r="X242" s="46"/>
      <c r="Y242" s="46"/>
      <c r="Z242" s="46"/>
      <c r="AA242" s="46"/>
      <c r="AB242" s="46"/>
      <c r="AC242" s="46"/>
      <c r="AD242" s="46"/>
      <c r="AE242" s="46"/>
    </row>
    <row r="243" spans="1:31" s="64" customFormat="1">
      <c r="A243" s="92"/>
      <c r="B243" s="62"/>
      <c r="C243" s="46"/>
      <c r="D243" s="46"/>
      <c r="E243" s="46"/>
      <c r="F243" s="46"/>
      <c r="G243" s="46"/>
      <c r="H243" s="46"/>
      <c r="I243" s="46"/>
      <c r="J243" s="46"/>
      <c r="K243" s="46"/>
      <c r="L243" s="46"/>
      <c r="M243" s="46"/>
      <c r="N243" s="46"/>
      <c r="O243" s="46"/>
      <c r="P243" s="46"/>
      <c r="Q243" s="46"/>
      <c r="R243" s="46"/>
      <c r="T243" s="46"/>
      <c r="U243" s="46"/>
      <c r="V243" s="46"/>
      <c r="W243" s="46"/>
      <c r="X243" s="46"/>
      <c r="Y243" s="46"/>
      <c r="Z243" s="46"/>
      <c r="AA243" s="46"/>
      <c r="AB243" s="46"/>
      <c r="AC243" s="46"/>
      <c r="AD243" s="46"/>
      <c r="AE243" s="46"/>
    </row>
    <row r="244" spans="1:31" s="64" customFormat="1">
      <c r="A244" s="92"/>
      <c r="B244" s="62"/>
      <c r="C244" s="46"/>
      <c r="D244" s="46"/>
      <c r="E244" s="46"/>
      <c r="F244" s="46"/>
      <c r="G244" s="46"/>
      <c r="H244" s="46"/>
      <c r="I244" s="46"/>
      <c r="J244" s="46"/>
      <c r="K244" s="46"/>
      <c r="L244" s="46"/>
      <c r="M244" s="46"/>
      <c r="N244" s="46"/>
      <c r="O244" s="46"/>
      <c r="P244" s="46"/>
      <c r="Q244" s="46"/>
      <c r="R244" s="46"/>
      <c r="T244" s="46"/>
      <c r="U244" s="46"/>
      <c r="V244" s="46"/>
      <c r="W244" s="46"/>
      <c r="X244" s="46"/>
      <c r="Y244" s="46"/>
      <c r="Z244" s="46"/>
      <c r="AA244" s="46"/>
      <c r="AB244" s="46"/>
      <c r="AC244" s="46"/>
      <c r="AD244" s="46"/>
      <c r="AE244" s="46"/>
    </row>
    <row r="245" spans="1:31" s="64" customFormat="1">
      <c r="A245" s="92"/>
      <c r="B245" s="62"/>
      <c r="C245" s="46"/>
      <c r="D245" s="46"/>
      <c r="E245" s="46"/>
      <c r="F245" s="46"/>
      <c r="G245" s="46"/>
      <c r="H245" s="46"/>
      <c r="I245" s="46"/>
      <c r="J245" s="46"/>
      <c r="K245" s="46"/>
      <c r="L245" s="46"/>
      <c r="M245" s="46"/>
      <c r="N245" s="46"/>
      <c r="O245" s="46"/>
      <c r="P245" s="46"/>
      <c r="Q245" s="46"/>
      <c r="R245" s="46"/>
      <c r="T245" s="46"/>
      <c r="U245" s="46"/>
      <c r="V245" s="46"/>
      <c r="W245" s="46"/>
      <c r="X245" s="46"/>
      <c r="Y245" s="46"/>
      <c r="Z245" s="46"/>
      <c r="AA245" s="46"/>
      <c r="AB245" s="46"/>
      <c r="AC245" s="46"/>
      <c r="AD245" s="46"/>
      <c r="AE245" s="46"/>
    </row>
    <row r="246" spans="1:31" s="64" customFormat="1">
      <c r="A246" s="92"/>
      <c r="B246" s="62"/>
      <c r="C246" s="46"/>
      <c r="D246" s="46"/>
      <c r="E246" s="46"/>
      <c r="F246" s="46"/>
      <c r="G246" s="46"/>
      <c r="H246" s="46"/>
      <c r="I246" s="46"/>
      <c r="J246" s="46"/>
      <c r="K246" s="46"/>
      <c r="L246" s="46"/>
      <c r="M246" s="46"/>
      <c r="N246" s="46"/>
      <c r="O246" s="46"/>
      <c r="P246" s="46"/>
      <c r="Q246" s="46"/>
      <c r="R246" s="46"/>
      <c r="T246" s="46"/>
      <c r="U246" s="46"/>
      <c r="V246" s="46"/>
      <c r="W246" s="46"/>
      <c r="X246" s="46"/>
      <c r="Y246" s="46"/>
      <c r="Z246" s="46"/>
      <c r="AA246" s="46"/>
      <c r="AB246" s="46"/>
      <c r="AC246" s="46"/>
      <c r="AD246" s="46"/>
      <c r="AE246" s="46"/>
    </row>
    <row r="247" spans="1:31" s="64" customFormat="1">
      <c r="A247" s="92"/>
      <c r="B247" s="62"/>
      <c r="C247" s="46"/>
      <c r="D247" s="46"/>
      <c r="E247" s="46"/>
      <c r="F247" s="46"/>
      <c r="G247" s="46"/>
      <c r="H247" s="46"/>
      <c r="I247" s="46"/>
      <c r="J247" s="46"/>
      <c r="K247" s="46"/>
      <c r="L247" s="46"/>
      <c r="M247" s="46"/>
      <c r="N247" s="46"/>
      <c r="O247" s="46"/>
      <c r="P247" s="46"/>
      <c r="Q247" s="46"/>
      <c r="R247" s="46"/>
      <c r="T247" s="46"/>
      <c r="U247" s="46"/>
      <c r="V247" s="46"/>
      <c r="W247" s="46"/>
      <c r="X247" s="46"/>
      <c r="Y247" s="46"/>
      <c r="Z247" s="46"/>
      <c r="AA247" s="46"/>
      <c r="AB247" s="46"/>
      <c r="AC247" s="46"/>
      <c r="AD247" s="46"/>
      <c r="AE247" s="46"/>
    </row>
    <row r="248" spans="1:31" s="64" customFormat="1">
      <c r="A248" s="92"/>
      <c r="B248" s="62"/>
      <c r="C248" s="46"/>
      <c r="D248" s="46"/>
      <c r="E248" s="46"/>
      <c r="F248" s="46"/>
      <c r="G248" s="46"/>
      <c r="H248" s="46"/>
      <c r="I248" s="46"/>
      <c r="J248" s="46"/>
      <c r="K248" s="46"/>
      <c r="L248" s="46"/>
      <c r="M248" s="46"/>
      <c r="N248" s="46"/>
      <c r="O248" s="46"/>
      <c r="P248" s="46"/>
      <c r="Q248" s="46"/>
      <c r="R248" s="46"/>
      <c r="T248" s="46"/>
      <c r="U248" s="46"/>
      <c r="V248" s="46"/>
      <c r="W248" s="46"/>
      <c r="X248" s="46"/>
      <c r="Y248" s="46"/>
      <c r="Z248" s="46"/>
      <c r="AA248" s="46"/>
      <c r="AB248" s="46"/>
      <c r="AC248" s="46"/>
      <c r="AD248" s="46"/>
      <c r="AE248" s="46"/>
    </row>
    <row r="249" spans="1:31" s="64" customFormat="1">
      <c r="A249" s="92"/>
      <c r="B249" s="62"/>
      <c r="C249" s="46"/>
      <c r="D249" s="46"/>
      <c r="E249" s="46"/>
      <c r="F249" s="46"/>
      <c r="G249" s="46"/>
      <c r="H249" s="46"/>
      <c r="I249" s="46"/>
      <c r="J249" s="46"/>
      <c r="K249" s="46"/>
      <c r="L249" s="46"/>
      <c r="M249" s="46"/>
      <c r="N249" s="46"/>
      <c r="O249" s="46"/>
      <c r="P249" s="46"/>
      <c r="Q249" s="46"/>
      <c r="R249" s="46"/>
      <c r="T249" s="46"/>
      <c r="U249" s="46"/>
      <c r="V249" s="46"/>
      <c r="W249" s="46"/>
      <c r="X249" s="46"/>
      <c r="Y249" s="46"/>
      <c r="Z249" s="46"/>
      <c r="AA249" s="46"/>
      <c r="AB249" s="46"/>
      <c r="AC249" s="46"/>
      <c r="AD249" s="46"/>
      <c r="AE249" s="46"/>
    </row>
    <row r="250" spans="1:31" s="64" customFormat="1">
      <c r="A250" s="92"/>
      <c r="B250" s="62"/>
      <c r="C250" s="46"/>
      <c r="D250" s="46"/>
      <c r="E250" s="46"/>
      <c r="F250" s="46"/>
      <c r="G250" s="46"/>
      <c r="H250" s="46"/>
      <c r="I250" s="46"/>
      <c r="J250" s="46"/>
      <c r="K250" s="46"/>
      <c r="L250" s="46"/>
      <c r="M250" s="46"/>
      <c r="N250" s="46"/>
      <c r="O250" s="46"/>
      <c r="P250" s="46"/>
      <c r="Q250" s="46"/>
      <c r="R250" s="46"/>
      <c r="T250" s="46"/>
      <c r="U250" s="46"/>
      <c r="V250" s="46"/>
      <c r="W250" s="46"/>
      <c r="X250" s="46"/>
      <c r="Y250" s="46"/>
      <c r="Z250" s="46"/>
      <c r="AA250" s="46"/>
      <c r="AB250" s="46"/>
      <c r="AC250" s="46"/>
      <c r="AD250" s="46"/>
      <c r="AE250" s="46"/>
    </row>
    <row r="251" spans="1:31" s="64" customFormat="1">
      <c r="A251" s="92"/>
      <c r="B251" s="62"/>
      <c r="C251" s="46"/>
      <c r="D251" s="46"/>
      <c r="E251" s="46"/>
      <c r="F251" s="46"/>
      <c r="G251" s="46"/>
      <c r="H251" s="46"/>
      <c r="I251" s="46"/>
      <c r="J251" s="46"/>
      <c r="K251" s="46"/>
      <c r="L251" s="46"/>
      <c r="M251" s="46"/>
      <c r="N251" s="46"/>
      <c r="O251" s="46"/>
      <c r="P251" s="46"/>
      <c r="Q251" s="46"/>
      <c r="R251" s="46"/>
      <c r="T251" s="46"/>
      <c r="U251" s="46"/>
      <c r="V251" s="46"/>
      <c r="W251" s="46"/>
      <c r="X251" s="46"/>
      <c r="Y251" s="46"/>
      <c r="Z251" s="46"/>
      <c r="AA251" s="46"/>
      <c r="AB251" s="46"/>
      <c r="AC251" s="46"/>
      <c r="AD251" s="46"/>
      <c r="AE251" s="46"/>
    </row>
    <row r="252" spans="1:31" s="64" customFormat="1">
      <c r="A252" s="92"/>
      <c r="B252" s="62"/>
      <c r="C252" s="46"/>
      <c r="D252" s="46"/>
      <c r="E252" s="46"/>
      <c r="F252" s="46"/>
      <c r="G252" s="46"/>
      <c r="H252" s="46"/>
      <c r="I252" s="46"/>
      <c r="J252" s="46"/>
      <c r="K252" s="46"/>
      <c r="L252" s="46"/>
      <c r="M252" s="46"/>
      <c r="N252" s="46"/>
      <c r="O252" s="46"/>
      <c r="P252" s="46"/>
      <c r="Q252" s="46"/>
      <c r="R252" s="46"/>
      <c r="T252" s="46"/>
      <c r="U252" s="46"/>
      <c r="V252" s="46"/>
      <c r="W252" s="46"/>
      <c r="X252" s="46"/>
      <c r="Y252" s="46"/>
      <c r="Z252" s="46"/>
      <c r="AA252" s="46"/>
      <c r="AB252" s="46"/>
      <c r="AC252" s="46"/>
      <c r="AD252" s="46"/>
      <c r="AE252" s="46"/>
    </row>
    <row r="253" spans="1:31" s="64" customFormat="1">
      <c r="A253" s="92"/>
      <c r="B253" s="62"/>
      <c r="C253" s="46"/>
      <c r="D253" s="46"/>
      <c r="E253" s="46"/>
      <c r="F253" s="46"/>
      <c r="G253" s="46"/>
      <c r="H253" s="46"/>
      <c r="I253" s="46"/>
      <c r="J253" s="46"/>
      <c r="K253" s="46"/>
      <c r="L253" s="46"/>
      <c r="M253" s="46"/>
      <c r="N253" s="46"/>
      <c r="O253" s="46"/>
      <c r="P253" s="46"/>
      <c r="Q253" s="46"/>
      <c r="R253" s="46"/>
      <c r="T253" s="46"/>
      <c r="U253" s="46"/>
      <c r="V253" s="46"/>
      <c r="W253" s="46"/>
      <c r="X253" s="46"/>
      <c r="Y253" s="46"/>
      <c r="Z253" s="46"/>
      <c r="AA253" s="46"/>
      <c r="AB253" s="46"/>
      <c r="AC253" s="46"/>
      <c r="AD253" s="46"/>
      <c r="AE253" s="46"/>
    </row>
    <row r="254" spans="1:31" s="64" customFormat="1">
      <c r="A254" s="92"/>
      <c r="B254" s="62"/>
      <c r="C254" s="46"/>
      <c r="D254" s="46"/>
      <c r="E254" s="46"/>
      <c r="F254" s="46"/>
      <c r="G254" s="46"/>
      <c r="H254" s="46"/>
      <c r="I254" s="46"/>
      <c r="J254" s="46"/>
      <c r="K254" s="46"/>
      <c r="L254" s="46"/>
      <c r="M254" s="46"/>
      <c r="N254" s="46"/>
      <c r="O254" s="46"/>
      <c r="P254" s="46"/>
      <c r="Q254" s="46"/>
      <c r="R254" s="46"/>
      <c r="T254" s="46"/>
      <c r="U254" s="46"/>
      <c r="V254" s="46"/>
      <c r="W254" s="46"/>
      <c r="X254" s="46"/>
      <c r="Y254" s="46"/>
      <c r="Z254" s="46"/>
      <c r="AA254" s="46"/>
      <c r="AB254" s="46"/>
      <c r="AC254" s="46"/>
      <c r="AD254" s="46"/>
      <c r="AE254" s="46"/>
    </row>
    <row r="255" spans="1:31" s="64" customFormat="1">
      <c r="A255" s="92"/>
      <c r="B255" s="62"/>
      <c r="C255" s="46"/>
      <c r="D255" s="46"/>
      <c r="E255" s="46"/>
      <c r="F255" s="46"/>
      <c r="G255" s="46"/>
      <c r="H255" s="46"/>
      <c r="I255" s="46"/>
      <c r="J255" s="46"/>
      <c r="K255" s="46"/>
      <c r="L255" s="46"/>
      <c r="M255" s="46"/>
      <c r="N255" s="46"/>
      <c r="O255" s="46"/>
      <c r="P255" s="46"/>
      <c r="Q255" s="46"/>
      <c r="R255" s="46"/>
      <c r="T255" s="46"/>
      <c r="U255" s="46"/>
      <c r="V255" s="46"/>
      <c r="W255" s="46"/>
      <c r="X255" s="46"/>
      <c r="Y255" s="46"/>
      <c r="Z255" s="46"/>
      <c r="AA255" s="46"/>
      <c r="AB255" s="46"/>
      <c r="AC255" s="46"/>
      <c r="AD255" s="46"/>
      <c r="AE255" s="46"/>
    </row>
    <row r="256" spans="1:31" s="64" customFormat="1">
      <c r="A256" s="92"/>
      <c r="B256" s="62"/>
      <c r="C256" s="46"/>
      <c r="D256" s="46"/>
      <c r="E256" s="46"/>
      <c r="F256" s="46"/>
      <c r="G256" s="46"/>
      <c r="H256" s="46"/>
      <c r="I256" s="46"/>
      <c r="J256" s="46"/>
      <c r="K256" s="46"/>
      <c r="L256" s="46"/>
      <c r="M256" s="46"/>
      <c r="N256" s="46"/>
      <c r="O256" s="46"/>
      <c r="P256" s="46"/>
      <c r="Q256" s="46"/>
      <c r="R256" s="46"/>
      <c r="T256" s="46"/>
      <c r="U256" s="46"/>
      <c r="V256" s="46"/>
      <c r="W256" s="46"/>
      <c r="X256" s="46"/>
      <c r="Y256" s="46"/>
      <c r="Z256" s="46"/>
      <c r="AA256" s="46"/>
      <c r="AB256" s="46"/>
      <c r="AC256" s="46"/>
      <c r="AD256" s="46"/>
      <c r="AE256" s="46"/>
    </row>
    <row r="257" spans="1:31" s="64" customFormat="1">
      <c r="A257" s="92"/>
      <c r="B257" s="62"/>
      <c r="C257" s="46"/>
      <c r="D257" s="46"/>
      <c r="E257" s="46"/>
      <c r="F257" s="46"/>
      <c r="G257" s="46"/>
      <c r="H257" s="46"/>
      <c r="I257" s="46"/>
      <c r="J257" s="46"/>
      <c r="K257" s="46"/>
      <c r="L257" s="46"/>
      <c r="M257" s="46"/>
      <c r="N257" s="46"/>
      <c r="O257" s="46"/>
      <c r="P257" s="46"/>
      <c r="Q257" s="46"/>
      <c r="R257" s="46"/>
      <c r="T257" s="46"/>
      <c r="U257" s="46"/>
      <c r="V257" s="46"/>
      <c r="W257" s="46"/>
      <c r="X257" s="46"/>
      <c r="Y257" s="46"/>
      <c r="Z257" s="46"/>
      <c r="AA257" s="46"/>
      <c r="AB257" s="46"/>
      <c r="AC257" s="46"/>
      <c r="AD257" s="46"/>
      <c r="AE257" s="46"/>
    </row>
    <row r="258" spans="1:31" s="64" customFormat="1">
      <c r="A258" s="92"/>
      <c r="B258" s="62"/>
      <c r="C258" s="46"/>
      <c r="D258" s="46"/>
      <c r="E258" s="46"/>
      <c r="F258" s="46"/>
      <c r="G258" s="46"/>
      <c r="H258" s="46"/>
      <c r="I258" s="46"/>
      <c r="J258" s="46"/>
      <c r="K258" s="46"/>
      <c r="L258" s="46"/>
      <c r="M258" s="46"/>
      <c r="N258" s="46"/>
      <c r="O258" s="46"/>
      <c r="P258" s="46"/>
      <c r="Q258" s="46"/>
      <c r="R258" s="46"/>
      <c r="T258" s="46"/>
      <c r="U258" s="46"/>
      <c r="V258" s="46"/>
      <c r="W258" s="46"/>
      <c r="X258" s="46"/>
      <c r="Y258" s="46"/>
      <c r="Z258" s="46"/>
      <c r="AA258" s="46"/>
      <c r="AB258" s="46"/>
      <c r="AC258" s="46"/>
      <c r="AD258" s="46"/>
      <c r="AE258" s="46"/>
    </row>
    <row r="259" spans="1:31" s="64" customFormat="1">
      <c r="A259" s="92"/>
      <c r="B259" s="62"/>
      <c r="C259" s="46"/>
      <c r="D259" s="46"/>
      <c r="E259" s="46"/>
      <c r="F259" s="46"/>
      <c r="G259" s="46"/>
      <c r="H259" s="46"/>
      <c r="I259" s="46"/>
      <c r="J259" s="46"/>
      <c r="K259" s="46"/>
      <c r="L259" s="46"/>
      <c r="M259" s="46"/>
      <c r="N259" s="46"/>
      <c r="O259" s="46"/>
      <c r="P259" s="46"/>
      <c r="Q259" s="46"/>
      <c r="R259" s="46"/>
      <c r="T259" s="46"/>
      <c r="U259" s="46"/>
      <c r="V259" s="46"/>
      <c r="W259" s="46"/>
      <c r="X259" s="46"/>
      <c r="Y259" s="46"/>
      <c r="Z259" s="46"/>
      <c r="AA259" s="46"/>
      <c r="AB259" s="46"/>
      <c r="AC259" s="46"/>
      <c r="AD259" s="46"/>
      <c r="AE259" s="46"/>
    </row>
    <row r="260" spans="1:31" s="64" customFormat="1">
      <c r="A260" s="92"/>
      <c r="B260" s="62"/>
      <c r="C260" s="46"/>
      <c r="D260" s="46"/>
      <c r="E260" s="46"/>
      <c r="F260" s="46"/>
      <c r="G260" s="46"/>
      <c r="H260" s="46"/>
      <c r="I260" s="46"/>
      <c r="J260" s="46"/>
      <c r="K260" s="46"/>
      <c r="L260" s="46"/>
      <c r="M260" s="46"/>
      <c r="N260" s="46"/>
      <c r="O260" s="46"/>
      <c r="P260" s="46"/>
      <c r="Q260" s="46"/>
      <c r="R260" s="46"/>
      <c r="T260" s="46"/>
      <c r="U260" s="46"/>
      <c r="V260" s="46"/>
      <c r="W260" s="46"/>
      <c r="X260" s="46"/>
      <c r="Y260" s="46"/>
      <c r="Z260" s="46"/>
      <c r="AA260" s="46"/>
      <c r="AB260" s="46"/>
      <c r="AC260" s="46"/>
      <c r="AD260" s="46"/>
      <c r="AE260" s="46"/>
    </row>
    <row r="261" spans="1:31" s="64" customFormat="1">
      <c r="A261" s="92"/>
      <c r="B261" s="62"/>
      <c r="C261" s="46"/>
      <c r="D261" s="46"/>
      <c r="E261" s="46"/>
      <c r="F261" s="46"/>
      <c r="G261" s="46"/>
      <c r="H261" s="46"/>
      <c r="I261" s="46"/>
      <c r="J261" s="46"/>
      <c r="K261" s="46"/>
      <c r="L261" s="46"/>
      <c r="M261" s="46"/>
      <c r="N261" s="46"/>
      <c r="O261" s="46"/>
      <c r="P261" s="46"/>
      <c r="Q261" s="46"/>
      <c r="R261" s="46"/>
      <c r="T261" s="46"/>
      <c r="U261" s="46"/>
      <c r="V261" s="46"/>
      <c r="W261" s="46"/>
      <c r="X261" s="46"/>
      <c r="Y261" s="46"/>
      <c r="Z261" s="46"/>
      <c r="AA261" s="46"/>
      <c r="AB261" s="46"/>
      <c r="AC261" s="46"/>
      <c r="AD261" s="46"/>
      <c r="AE261" s="46"/>
    </row>
    <row r="262" spans="1:31" s="64" customFormat="1">
      <c r="A262" s="92"/>
      <c r="B262" s="62"/>
      <c r="C262" s="46"/>
      <c r="D262" s="46"/>
      <c r="E262" s="46"/>
      <c r="F262" s="46"/>
      <c r="G262" s="46"/>
      <c r="H262" s="46"/>
      <c r="I262" s="46"/>
      <c r="J262" s="46"/>
      <c r="K262" s="46"/>
      <c r="L262" s="46"/>
      <c r="M262" s="46"/>
      <c r="N262" s="46"/>
      <c r="O262" s="46"/>
      <c r="P262" s="46"/>
      <c r="Q262" s="46"/>
      <c r="R262" s="46"/>
      <c r="T262" s="46"/>
      <c r="U262" s="46"/>
      <c r="V262" s="46"/>
      <c r="W262" s="46"/>
      <c r="X262" s="46"/>
      <c r="Y262" s="46"/>
      <c r="Z262" s="46"/>
      <c r="AA262" s="46"/>
      <c r="AB262" s="46"/>
      <c r="AC262" s="46"/>
      <c r="AD262" s="46"/>
      <c r="AE262" s="46"/>
    </row>
    <row r="263" spans="1:31" s="64" customFormat="1">
      <c r="A263" s="92"/>
      <c r="B263" s="62"/>
      <c r="C263" s="46"/>
      <c r="D263" s="46"/>
      <c r="E263" s="46"/>
      <c r="F263" s="46"/>
      <c r="G263" s="46"/>
      <c r="H263" s="46"/>
      <c r="I263" s="46"/>
      <c r="J263" s="46"/>
      <c r="K263" s="46"/>
      <c r="L263" s="46"/>
      <c r="M263" s="46"/>
      <c r="N263" s="46"/>
      <c r="O263" s="46"/>
      <c r="P263" s="46"/>
      <c r="Q263" s="46"/>
      <c r="R263" s="46"/>
      <c r="T263" s="46"/>
      <c r="U263" s="46"/>
      <c r="V263" s="46"/>
      <c r="W263" s="46"/>
      <c r="X263" s="46"/>
      <c r="Y263" s="46"/>
      <c r="Z263" s="46"/>
      <c r="AA263" s="46"/>
      <c r="AB263" s="46"/>
      <c r="AC263" s="46"/>
      <c r="AD263" s="46"/>
      <c r="AE263" s="46"/>
    </row>
    <row r="264" spans="1:31" s="64" customFormat="1">
      <c r="A264" s="92"/>
      <c r="B264" s="62"/>
      <c r="C264" s="46"/>
      <c r="D264" s="46"/>
      <c r="E264" s="46"/>
      <c r="F264" s="46"/>
      <c r="G264" s="46"/>
      <c r="H264" s="46"/>
      <c r="I264" s="46"/>
      <c r="J264" s="46"/>
      <c r="K264" s="46"/>
      <c r="L264" s="46"/>
      <c r="M264" s="46"/>
      <c r="N264" s="46"/>
      <c r="O264" s="46"/>
      <c r="P264" s="46"/>
      <c r="Q264" s="46"/>
      <c r="R264" s="46"/>
      <c r="T264" s="46"/>
      <c r="U264" s="46"/>
      <c r="V264" s="46"/>
      <c r="W264" s="46"/>
      <c r="X264" s="46"/>
      <c r="Y264" s="46"/>
      <c r="Z264" s="46"/>
      <c r="AA264" s="46"/>
      <c r="AB264" s="46"/>
      <c r="AC264" s="46"/>
      <c r="AD264" s="46"/>
      <c r="AE264" s="46"/>
    </row>
    <row r="265" spans="1:31" s="64" customFormat="1">
      <c r="A265" s="92"/>
      <c r="B265" s="62"/>
      <c r="C265" s="46"/>
      <c r="D265" s="46"/>
      <c r="E265" s="46"/>
      <c r="F265" s="46"/>
      <c r="G265" s="46"/>
      <c r="H265" s="46"/>
      <c r="I265" s="46"/>
      <c r="J265" s="46"/>
      <c r="K265" s="46"/>
      <c r="L265" s="46"/>
      <c r="M265" s="46"/>
      <c r="N265" s="46"/>
      <c r="O265" s="46"/>
      <c r="P265" s="46"/>
      <c r="Q265" s="46"/>
      <c r="R265" s="46"/>
      <c r="T265" s="46"/>
      <c r="U265" s="46"/>
      <c r="V265" s="46"/>
      <c r="W265" s="46"/>
      <c r="X265" s="46"/>
      <c r="Y265" s="46"/>
      <c r="Z265" s="46"/>
      <c r="AA265" s="46"/>
      <c r="AB265" s="46"/>
      <c r="AC265" s="46"/>
      <c r="AD265" s="46"/>
      <c r="AE265" s="46"/>
    </row>
    <row r="266" spans="1:31" s="64" customFormat="1">
      <c r="A266" s="92"/>
      <c r="B266" s="62"/>
      <c r="C266" s="46"/>
      <c r="D266" s="46"/>
      <c r="E266" s="46"/>
      <c r="F266" s="46"/>
      <c r="G266" s="46"/>
      <c r="H266" s="46"/>
      <c r="I266" s="46"/>
      <c r="J266" s="46"/>
      <c r="K266" s="46"/>
      <c r="L266" s="46"/>
      <c r="M266" s="46"/>
      <c r="N266" s="46"/>
      <c r="O266" s="46"/>
      <c r="P266" s="46"/>
      <c r="Q266" s="46"/>
      <c r="R266" s="46"/>
      <c r="T266" s="46"/>
      <c r="U266" s="46"/>
      <c r="V266" s="46"/>
      <c r="W266" s="46"/>
      <c r="X266" s="46"/>
      <c r="Y266" s="46"/>
      <c r="Z266" s="46"/>
      <c r="AA266" s="46"/>
      <c r="AB266" s="46"/>
      <c r="AC266" s="46"/>
      <c r="AD266" s="46"/>
      <c r="AE266" s="46"/>
    </row>
    <row r="267" spans="1:31" s="64" customFormat="1">
      <c r="A267" s="92"/>
      <c r="B267" s="62"/>
      <c r="C267" s="46"/>
      <c r="D267" s="46"/>
      <c r="E267" s="46"/>
      <c r="F267" s="46"/>
      <c r="G267" s="46"/>
      <c r="H267" s="46"/>
      <c r="I267" s="46"/>
      <c r="J267" s="46"/>
      <c r="K267" s="46"/>
      <c r="L267" s="46"/>
      <c r="M267" s="46"/>
      <c r="N267" s="46"/>
      <c r="O267" s="46"/>
      <c r="P267" s="46"/>
      <c r="Q267" s="46"/>
      <c r="R267" s="46"/>
      <c r="T267" s="46"/>
      <c r="U267" s="46"/>
      <c r="V267" s="46"/>
      <c r="W267" s="46"/>
      <c r="X267" s="46"/>
      <c r="Y267" s="46"/>
      <c r="Z267" s="46"/>
      <c r="AA267" s="46"/>
      <c r="AB267" s="46"/>
      <c r="AC267" s="46"/>
      <c r="AD267" s="46"/>
      <c r="AE267" s="46"/>
    </row>
    <row r="268" spans="1:31" s="64" customFormat="1">
      <c r="A268" s="92"/>
      <c r="B268" s="62"/>
      <c r="C268" s="46"/>
      <c r="D268" s="46"/>
      <c r="E268" s="46"/>
      <c r="F268" s="46"/>
      <c r="G268" s="46"/>
      <c r="H268" s="46"/>
      <c r="I268" s="46"/>
      <c r="J268" s="46"/>
      <c r="K268" s="46"/>
      <c r="L268" s="46"/>
      <c r="M268" s="46"/>
      <c r="N268" s="46"/>
      <c r="O268" s="46"/>
      <c r="P268" s="46"/>
      <c r="Q268" s="46"/>
      <c r="R268" s="46"/>
      <c r="T268" s="46"/>
      <c r="U268" s="46"/>
      <c r="V268" s="46"/>
      <c r="W268" s="46"/>
      <c r="X268" s="46"/>
      <c r="Y268" s="46"/>
      <c r="Z268" s="46"/>
      <c r="AA268" s="46"/>
      <c r="AB268" s="46"/>
      <c r="AC268" s="46"/>
      <c r="AD268" s="46"/>
      <c r="AE268" s="46"/>
    </row>
    <row r="269" spans="1:31" s="64" customFormat="1">
      <c r="A269" s="92"/>
      <c r="B269" s="62"/>
      <c r="C269" s="46"/>
      <c r="D269" s="46"/>
      <c r="E269" s="46"/>
      <c r="F269" s="46"/>
      <c r="G269" s="46"/>
      <c r="H269" s="46"/>
      <c r="I269" s="46"/>
      <c r="J269" s="46"/>
      <c r="K269" s="46"/>
      <c r="L269" s="46"/>
      <c r="M269" s="46"/>
      <c r="N269" s="46"/>
      <c r="O269" s="46"/>
      <c r="P269" s="46"/>
      <c r="Q269" s="46"/>
      <c r="R269" s="46"/>
      <c r="T269" s="46"/>
      <c r="U269" s="46"/>
      <c r="V269" s="46"/>
      <c r="W269" s="46"/>
      <c r="X269" s="46"/>
      <c r="Y269" s="46"/>
      <c r="Z269" s="46"/>
      <c r="AA269" s="46"/>
      <c r="AB269" s="46"/>
      <c r="AC269" s="46"/>
      <c r="AD269" s="46"/>
      <c r="AE269" s="46"/>
    </row>
    <row r="270" spans="1:31" s="64" customFormat="1">
      <c r="A270" s="92"/>
      <c r="B270" s="62"/>
      <c r="C270" s="46"/>
      <c r="D270" s="46"/>
      <c r="E270" s="46"/>
      <c r="F270" s="46"/>
      <c r="G270" s="46"/>
      <c r="H270" s="46"/>
      <c r="I270" s="46"/>
      <c r="J270" s="46"/>
      <c r="K270" s="46"/>
      <c r="L270" s="46"/>
      <c r="M270" s="46"/>
      <c r="N270" s="46"/>
      <c r="O270" s="46"/>
      <c r="P270" s="46"/>
      <c r="Q270" s="46"/>
      <c r="R270" s="46"/>
      <c r="T270" s="46"/>
      <c r="U270" s="46"/>
      <c r="V270" s="46"/>
      <c r="W270" s="46"/>
      <c r="X270" s="46"/>
      <c r="Y270" s="46"/>
      <c r="Z270" s="46"/>
      <c r="AA270" s="46"/>
      <c r="AB270" s="46"/>
      <c r="AC270" s="46"/>
      <c r="AD270" s="46"/>
      <c r="AE270" s="46"/>
    </row>
    <row r="271" spans="1:31" s="64" customFormat="1">
      <c r="A271" s="92"/>
      <c r="B271" s="62"/>
      <c r="C271" s="46"/>
      <c r="D271" s="46"/>
      <c r="E271" s="46"/>
      <c r="F271" s="46"/>
      <c r="G271" s="46"/>
      <c r="H271" s="46"/>
      <c r="I271" s="46"/>
      <c r="J271" s="46"/>
      <c r="K271" s="46"/>
      <c r="L271" s="46"/>
      <c r="M271" s="46"/>
      <c r="N271" s="46"/>
      <c r="O271" s="46"/>
      <c r="P271" s="46"/>
      <c r="Q271" s="46"/>
      <c r="R271" s="46"/>
      <c r="T271" s="46"/>
      <c r="U271" s="46"/>
      <c r="V271" s="46"/>
      <c r="W271" s="46"/>
      <c r="X271" s="46"/>
      <c r="Y271" s="46"/>
      <c r="Z271" s="46"/>
      <c r="AA271" s="46"/>
      <c r="AB271" s="46"/>
      <c r="AC271" s="46"/>
      <c r="AD271" s="46"/>
      <c r="AE271" s="46"/>
    </row>
    <row r="272" spans="1:31" s="64" customFormat="1">
      <c r="A272" s="92"/>
      <c r="B272" s="62"/>
      <c r="C272" s="46"/>
      <c r="D272" s="46"/>
      <c r="E272" s="46"/>
      <c r="F272" s="46"/>
      <c r="G272" s="46"/>
      <c r="H272" s="46"/>
      <c r="I272" s="46"/>
      <c r="J272" s="46"/>
      <c r="K272" s="46"/>
      <c r="L272" s="46"/>
      <c r="M272" s="46"/>
      <c r="N272" s="46"/>
      <c r="O272" s="46"/>
      <c r="P272" s="46"/>
      <c r="Q272" s="46"/>
      <c r="R272" s="46"/>
      <c r="T272" s="46"/>
      <c r="U272" s="46"/>
      <c r="V272" s="46"/>
      <c r="W272" s="46"/>
      <c r="X272" s="46"/>
      <c r="Y272" s="46"/>
      <c r="Z272" s="46"/>
      <c r="AA272" s="46"/>
      <c r="AB272" s="46"/>
      <c r="AC272" s="46"/>
      <c r="AD272" s="46"/>
      <c r="AE272" s="46"/>
    </row>
    <row r="273" spans="1:31" s="64" customFormat="1">
      <c r="A273" s="92"/>
      <c r="B273" s="62"/>
      <c r="C273" s="46"/>
      <c r="D273" s="46"/>
      <c r="E273" s="46"/>
      <c r="F273" s="46"/>
      <c r="G273" s="46"/>
      <c r="H273" s="46"/>
      <c r="I273" s="46"/>
      <c r="J273" s="46"/>
      <c r="K273" s="46"/>
      <c r="L273" s="46"/>
      <c r="M273" s="46"/>
      <c r="N273" s="46"/>
      <c r="O273" s="46"/>
      <c r="P273" s="46"/>
      <c r="Q273" s="46"/>
      <c r="R273" s="46"/>
      <c r="T273" s="46"/>
      <c r="U273" s="46"/>
      <c r="V273" s="46"/>
      <c r="W273" s="46"/>
      <c r="X273" s="46"/>
      <c r="Y273" s="46"/>
      <c r="Z273" s="46"/>
      <c r="AA273" s="46"/>
      <c r="AB273" s="46"/>
      <c r="AC273" s="46"/>
      <c r="AD273" s="46"/>
      <c r="AE273" s="46"/>
    </row>
    <row r="274" spans="1:31" s="64" customFormat="1">
      <c r="A274" s="92"/>
      <c r="B274" s="62"/>
      <c r="C274" s="46"/>
      <c r="D274" s="46"/>
      <c r="E274" s="46"/>
      <c r="F274" s="46"/>
      <c r="G274" s="46"/>
      <c r="H274" s="46"/>
      <c r="I274" s="46"/>
      <c r="J274" s="46"/>
      <c r="K274" s="46"/>
      <c r="L274" s="46"/>
      <c r="M274" s="46"/>
      <c r="N274" s="46"/>
      <c r="O274" s="46"/>
      <c r="P274" s="46"/>
      <c r="Q274" s="46"/>
      <c r="R274" s="46"/>
      <c r="T274" s="46"/>
      <c r="U274" s="46"/>
      <c r="V274" s="46"/>
      <c r="W274" s="46"/>
      <c r="X274" s="46"/>
      <c r="Y274" s="46"/>
      <c r="Z274" s="46"/>
      <c r="AA274" s="46"/>
      <c r="AB274" s="46"/>
      <c r="AC274" s="46"/>
      <c r="AD274" s="46"/>
      <c r="AE274" s="46"/>
    </row>
    <row r="275" spans="1:31" s="64" customFormat="1">
      <c r="A275" s="92"/>
      <c r="B275" s="62"/>
      <c r="C275" s="46"/>
      <c r="D275" s="46"/>
      <c r="E275" s="46"/>
      <c r="F275" s="46"/>
      <c r="G275" s="46"/>
      <c r="H275" s="46"/>
      <c r="I275" s="46"/>
      <c r="J275" s="46"/>
      <c r="K275" s="46"/>
      <c r="L275" s="46"/>
      <c r="M275" s="46"/>
      <c r="N275" s="46"/>
      <c r="O275" s="46"/>
      <c r="P275" s="46"/>
      <c r="Q275" s="46"/>
      <c r="R275" s="46"/>
      <c r="T275" s="46"/>
      <c r="U275" s="46"/>
      <c r="V275" s="46"/>
      <c r="W275" s="46"/>
      <c r="X275" s="46"/>
      <c r="Y275" s="46"/>
      <c r="Z275" s="46"/>
      <c r="AA275" s="46"/>
      <c r="AB275" s="46"/>
      <c r="AC275" s="46"/>
      <c r="AD275" s="46"/>
      <c r="AE275" s="46"/>
    </row>
    <row r="276" spans="1:31" s="64" customFormat="1">
      <c r="A276" s="92"/>
      <c r="B276" s="62"/>
      <c r="C276" s="46"/>
      <c r="D276" s="46"/>
      <c r="E276" s="46"/>
      <c r="F276" s="46"/>
      <c r="G276" s="46"/>
      <c r="H276" s="46"/>
      <c r="I276" s="46"/>
      <c r="J276" s="46"/>
      <c r="K276" s="46"/>
      <c r="L276" s="46"/>
      <c r="M276" s="46"/>
      <c r="N276" s="46"/>
      <c r="O276" s="46"/>
      <c r="P276" s="46"/>
      <c r="Q276" s="46"/>
      <c r="R276" s="46"/>
      <c r="T276" s="46"/>
      <c r="U276" s="46"/>
      <c r="V276" s="46"/>
      <c r="W276" s="46"/>
      <c r="X276" s="46"/>
      <c r="Y276" s="46"/>
      <c r="Z276" s="46"/>
      <c r="AA276" s="46"/>
      <c r="AB276" s="46"/>
      <c r="AC276" s="46"/>
      <c r="AD276" s="46"/>
      <c r="AE276" s="46"/>
    </row>
    <row r="277" spans="1:31" s="64" customFormat="1">
      <c r="A277" s="92"/>
      <c r="B277" s="62"/>
      <c r="C277" s="46"/>
      <c r="D277" s="46"/>
      <c r="E277" s="46"/>
      <c r="F277" s="46"/>
      <c r="G277" s="46"/>
      <c r="H277" s="46"/>
      <c r="I277" s="46"/>
      <c r="J277" s="46"/>
      <c r="K277" s="46"/>
      <c r="L277" s="46"/>
      <c r="M277" s="46"/>
      <c r="N277" s="46"/>
      <c r="O277" s="46"/>
      <c r="P277" s="46"/>
      <c r="Q277" s="46"/>
      <c r="R277" s="46"/>
      <c r="T277" s="46"/>
      <c r="U277" s="46"/>
      <c r="V277" s="46"/>
      <c r="W277" s="46"/>
      <c r="X277" s="46"/>
      <c r="Y277" s="46"/>
      <c r="Z277" s="46"/>
      <c r="AA277" s="46"/>
      <c r="AB277" s="46"/>
      <c r="AC277" s="46"/>
      <c r="AD277" s="46"/>
      <c r="AE277" s="46"/>
    </row>
    <row r="278" spans="1:31" s="64" customFormat="1">
      <c r="A278" s="92"/>
      <c r="B278" s="62"/>
      <c r="C278" s="46"/>
      <c r="D278" s="46"/>
      <c r="E278" s="46"/>
      <c r="F278" s="46"/>
      <c r="G278" s="46"/>
      <c r="H278" s="46"/>
      <c r="I278" s="46"/>
      <c r="J278" s="46"/>
      <c r="K278" s="46"/>
      <c r="L278" s="46"/>
      <c r="M278" s="46"/>
      <c r="N278" s="46"/>
      <c r="O278" s="46"/>
      <c r="P278" s="46"/>
      <c r="Q278" s="46"/>
      <c r="R278" s="46"/>
      <c r="T278" s="46"/>
      <c r="U278" s="46"/>
      <c r="V278" s="46"/>
      <c r="W278" s="46"/>
      <c r="X278" s="46"/>
      <c r="Y278" s="46"/>
      <c r="Z278" s="46"/>
      <c r="AA278" s="46"/>
      <c r="AB278" s="46"/>
      <c r="AC278" s="46"/>
      <c r="AD278" s="46"/>
      <c r="AE278" s="46"/>
    </row>
    <row r="279" spans="1:31" s="64" customFormat="1">
      <c r="A279" s="92"/>
      <c r="B279" s="62"/>
      <c r="C279" s="46"/>
      <c r="D279" s="46"/>
      <c r="E279" s="46"/>
      <c r="F279" s="46"/>
      <c r="G279" s="46"/>
      <c r="H279" s="46"/>
      <c r="I279" s="46"/>
      <c r="J279" s="46"/>
      <c r="K279" s="46"/>
      <c r="L279" s="46"/>
      <c r="M279" s="46"/>
      <c r="N279" s="46"/>
      <c r="O279" s="46"/>
      <c r="P279" s="46"/>
      <c r="Q279" s="46"/>
      <c r="R279" s="46"/>
      <c r="T279" s="46"/>
      <c r="U279" s="46"/>
      <c r="V279" s="46"/>
      <c r="W279" s="46"/>
      <c r="X279" s="46"/>
      <c r="Y279" s="46"/>
      <c r="Z279" s="46"/>
      <c r="AA279" s="46"/>
      <c r="AB279" s="46"/>
      <c r="AC279" s="46"/>
      <c r="AD279" s="46"/>
      <c r="AE279" s="46"/>
    </row>
    <row r="280" spans="1:31" s="64" customFormat="1">
      <c r="A280" s="92"/>
      <c r="B280" s="62"/>
      <c r="C280" s="46"/>
      <c r="D280" s="46"/>
      <c r="E280" s="46"/>
      <c r="F280" s="46"/>
      <c r="G280" s="46"/>
      <c r="H280" s="46"/>
      <c r="I280" s="46"/>
      <c r="J280" s="46"/>
      <c r="K280" s="46"/>
      <c r="L280" s="46"/>
      <c r="M280" s="46"/>
      <c r="N280" s="46"/>
      <c r="O280" s="46"/>
      <c r="P280" s="46"/>
      <c r="Q280" s="46"/>
      <c r="R280" s="46"/>
      <c r="T280" s="46"/>
      <c r="U280" s="46"/>
      <c r="V280" s="46"/>
      <c r="W280" s="46"/>
      <c r="X280" s="46"/>
      <c r="Y280" s="46"/>
      <c r="Z280" s="46"/>
      <c r="AA280" s="46"/>
      <c r="AB280" s="46"/>
      <c r="AC280" s="46"/>
      <c r="AD280" s="46"/>
      <c r="AE280" s="46"/>
    </row>
    <row r="281" spans="1:31" s="64" customFormat="1">
      <c r="A281" s="92"/>
      <c r="B281" s="62"/>
      <c r="C281" s="46"/>
      <c r="D281" s="46"/>
      <c r="E281" s="46"/>
      <c r="F281" s="46"/>
      <c r="G281" s="46"/>
      <c r="H281" s="46"/>
      <c r="I281" s="46"/>
      <c r="J281" s="46"/>
      <c r="K281" s="46"/>
      <c r="L281" s="46"/>
      <c r="M281" s="46"/>
      <c r="N281" s="46"/>
      <c r="O281" s="46"/>
      <c r="P281" s="46"/>
      <c r="Q281" s="46"/>
      <c r="R281" s="46"/>
      <c r="T281" s="46"/>
      <c r="U281" s="46"/>
      <c r="V281" s="46"/>
      <c r="W281" s="46"/>
      <c r="X281" s="46"/>
      <c r="Y281" s="46"/>
      <c r="Z281" s="46"/>
      <c r="AA281" s="46"/>
      <c r="AB281" s="46"/>
      <c r="AC281" s="46"/>
      <c r="AD281" s="46"/>
      <c r="AE281" s="46"/>
    </row>
    <row r="282" spans="1:31" s="64" customFormat="1">
      <c r="A282" s="92"/>
      <c r="B282" s="62"/>
      <c r="C282" s="46"/>
      <c r="D282" s="46"/>
      <c r="E282" s="46"/>
      <c r="F282" s="46"/>
      <c r="G282" s="46"/>
      <c r="H282" s="46"/>
      <c r="I282" s="46"/>
      <c r="J282" s="46"/>
      <c r="K282" s="46"/>
      <c r="L282" s="46"/>
      <c r="M282" s="46"/>
      <c r="N282" s="46"/>
      <c r="O282" s="46"/>
      <c r="P282" s="46"/>
      <c r="Q282" s="46"/>
      <c r="R282" s="46"/>
      <c r="T282" s="46"/>
      <c r="U282" s="46"/>
      <c r="V282" s="46"/>
      <c r="W282" s="46"/>
      <c r="X282" s="46"/>
      <c r="Y282" s="46"/>
      <c r="Z282" s="46"/>
      <c r="AA282" s="46"/>
      <c r="AB282" s="46"/>
      <c r="AC282" s="46"/>
      <c r="AD282" s="46"/>
      <c r="AE282" s="46"/>
    </row>
    <row r="283" spans="1:31" s="64" customFormat="1">
      <c r="A283" s="92"/>
      <c r="B283" s="62"/>
      <c r="C283" s="46"/>
      <c r="D283" s="46"/>
      <c r="E283" s="46"/>
      <c r="F283" s="46"/>
      <c r="G283" s="46"/>
      <c r="H283" s="46"/>
      <c r="I283" s="46"/>
      <c r="J283" s="46"/>
      <c r="K283" s="46"/>
      <c r="L283" s="46"/>
      <c r="M283" s="46"/>
      <c r="N283" s="46"/>
      <c r="O283" s="46"/>
      <c r="P283" s="46"/>
      <c r="Q283" s="46"/>
      <c r="R283" s="46"/>
      <c r="T283" s="46"/>
      <c r="U283" s="46"/>
      <c r="V283" s="46"/>
      <c r="W283" s="46"/>
      <c r="X283" s="46"/>
      <c r="Y283" s="46"/>
      <c r="Z283" s="46"/>
      <c r="AA283" s="46"/>
      <c r="AB283" s="46"/>
      <c r="AC283" s="46"/>
      <c r="AD283" s="46"/>
      <c r="AE283" s="46"/>
    </row>
    <row r="284" spans="1:31" s="64" customFormat="1">
      <c r="A284" s="92"/>
      <c r="B284" s="62"/>
      <c r="C284" s="46"/>
      <c r="D284" s="46"/>
      <c r="E284" s="46"/>
      <c r="F284" s="46"/>
      <c r="G284" s="46"/>
      <c r="H284" s="46"/>
      <c r="I284" s="46"/>
      <c r="J284" s="46"/>
      <c r="K284" s="46"/>
      <c r="L284" s="46"/>
      <c r="M284" s="46"/>
      <c r="N284" s="46"/>
      <c r="O284" s="46"/>
      <c r="P284" s="46"/>
      <c r="Q284" s="46"/>
      <c r="R284" s="46"/>
      <c r="T284" s="46"/>
      <c r="U284" s="46"/>
      <c r="V284" s="46"/>
      <c r="W284" s="46"/>
      <c r="X284" s="46"/>
      <c r="Y284" s="46"/>
      <c r="Z284" s="46"/>
      <c r="AA284" s="46"/>
      <c r="AB284" s="46"/>
      <c r="AC284" s="46"/>
      <c r="AD284" s="46"/>
      <c r="AE284" s="46"/>
    </row>
    <row r="285" spans="1:31" s="64" customFormat="1">
      <c r="A285" s="92"/>
      <c r="B285" s="62"/>
      <c r="C285" s="46"/>
      <c r="D285" s="46"/>
      <c r="E285" s="46"/>
      <c r="F285" s="46"/>
      <c r="G285" s="46"/>
      <c r="H285" s="46"/>
      <c r="I285" s="46"/>
      <c r="J285" s="46"/>
      <c r="K285" s="46"/>
      <c r="L285" s="46"/>
      <c r="M285" s="46"/>
      <c r="N285" s="46"/>
      <c r="O285" s="46"/>
      <c r="P285" s="46"/>
      <c r="Q285" s="46"/>
      <c r="R285" s="46"/>
      <c r="T285" s="46"/>
      <c r="U285" s="46"/>
      <c r="V285" s="46"/>
      <c r="W285" s="46"/>
      <c r="X285" s="46"/>
      <c r="Y285" s="46"/>
      <c r="Z285" s="46"/>
      <c r="AA285" s="46"/>
      <c r="AB285" s="46"/>
      <c r="AC285" s="46"/>
      <c r="AD285" s="46"/>
      <c r="AE285" s="46"/>
    </row>
    <row r="286" spans="1:31" s="64" customFormat="1">
      <c r="A286" s="92"/>
      <c r="B286" s="62"/>
      <c r="C286" s="46"/>
      <c r="D286" s="46"/>
      <c r="E286" s="46"/>
      <c r="F286" s="46"/>
      <c r="G286" s="46"/>
      <c r="H286" s="46"/>
      <c r="I286" s="46"/>
      <c r="J286" s="46"/>
      <c r="K286" s="46"/>
      <c r="L286" s="46"/>
      <c r="M286" s="46"/>
      <c r="N286" s="46"/>
      <c r="O286" s="46"/>
      <c r="P286" s="46"/>
      <c r="Q286" s="46"/>
      <c r="R286" s="46"/>
      <c r="T286" s="46"/>
      <c r="U286" s="46"/>
      <c r="V286" s="46"/>
      <c r="W286" s="46"/>
      <c r="X286" s="46"/>
      <c r="Y286" s="46"/>
      <c r="Z286" s="46"/>
      <c r="AA286" s="46"/>
      <c r="AB286" s="46"/>
      <c r="AC286" s="46"/>
      <c r="AD286" s="46"/>
      <c r="AE286" s="46"/>
    </row>
    <row r="287" spans="1:31" s="64" customFormat="1">
      <c r="A287" s="92"/>
      <c r="B287" s="62"/>
      <c r="C287" s="46"/>
      <c r="D287" s="46"/>
      <c r="E287" s="46"/>
      <c r="F287" s="46"/>
      <c r="G287" s="46"/>
      <c r="H287" s="46"/>
      <c r="I287" s="46"/>
      <c r="J287" s="46"/>
      <c r="K287" s="46"/>
      <c r="L287" s="46"/>
      <c r="M287" s="46"/>
      <c r="N287" s="46"/>
      <c r="O287" s="46"/>
      <c r="P287" s="46"/>
      <c r="Q287" s="46"/>
      <c r="R287" s="46"/>
      <c r="T287" s="46"/>
      <c r="U287" s="46"/>
      <c r="V287" s="46"/>
      <c r="W287" s="46"/>
      <c r="X287" s="46"/>
      <c r="Y287" s="46"/>
      <c r="Z287" s="46"/>
      <c r="AA287" s="46"/>
      <c r="AB287" s="46"/>
      <c r="AC287" s="46"/>
      <c r="AD287" s="46"/>
      <c r="AE287" s="46"/>
    </row>
    <row r="288" spans="1:31" s="64" customFormat="1">
      <c r="A288" s="92"/>
      <c r="B288" s="62"/>
      <c r="C288" s="46"/>
      <c r="D288" s="46"/>
      <c r="E288" s="46"/>
      <c r="F288" s="46"/>
      <c r="G288" s="46"/>
      <c r="H288" s="46"/>
      <c r="I288" s="46"/>
      <c r="J288" s="46"/>
      <c r="K288" s="46"/>
      <c r="L288" s="46"/>
      <c r="M288" s="46"/>
      <c r="N288" s="46"/>
      <c r="O288" s="46"/>
      <c r="P288" s="46"/>
      <c r="Q288" s="46"/>
      <c r="R288" s="46"/>
      <c r="T288" s="46"/>
      <c r="U288" s="46"/>
      <c r="V288" s="46"/>
      <c r="W288" s="46"/>
      <c r="X288" s="46"/>
      <c r="Y288" s="46"/>
      <c r="Z288" s="46"/>
      <c r="AA288" s="46"/>
      <c r="AB288" s="46"/>
      <c r="AC288" s="46"/>
      <c r="AD288" s="46"/>
      <c r="AE288" s="46"/>
    </row>
    <row r="289" spans="1:31" s="64" customFormat="1">
      <c r="A289" s="92"/>
      <c r="B289" s="62"/>
      <c r="C289" s="46"/>
      <c r="D289" s="46"/>
      <c r="E289" s="46"/>
      <c r="F289" s="46"/>
      <c r="G289" s="46"/>
      <c r="H289" s="46"/>
      <c r="I289" s="46"/>
      <c r="J289" s="46"/>
      <c r="K289" s="46"/>
      <c r="L289" s="46"/>
      <c r="M289" s="46"/>
      <c r="N289" s="46"/>
      <c r="O289" s="46"/>
      <c r="P289" s="46"/>
      <c r="Q289" s="46"/>
      <c r="R289" s="46"/>
      <c r="T289" s="46"/>
      <c r="U289" s="46"/>
      <c r="V289" s="46"/>
      <c r="W289" s="46"/>
      <c r="X289" s="46"/>
      <c r="Y289" s="46"/>
      <c r="Z289" s="46"/>
      <c r="AA289" s="46"/>
      <c r="AB289" s="46"/>
      <c r="AC289" s="46"/>
      <c r="AD289" s="46"/>
      <c r="AE289" s="46"/>
    </row>
    <row r="290" spans="1:31" s="64" customFormat="1">
      <c r="A290" s="92"/>
      <c r="B290" s="62"/>
      <c r="C290" s="46"/>
      <c r="D290" s="46"/>
      <c r="E290" s="46"/>
      <c r="F290" s="46"/>
      <c r="G290" s="46"/>
      <c r="H290" s="46"/>
      <c r="I290" s="46"/>
      <c r="J290" s="46"/>
      <c r="K290" s="46"/>
      <c r="L290" s="46"/>
      <c r="M290" s="46"/>
      <c r="N290" s="46"/>
      <c r="O290" s="46"/>
      <c r="P290" s="46"/>
      <c r="Q290" s="46"/>
      <c r="R290" s="46"/>
      <c r="T290" s="46"/>
      <c r="U290" s="46"/>
      <c r="V290" s="46"/>
      <c r="W290" s="46"/>
      <c r="X290" s="46"/>
      <c r="Y290" s="46"/>
      <c r="Z290" s="46"/>
      <c r="AA290" s="46"/>
      <c r="AB290" s="46"/>
      <c r="AC290" s="46"/>
      <c r="AD290" s="46"/>
      <c r="AE290" s="46"/>
    </row>
    <row r="291" spans="1:31" s="64" customFormat="1">
      <c r="A291" s="92"/>
      <c r="B291" s="62"/>
      <c r="C291" s="46"/>
      <c r="D291" s="46"/>
      <c r="E291" s="46"/>
      <c r="F291" s="46"/>
      <c r="G291" s="46"/>
      <c r="H291" s="46"/>
      <c r="I291" s="46"/>
      <c r="J291" s="46"/>
      <c r="K291" s="46"/>
      <c r="L291" s="46"/>
      <c r="M291" s="46"/>
      <c r="N291" s="46"/>
      <c r="O291" s="46"/>
      <c r="P291" s="46"/>
      <c r="Q291" s="46"/>
      <c r="R291" s="46"/>
      <c r="T291" s="46"/>
      <c r="U291" s="46"/>
      <c r="V291" s="46"/>
      <c r="W291" s="46"/>
      <c r="X291" s="46"/>
      <c r="Y291" s="46"/>
      <c r="Z291" s="46"/>
      <c r="AA291" s="46"/>
      <c r="AB291" s="46"/>
      <c r="AC291" s="46"/>
      <c r="AD291" s="46"/>
      <c r="AE291" s="46"/>
    </row>
    <row r="292" spans="1:31" s="64" customFormat="1">
      <c r="A292" s="92"/>
      <c r="B292" s="62"/>
      <c r="C292" s="46"/>
      <c r="D292" s="46"/>
      <c r="E292" s="46"/>
      <c r="F292" s="46"/>
      <c r="G292" s="46"/>
      <c r="H292" s="46"/>
      <c r="I292" s="46"/>
      <c r="J292" s="46"/>
      <c r="K292" s="46"/>
      <c r="L292" s="46"/>
      <c r="M292" s="46"/>
      <c r="N292" s="46"/>
      <c r="O292" s="46"/>
      <c r="P292" s="46"/>
      <c r="Q292" s="46"/>
      <c r="R292" s="46"/>
      <c r="T292" s="46"/>
      <c r="U292" s="46"/>
      <c r="V292" s="46"/>
      <c r="W292" s="46"/>
      <c r="X292" s="46"/>
      <c r="Y292" s="46"/>
      <c r="Z292" s="46"/>
      <c r="AA292" s="46"/>
      <c r="AB292" s="46"/>
      <c r="AC292" s="46"/>
      <c r="AD292" s="46"/>
      <c r="AE292" s="46"/>
    </row>
    <row r="293" spans="1:31" s="64" customFormat="1">
      <c r="A293" s="92"/>
      <c r="B293" s="62"/>
      <c r="C293" s="46"/>
      <c r="D293" s="46"/>
      <c r="E293" s="46"/>
      <c r="F293" s="46"/>
      <c r="G293" s="46"/>
      <c r="H293" s="46"/>
      <c r="I293" s="46"/>
      <c r="J293" s="46"/>
      <c r="K293" s="46"/>
      <c r="L293" s="46"/>
      <c r="M293" s="46"/>
      <c r="N293" s="46"/>
      <c r="O293" s="46"/>
      <c r="P293" s="46"/>
      <c r="Q293" s="46"/>
      <c r="R293" s="46"/>
      <c r="T293" s="46"/>
      <c r="U293" s="46"/>
      <c r="V293" s="46"/>
      <c r="W293" s="46"/>
      <c r="X293" s="46"/>
      <c r="Y293" s="46"/>
      <c r="Z293" s="46"/>
      <c r="AA293" s="46"/>
      <c r="AB293" s="46"/>
      <c r="AC293" s="46"/>
      <c r="AD293" s="46"/>
      <c r="AE293" s="46"/>
    </row>
    <row r="294" spans="1:31" s="64" customFormat="1">
      <c r="A294" s="92"/>
      <c r="B294" s="62"/>
      <c r="C294" s="46"/>
      <c r="D294" s="46"/>
      <c r="E294" s="46"/>
      <c r="F294" s="46"/>
      <c r="G294" s="46"/>
      <c r="H294" s="46"/>
      <c r="I294" s="46"/>
      <c r="J294" s="46"/>
      <c r="K294" s="46"/>
      <c r="L294" s="46"/>
      <c r="M294" s="46"/>
      <c r="N294" s="46"/>
      <c r="O294" s="46"/>
      <c r="P294" s="46"/>
      <c r="Q294" s="46"/>
      <c r="R294" s="46"/>
      <c r="T294" s="46"/>
      <c r="U294" s="46"/>
      <c r="V294" s="46"/>
      <c r="W294" s="46"/>
      <c r="X294" s="46"/>
      <c r="Y294" s="46"/>
      <c r="Z294" s="46"/>
      <c r="AA294" s="46"/>
      <c r="AB294" s="46"/>
      <c r="AC294" s="46"/>
      <c r="AD294" s="46"/>
      <c r="AE294" s="46"/>
    </row>
    <row r="295" spans="1:31" s="64" customFormat="1">
      <c r="A295" s="92"/>
      <c r="B295" s="62"/>
      <c r="C295" s="46"/>
      <c r="D295" s="46"/>
      <c r="E295" s="46"/>
      <c r="F295" s="46"/>
      <c r="G295" s="46"/>
      <c r="H295" s="46"/>
      <c r="I295" s="46"/>
      <c r="J295" s="46"/>
      <c r="K295" s="46"/>
      <c r="L295" s="46"/>
      <c r="M295" s="46"/>
      <c r="N295" s="46"/>
      <c r="O295" s="46"/>
      <c r="P295" s="46"/>
      <c r="Q295" s="46"/>
      <c r="R295" s="46"/>
      <c r="T295" s="46"/>
      <c r="U295" s="46"/>
      <c r="V295" s="46"/>
      <c r="W295" s="46"/>
      <c r="X295" s="46"/>
      <c r="Y295" s="46"/>
      <c r="Z295" s="46"/>
      <c r="AA295" s="46"/>
      <c r="AB295" s="46"/>
      <c r="AC295" s="46"/>
      <c r="AD295" s="46"/>
      <c r="AE295" s="46"/>
    </row>
    <row r="296" spans="1:31" s="64" customFormat="1">
      <c r="A296" s="92"/>
      <c r="B296" s="62"/>
      <c r="C296" s="46"/>
      <c r="D296" s="46"/>
      <c r="E296" s="46"/>
      <c r="F296" s="46"/>
      <c r="G296" s="46"/>
      <c r="H296" s="46"/>
      <c r="I296" s="46"/>
      <c r="J296" s="46"/>
      <c r="K296" s="46"/>
      <c r="L296" s="46"/>
      <c r="M296" s="46"/>
      <c r="N296" s="46"/>
      <c r="O296" s="46"/>
      <c r="P296" s="46"/>
      <c r="Q296" s="46"/>
      <c r="R296" s="46"/>
      <c r="T296" s="46"/>
      <c r="U296" s="46"/>
      <c r="V296" s="46"/>
      <c r="W296" s="46"/>
      <c r="X296" s="46"/>
      <c r="Y296" s="46"/>
      <c r="Z296" s="46"/>
      <c r="AA296" s="46"/>
      <c r="AB296" s="46"/>
      <c r="AC296" s="46"/>
      <c r="AD296" s="46"/>
      <c r="AE296" s="46"/>
    </row>
    <row r="297" spans="1:31" s="64" customFormat="1">
      <c r="A297" s="92"/>
      <c r="B297" s="62"/>
      <c r="C297" s="46"/>
      <c r="D297" s="46"/>
      <c r="E297" s="46"/>
      <c r="F297" s="46"/>
      <c r="G297" s="46"/>
      <c r="H297" s="46"/>
      <c r="I297" s="46"/>
      <c r="J297" s="46"/>
      <c r="K297" s="46"/>
      <c r="L297" s="46"/>
      <c r="M297" s="46"/>
      <c r="N297" s="46"/>
      <c r="O297" s="46"/>
      <c r="P297" s="46"/>
      <c r="Q297" s="46"/>
      <c r="R297" s="46"/>
      <c r="T297" s="46"/>
      <c r="U297" s="46"/>
      <c r="V297" s="46"/>
      <c r="W297" s="46"/>
      <c r="X297" s="46"/>
      <c r="Y297" s="46"/>
      <c r="Z297" s="46"/>
      <c r="AA297" s="46"/>
      <c r="AB297" s="46"/>
      <c r="AC297" s="46"/>
      <c r="AD297" s="46"/>
      <c r="AE297" s="46"/>
    </row>
    <row r="298" spans="1:31" s="64" customFormat="1">
      <c r="A298" s="92"/>
      <c r="B298" s="62"/>
      <c r="C298" s="46"/>
      <c r="D298" s="46"/>
      <c r="E298" s="46"/>
      <c r="F298" s="46"/>
      <c r="G298" s="46"/>
      <c r="H298" s="46"/>
      <c r="I298" s="46"/>
      <c r="J298" s="46"/>
      <c r="K298" s="46"/>
      <c r="L298" s="46"/>
      <c r="M298" s="46"/>
      <c r="N298" s="46"/>
      <c r="O298" s="46"/>
      <c r="P298" s="46"/>
      <c r="Q298" s="46"/>
      <c r="R298" s="46"/>
      <c r="T298" s="46"/>
      <c r="U298" s="46"/>
      <c r="V298" s="46"/>
      <c r="W298" s="46"/>
      <c r="X298" s="46"/>
      <c r="Y298" s="46"/>
      <c r="Z298" s="46"/>
      <c r="AA298" s="46"/>
      <c r="AB298" s="46"/>
      <c r="AC298" s="46"/>
      <c r="AD298" s="46"/>
      <c r="AE298" s="46"/>
    </row>
    <row r="299" spans="1:31" s="64" customFormat="1">
      <c r="A299" s="92"/>
      <c r="B299" s="62"/>
      <c r="C299" s="46"/>
      <c r="D299" s="46"/>
      <c r="E299" s="46"/>
      <c r="F299" s="46"/>
      <c r="G299" s="46"/>
      <c r="H299" s="46"/>
      <c r="I299" s="46"/>
      <c r="J299" s="46"/>
      <c r="K299" s="46"/>
      <c r="L299" s="46"/>
      <c r="M299" s="46"/>
      <c r="N299" s="46"/>
      <c r="O299" s="46"/>
      <c r="P299" s="46"/>
      <c r="Q299" s="46"/>
      <c r="R299" s="46"/>
      <c r="T299" s="46"/>
      <c r="U299" s="46"/>
      <c r="V299" s="46"/>
      <c r="W299" s="46"/>
      <c r="X299" s="46"/>
      <c r="Y299" s="46"/>
      <c r="Z299" s="46"/>
      <c r="AA299" s="46"/>
      <c r="AB299" s="46"/>
      <c r="AC299" s="46"/>
      <c r="AD299" s="46"/>
      <c r="AE299" s="46"/>
    </row>
    <row r="300" spans="1:31" s="64" customFormat="1">
      <c r="A300" s="92"/>
      <c r="B300" s="62"/>
      <c r="C300" s="46"/>
      <c r="D300" s="46"/>
      <c r="E300" s="46"/>
      <c r="F300" s="46"/>
      <c r="G300" s="46"/>
      <c r="H300" s="46"/>
      <c r="I300" s="46"/>
      <c r="J300" s="46"/>
      <c r="K300" s="46"/>
      <c r="L300" s="46"/>
      <c r="M300" s="46"/>
      <c r="N300" s="46"/>
      <c r="O300" s="46"/>
      <c r="P300" s="46"/>
      <c r="Q300" s="46"/>
      <c r="R300" s="46"/>
      <c r="T300" s="46"/>
      <c r="U300" s="46"/>
      <c r="V300" s="46"/>
      <c r="W300" s="46"/>
      <c r="X300" s="46"/>
      <c r="Y300" s="46"/>
      <c r="Z300" s="46"/>
      <c r="AA300" s="46"/>
      <c r="AB300" s="46"/>
      <c r="AC300" s="46"/>
      <c r="AD300" s="46"/>
      <c r="AE300" s="46"/>
    </row>
    <row r="301" spans="1:31" s="64" customFormat="1">
      <c r="A301" s="92"/>
      <c r="B301" s="62"/>
      <c r="C301" s="46"/>
      <c r="D301" s="46"/>
      <c r="E301" s="46"/>
      <c r="F301" s="46"/>
      <c r="G301" s="46"/>
      <c r="H301" s="46"/>
      <c r="I301" s="46"/>
      <c r="J301" s="46"/>
      <c r="K301" s="46"/>
      <c r="L301" s="46"/>
      <c r="M301" s="46"/>
      <c r="N301" s="46"/>
      <c r="O301" s="46"/>
      <c r="P301" s="46"/>
      <c r="Q301" s="46"/>
      <c r="R301" s="46"/>
      <c r="T301" s="46"/>
      <c r="U301" s="46"/>
      <c r="V301" s="46"/>
      <c r="W301" s="46"/>
      <c r="X301" s="46"/>
      <c r="Y301" s="46"/>
      <c r="Z301" s="46"/>
      <c r="AA301" s="46"/>
      <c r="AB301" s="46"/>
      <c r="AC301" s="46"/>
      <c r="AD301" s="46"/>
      <c r="AE301" s="46"/>
    </row>
    <row r="302" spans="1:31" s="64" customFormat="1">
      <c r="A302" s="92"/>
      <c r="B302" s="62"/>
      <c r="C302" s="46"/>
      <c r="D302" s="46"/>
      <c r="E302" s="46"/>
      <c r="F302" s="46"/>
      <c r="G302" s="46"/>
      <c r="H302" s="46"/>
      <c r="I302" s="46"/>
      <c r="J302" s="46"/>
      <c r="K302" s="46"/>
      <c r="L302" s="46"/>
      <c r="M302" s="46"/>
      <c r="N302" s="46"/>
      <c r="O302" s="46"/>
      <c r="P302" s="46"/>
      <c r="Q302" s="46"/>
      <c r="R302" s="46"/>
      <c r="T302" s="46"/>
      <c r="U302" s="46"/>
      <c r="V302" s="46"/>
      <c r="W302" s="46"/>
      <c r="X302" s="46"/>
      <c r="Y302" s="46"/>
      <c r="Z302" s="46"/>
      <c r="AA302" s="46"/>
      <c r="AB302" s="46"/>
      <c r="AC302" s="46"/>
      <c r="AD302" s="46"/>
      <c r="AE302" s="46"/>
    </row>
    <row r="303" spans="1:31" s="64" customFormat="1">
      <c r="A303" s="92"/>
      <c r="B303" s="62"/>
      <c r="C303" s="46"/>
      <c r="D303" s="46"/>
      <c r="E303" s="46"/>
      <c r="F303" s="46"/>
      <c r="G303" s="46"/>
      <c r="H303" s="46"/>
      <c r="I303" s="46"/>
      <c r="J303" s="46"/>
      <c r="K303" s="46"/>
      <c r="L303" s="46"/>
      <c r="M303" s="46"/>
      <c r="N303" s="46"/>
      <c r="O303" s="46"/>
      <c r="P303" s="46"/>
      <c r="Q303" s="46"/>
      <c r="R303" s="46"/>
      <c r="T303" s="46"/>
      <c r="U303" s="46"/>
      <c r="V303" s="46"/>
      <c r="W303" s="46"/>
      <c r="X303" s="46"/>
      <c r="Y303" s="46"/>
      <c r="Z303" s="46"/>
      <c r="AA303" s="46"/>
      <c r="AB303" s="46"/>
      <c r="AC303" s="46"/>
      <c r="AD303" s="46"/>
      <c r="AE303" s="46"/>
    </row>
    <row r="304" spans="1:31" s="64" customFormat="1">
      <c r="A304" s="92"/>
      <c r="B304" s="62"/>
      <c r="C304" s="46"/>
      <c r="D304" s="46"/>
      <c r="E304" s="46"/>
      <c r="F304" s="46"/>
      <c r="G304" s="46"/>
      <c r="H304" s="46"/>
      <c r="I304" s="46"/>
      <c r="J304" s="46"/>
      <c r="K304" s="46"/>
      <c r="L304" s="46"/>
      <c r="M304" s="46"/>
      <c r="N304" s="46"/>
      <c r="O304" s="46"/>
      <c r="P304" s="46"/>
      <c r="Q304" s="46"/>
      <c r="R304" s="46"/>
      <c r="T304" s="46"/>
      <c r="U304" s="46"/>
      <c r="V304" s="46"/>
      <c r="W304" s="46"/>
      <c r="X304" s="46"/>
      <c r="Y304" s="46"/>
      <c r="Z304" s="46"/>
      <c r="AA304" s="46"/>
      <c r="AB304" s="46"/>
      <c r="AC304" s="46"/>
      <c r="AD304" s="46"/>
      <c r="AE304" s="46"/>
    </row>
    <row r="305" spans="1:31" s="64" customFormat="1">
      <c r="A305" s="92"/>
      <c r="B305" s="62"/>
      <c r="C305" s="46"/>
      <c r="D305" s="46"/>
      <c r="E305" s="46"/>
      <c r="F305" s="46"/>
      <c r="G305" s="46"/>
      <c r="H305" s="46"/>
      <c r="I305" s="46"/>
      <c r="J305" s="46"/>
      <c r="K305" s="46"/>
      <c r="L305" s="46"/>
      <c r="M305" s="46"/>
      <c r="N305" s="46"/>
      <c r="O305" s="46"/>
      <c r="P305" s="46"/>
      <c r="Q305" s="46"/>
      <c r="R305" s="46"/>
      <c r="T305" s="46"/>
      <c r="U305" s="46"/>
      <c r="V305" s="46"/>
      <c r="W305" s="46"/>
      <c r="X305" s="46"/>
      <c r="Y305" s="46"/>
      <c r="Z305" s="46"/>
      <c r="AA305" s="46"/>
      <c r="AB305" s="46"/>
      <c r="AC305" s="46"/>
      <c r="AD305" s="46"/>
      <c r="AE305" s="46"/>
    </row>
    <row r="306" spans="1:31" s="64" customFormat="1">
      <c r="A306" s="92"/>
      <c r="B306" s="62"/>
      <c r="C306" s="46"/>
      <c r="D306" s="46"/>
      <c r="E306" s="46"/>
      <c r="F306" s="46"/>
      <c r="G306" s="46"/>
      <c r="H306" s="46"/>
      <c r="I306" s="46"/>
      <c r="J306" s="46"/>
      <c r="K306" s="46"/>
      <c r="L306" s="46"/>
      <c r="M306" s="46"/>
      <c r="N306" s="46"/>
      <c r="O306" s="46"/>
      <c r="P306" s="46"/>
      <c r="Q306" s="46"/>
      <c r="R306" s="46"/>
      <c r="T306" s="46"/>
      <c r="U306" s="46"/>
      <c r="V306" s="46"/>
      <c r="W306" s="46"/>
      <c r="X306" s="46"/>
      <c r="Y306" s="46"/>
      <c r="Z306" s="46"/>
      <c r="AA306" s="46"/>
      <c r="AB306" s="46"/>
      <c r="AC306" s="46"/>
      <c r="AD306" s="46"/>
      <c r="AE306" s="46"/>
    </row>
    <row r="307" spans="1:31" s="64" customFormat="1">
      <c r="A307" s="92"/>
      <c r="B307" s="62"/>
      <c r="C307" s="46"/>
      <c r="D307" s="46"/>
      <c r="E307" s="46"/>
      <c r="F307" s="46"/>
      <c r="G307" s="46"/>
      <c r="H307" s="46"/>
      <c r="I307" s="46"/>
      <c r="J307" s="46"/>
      <c r="K307" s="46"/>
      <c r="L307" s="46"/>
      <c r="M307" s="46"/>
      <c r="N307" s="46"/>
      <c r="O307" s="46"/>
      <c r="P307" s="46"/>
      <c r="Q307" s="46"/>
      <c r="R307" s="46"/>
      <c r="T307" s="46"/>
      <c r="U307" s="46"/>
      <c r="V307" s="46"/>
      <c r="W307" s="46"/>
      <c r="X307" s="46"/>
      <c r="Y307" s="46"/>
      <c r="Z307" s="46"/>
      <c r="AA307" s="46"/>
      <c r="AB307" s="46"/>
      <c r="AC307" s="46"/>
      <c r="AD307" s="46"/>
      <c r="AE307" s="46"/>
    </row>
    <row r="308" spans="1:31" s="64" customFormat="1">
      <c r="A308" s="92"/>
      <c r="B308" s="62"/>
      <c r="C308" s="46"/>
      <c r="D308" s="46"/>
      <c r="E308" s="46"/>
      <c r="F308" s="46"/>
      <c r="G308" s="46"/>
      <c r="H308" s="46"/>
      <c r="I308" s="46"/>
      <c r="J308" s="46"/>
      <c r="K308" s="46"/>
      <c r="L308" s="46"/>
      <c r="M308" s="46"/>
      <c r="N308" s="46"/>
      <c r="O308" s="46"/>
      <c r="P308" s="46"/>
      <c r="Q308" s="46"/>
      <c r="R308" s="46"/>
      <c r="T308" s="46"/>
      <c r="U308" s="46"/>
      <c r="V308" s="46"/>
      <c r="W308" s="46"/>
      <c r="X308" s="46"/>
      <c r="Y308" s="46"/>
      <c r="Z308" s="46"/>
      <c r="AA308" s="46"/>
      <c r="AB308" s="46"/>
      <c r="AC308" s="46"/>
      <c r="AD308" s="46"/>
      <c r="AE308" s="46"/>
    </row>
    <row r="309" spans="1:31" s="64" customFormat="1">
      <c r="A309" s="92"/>
      <c r="B309" s="62"/>
      <c r="C309" s="46"/>
      <c r="D309" s="46"/>
      <c r="E309" s="46"/>
      <c r="F309" s="46"/>
      <c r="G309" s="46"/>
      <c r="H309" s="46"/>
      <c r="I309" s="46"/>
      <c r="J309" s="46"/>
      <c r="K309" s="46"/>
      <c r="L309" s="46"/>
      <c r="M309" s="46"/>
      <c r="N309" s="46"/>
      <c r="O309" s="46"/>
      <c r="P309" s="46"/>
      <c r="Q309" s="46"/>
      <c r="R309" s="46"/>
      <c r="T309" s="46"/>
      <c r="U309" s="46"/>
      <c r="V309" s="46"/>
      <c r="W309" s="46"/>
      <c r="X309" s="46"/>
      <c r="Y309" s="46"/>
      <c r="Z309" s="46"/>
      <c r="AA309" s="46"/>
      <c r="AB309" s="46"/>
      <c r="AC309" s="46"/>
      <c r="AD309" s="46"/>
      <c r="AE309" s="46"/>
    </row>
    <row r="310" spans="1:31" s="64" customFormat="1">
      <c r="A310" s="92"/>
      <c r="B310" s="62"/>
      <c r="C310" s="46"/>
      <c r="D310" s="46"/>
      <c r="E310" s="46"/>
      <c r="F310" s="46"/>
      <c r="G310" s="46"/>
      <c r="H310" s="46"/>
      <c r="I310" s="46"/>
      <c r="J310" s="46"/>
      <c r="K310" s="46"/>
      <c r="L310" s="46"/>
      <c r="M310" s="46"/>
      <c r="N310" s="46"/>
      <c r="O310" s="46"/>
      <c r="P310" s="46"/>
      <c r="Q310" s="46"/>
      <c r="R310" s="46"/>
      <c r="T310" s="46"/>
      <c r="U310" s="46"/>
      <c r="V310" s="46"/>
      <c r="W310" s="46"/>
      <c r="X310" s="46"/>
      <c r="Y310" s="46"/>
      <c r="Z310" s="46"/>
      <c r="AA310" s="46"/>
      <c r="AB310" s="46"/>
      <c r="AC310" s="46"/>
      <c r="AD310" s="46"/>
      <c r="AE310" s="46"/>
    </row>
    <row r="311" spans="1:31" s="64" customFormat="1">
      <c r="A311" s="92"/>
      <c r="B311" s="62"/>
      <c r="C311" s="46"/>
      <c r="D311" s="46"/>
      <c r="E311" s="46"/>
      <c r="F311" s="46"/>
      <c r="G311" s="46"/>
      <c r="H311" s="46"/>
      <c r="I311" s="46"/>
      <c r="J311" s="46"/>
      <c r="K311" s="46"/>
      <c r="L311" s="46"/>
      <c r="M311" s="46"/>
      <c r="N311" s="46"/>
      <c r="O311" s="46"/>
      <c r="P311" s="46"/>
      <c r="Q311" s="46"/>
      <c r="R311" s="46"/>
      <c r="T311" s="46"/>
      <c r="U311" s="46"/>
      <c r="V311" s="46"/>
      <c r="W311" s="46"/>
      <c r="X311" s="46"/>
      <c r="Y311" s="46"/>
      <c r="Z311" s="46"/>
      <c r="AA311" s="46"/>
      <c r="AB311" s="46"/>
      <c r="AC311" s="46"/>
      <c r="AD311" s="46"/>
      <c r="AE311" s="46"/>
    </row>
    <row r="312" spans="1:31" s="64" customFormat="1">
      <c r="A312" s="92"/>
      <c r="B312" s="62"/>
      <c r="C312" s="46"/>
      <c r="D312" s="46"/>
      <c r="E312" s="46"/>
      <c r="F312" s="46"/>
      <c r="G312" s="46"/>
      <c r="H312" s="46"/>
      <c r="I312" s="46"/>
      <c r="J312" s="46"/>
      <c r="K312" s="46"/>
      <c r="L312" s="46"/>
      <c r="M312" s="46"/>
      <c r="N312" s="46"/>
      <c r="O312" s="46"/>
      <c r="P312" s="46"/>
      <c r="Q312" s="46"/>
      <c r="R312" s="46"/>
      <c r="T312" s="46"/>
      <c r="U312" s="46"/>
      <c r="V312" s="46"/>
      <c r="W312" s="46"/>
      <c r="X312" s="46"/>
      <c r="Y312" s="46"/>
      <c r="Z312" s="46"/>
      <c r="AA312" s="46"/>
      <c r="AB312" s="46"/>
      <c r="AC312" s="46"/>
      <c r="AD312" s="46"/>
      <c r="AE312" s="46"/>
    </row>
    <row r="313" spans="1:31" s="64" customFormat="1">
      <c r="A313" s="92"/>
      <c r="B313" s="62"/>
      <c r="C313" s="46"/>
      <c r="D313" s="46"/>
      <c r="E313" s="46"/>
      <c r="F313" s="46"/>
      <c r="G313" s="46"/>
      <c r="H313" s="46"/>
      <c r="I313" s="46"/>
      <c r="J313" s="46"/>
      <c r="K313" s="46"/>
      <c r="L313" s="46"/>
      <c r="M313" s="46"/>
      <c r="N313" s="46"/>
      <c r="O313" s="46"/>
      <c r="P313" s="46"/>
      <c r="Q313" s="46"/>
      <c r="R313" s="46"/>
      <c r="T313" s="46"/>
      <c r="U313" s="46"/>
      <c r="V313" s="46"/>
      <c r="W313" s="46"/>
      <c r="X313" s="46"/>
      <c r="Y313" s="46"/>
      <c r="Z313" s="46"/>
      <c r="AA313" s="46"/>
      <c r="AB313" s="46"/>
      <c r="AC313" s="46"/>
      <c r="AD313" s="46"/>
      <c r="AE313" s="46"/>
    </row>
    <row r="314" spans="1:31" s="64" customFormat="1">
      <c r="A314" s="92"/>
      <c r="B314" s="62"/>
      <c r="C314" s="46"/>
      <c r="D314" s="46"/>
      <c r="E314" s="46"/>
      <c r="F314" s="46"/>
      <c r="G314" s="46"/>
      <c r="H314" s="46"/>
      <c r="I314" s="46"/>
      <c r="J314" s="46"/>
      <c r="K314" s="46"/>
      <c r="L314" s="46"/>
      <c r="M314" s="46"/>
      <c r="N314" s="46"/>
      <c r="O314" s="46"/>
      <c r="P314" s="46"/>
      <c r="Q314" s="46"/>
      <c r="R314" s="46"/>
      <c r="T314" s="46"/>
      <c r="U314" s="46"/>
      <c r="V314" s="46"/>
      <c r="W314" s="46"/>
      <c r="X314" s="46"/>
      <c r="Y314" s="46"/>
      <c r="Z314" s="46"/>
      <c r="AA314" s="46"/>
      <c r="AB314" s="46"/>
      <c r="AC314" s="46"/>
      <c r="AD314" s="46"/>
      <c r="AE314" s="46"/>
    </row>
    <row r="315" spans="1:31" s="64" customFormat="1">
      <c r="A315" s="92"/>
      <c r="B315" s="62"/>
      <c r="C315" s="46"/>
      <c r="D315" s="46"/>
      <c r="E315" s="46"/>
      <c r="F315" s="46"/>
      <c r="G315" s="46"/>
      <c r="H315" s="46"/>
      <c r="I315" s="46"/>
      <c r="J315" s="46"/>
      <c r="K315" s="46"/>
      <c r="L315" s="46"/>
      <c r="M315" s="46"/>
      <c r="N315" s="46"/>
      <c r="O315" s="46"/>
      <c r="P315" s="46"/>
      <c r="Q315" s="46"/>
      <c r="R315" s="46"/>
      <c r="T315" s="46"/>
      <c r="U315" s="46"/>
      <c r="V315" s="46"/>
      <c r="W315" s="46"/>
      <c r="X315" s="46"/>
      <c r="Y315" s="46"/>
      <c r="Z315" s="46"/>
      <c r="AA315" s="46"/>
      <c r="AB315" s="46"/>
      <c r="AC315" s="46"/>
      <c r="AD315" s="46"/>
      <c r="AE315" s="46"/>
    </row>
    <row r="316" spans="1:31" s="64" customFormat="1">
      <c r="A316" s="92"/>
      <c r="B316" s="62"/>
      <c r="C316" s="46"/>
      <c r="D316" s="46"/>
      <c r="E316" s="46"/>
      <c r="F316" s="46"/>
      <c r="G316" s="46"/>
      <c r="H316" s="46"/>
      <c r="I316" s="46"/>
      <c r="J316" s="46"/>
      <c r="K316" s="46"/>
      <c r="L316" s="46"/>
      <c r="M316" s="46"/>
      <c r="N316" s="46"/>
      <c r="O316" s="46"/>
      <c r="P316" s="46"/>
      <c r="Q316" s="46"/>
      <c r="R316" s="46"/>
      <c r="T316" s="46"/>
      <c r="U316" s="46"/>
      <c r="V316" s="46"/>
      <c r="W316" s="46"/>
      <c r="X316" s="46"/>
      <c r="Y316" s="46"/>
      <c r="Z316" s="46"/>
      <c r="AA316" s="46"/>
      <c r="AB316" s="46"/>
      <c r="AC316" s="46"/>
      <c r="AD316" s="46"/>
      <c r="AE316" s="46"/>
    </row>
    <row r="317" spans="1:31" s="64" customFormat="1">
      <c r="A317" s="92"/>
      <c r="B317" s="62"/>
      <c r="C317" s="46"/>
      <c r="D317" s="46"/>
      <c r="E317" s="46"/>
      <c r="F317" s="46"/>
      <c r="G317" s="46"/>
      <c r="H317" s="46"/>
      <c r="I317" s="46"/>
      <c r="J317" s="46"/>
      <c r="K317" s="46"/>
      <c r="L317" s="46"/>
      <c r="M317" s="46"/>
      <c r="N317" s="46"/>
      <c r="O317" s="46"/>
      <c r="P317" s="46"/>
      <c r="Q317" s="46"/>
      <c r="R317" s="46"/>
      <c r="T317" s="46"/>
      <c r="U317" s="46"/>
      <c r="V317" s="46"/>
      <c r="W317" s="46"/>
      <c r="X317" s="46"/>
      <c r="Y317" s="46"/>
      <c r="Z317" s="46"/>
      <c r="AA317" s="46"/>
      <c r="AB317" s="46"/>
      <c r="AC317" s="46"/>
      <c r="AD317" s="46"/>
      <c r="AE317" s="46"/>
    </row>
    <row r="318" spans="1:31" s="64" customFormat="1">
      <c r="A318" s="92"/>
      <c r="B318" s="62"/>
      <c r="C318" s="46"/>
      <c r="D318" s="46"/>
      <c r="E318" s="46"/>
      <c r="F318" s="46"/>
      <c r="G318" s="46"/>
      <c r="H318" s="46"/>
      <c r="I318" s="46"/>
      <c r="J318" s="46"/>
      <c r="K318" s="46"/>
      <c r="L318" s="46"/>
      <c r="M318" s="46"/>
      <c r="N318" s="46"/>
      <c r="O318" s="46"/>
      <c r="P318" s="46"/>
      <c r="Q318" s="46"/>
      <c r="R318" s="46"/>
      <c r="T318" s="46"/>
      <c r="U318" s="46"/>
      <c r="V318" s="46"/>
      <c r="W318" s="46"/>
      <c r="X318" s="46"/>
      <c r="Y318" s="46"/>
      <c r="Z318" s="46"/>
      <c r="AA318" s="46"/>
      <c r="AB318" s="46"/>
      <c r="AC318" s="46"/>
      <c r="AD318" s="46"/>
      <c r="AE318" s="46"/>
    </row>
    <row r="319" spans="1:31" s="64" customFormat="1">
      <c r="A319" s="92"/>
      <c r="B319" s="62"/>
      <c r="C319" s="46"/>
      <c r="D319" s="46"/>
      <c r="E319" s="46"/>
      <c r="F319" s="46"/>
      <c r="G319" s="46"/>
      <c r="H319" s="46"/>
      <c r="I319" s="46"/>
      <c r="J319" s="46"/>
      <c r="K319" s="46"/>
      <c r="L319" s="46"/>
      <c r="M319" s="46"/>
      <c r="N319" s="46"/>
      <c r="O319" s="46"/>
      <c r="P319" s="46"/>
      <c r="Q319" s="46"/>
      <c r="R319" s="46"/>
      <c r="T319" s="46"/>
      <c r="U319" s="46"/>
      <c r="V319" s="46"/>
      <c r="W319" s="46"/>
      <c r="X319" s="46"/>
      <c r="Y319" s="46"/>
      <c r="Z319" s="46"/>
      <c r="AA319" s="46"/>
      <c r="AB319" s="46"/>
      <c r="AC319" s="46"/>
      <c r="AD319" s="46"/>
      <c r="AE319" s="46"/>
    </row>
    <row r="320" spans="1:31" s="64" customFormat="1">
      <c r="A320" s="92"/>
      <c r="B320" s="62"/>
      <c r="C320" s="46"/>
      <c r="D320" s="46"/>
      <c r="E320" s="46"/>
      <c r="F320" s="46"/>
      <c r="G320" s="46"/>
      <c r="H320" s="46"/>
      <c r="I320" s="46"/>
      <c r="J320" s="46"/>
      <c r="K320" s="46"/>
      <c r="L320" s="46"/>
      <c r="M320" s="46"/>
      <c r="N320" s="46"/>
      <c r="O320" s="46"/>
      <c r="P320" s="46"/>
      <c r="Q320" s="46"/>
      <c r="R320" s="46"/>
      <c r="T320" s="46"/>
      <c r="U320" s="46"/>
      <c r="V320" s="46"/>
      <c r="W320" s="46"/>
      <c r="X320" s="46"/>
      <c r="Y320" s="46"/>
      <c r="Z320" s="46"/>
      <c r="AA320" s="46"/>
      <c r="AB320" s="46"/>
      <c r="AC320" s="46"/>
      <c r="AD320" s="46"/>
      <c r="AE320" s="46"/>
    </row>
    <row r="321" spans="1:31" s="64" customFormat="1">
      <c r="A321" s="92"/>
      <c r="B321" s="62"/>
      <c r="C321" s="46"/>
      <c r="D321" s="46"/>
      <c r="E321" s="46"/>
      <c r="F321" s="46"/>
      <c r="G321" s="46"/>
      <c r="H321" s="46"/>
      <c r="I321" s="46"/>
      <c r="J321" s="46"/>
      <c r="K321" s="46"/>
      <c r="L321" s="46"/>
      <c r="M321" s="46"/>
      <c r="N321" s="46"/>
      <c r="O321" s="46"/>
      <c r="P321" s="46"/>
      <c r="Q321" s="46"/>
      <c r="R321" s="46"/>
      <c r="T321" s="46"/>
      <c r="U321" s="46"/>
      <c r="V321" s="46"/>
      <c r="W321" s="46"/>
      <c r="X321" s="46"/>
      <c r="Y321" s="46"/>
      <c r="Z321" s="46"/>
      <c r="AA321" s="46"/>
      <c r="AB321" s="46"/>
      <c r="AC321" s="46"/>
      <c r="AD321" s="46"/>
      <c r="AE321" s="46"/>
    </row>
    <row r="322" spans="1:31" s="64" customFormat="1">
      <c r="A322" s="92"/>
      <c r="B322" s="62"/>
      <c r="C322" s="46"/>
      <c r="D322" s="46"/>
      <c r="E322" s="46"/>
      <c r="F322" s="46"/>
      <c r="G322" s="46"/>
      <c r="H322" s="46"/>
      <c r="I322" s="46"/>
      <c r="J322" s="46"/>
      <c r="K322" s="46"/>
      <c r="L322" s="46"/>
      <c r="M322" s="46"/>
      <c r="N322" s="46"/>
      <c r="O322" s="46"/>
      <c r="P322" s="46"/>
      <c r="Q322" s="46"/>
      <c r="R322" s="46"/>
      <c r="T322" s="46"/>
      <c r="U322" s="46"/>
      <c r="V322" s="46"/>
      <c r="W322" s="46"/>
      <c r="X322" s="46"/>
      <c r="Y322" s="46"/>
      <c r="Z322" s="46"/>
      <c r="AA322" s="46"/>
      <c r="AB322" s="46"/>
      <c r="AC322" s="46"/>
      <c r="AD322" s="46"/>
      <c r="AE322" s="46"/>
    </row>
    <row r="323" spans="1:31" s="64" customFormat="1">
      <c r="A323" s="92"/>
      <c r="B323" s="62"/>
      <c r="C323" s="46"/>
      <c r="D323" s="46"/>
      <c r="E323" s="46"/>
      <c r="F323" s="46"/>
      <c r="G323" s="46"/>
      <c r="H323" s="46"/>
      <c r="I323" s="46"/>
      <c r="J323" s="46"/>
      <c r="K323" s="46"/>
      <c r="L323" s="46"/>
      <c r="M323" s="46"/>
      <c r="N323" s="46"/>
      <c r="O323" s="46"/>
      <c r="P323" s="46"/>
      <c r="Q323" s="46"/>
      <c r="R323" s="46"/>
      <c r="T323" s="46"/>
      <c r="U323" s="46"/>
      <c r="V323" s="46"/>
      <c r="W323" s="46"/>
      <c r="X323" s="46"/>
      <c r="Y323" s="46"/>
      <c r="Z323" s="46"/>
      <c r="AA323" s="46"/>
      <c r="AB323" s="46"/>
      <c r="AC323" s="46"/>
      <c r="AD323" s="46"/>
      <c r="AE323" s="46"/>
    </row>
    <row r="324" spans="1:31" s="64" customFormat="1">
      <c r="A324" s="92"/>
      <c r="B324" s="62"/>
      <c r="C324" s="46"/>
      <c r="D324" s="46"/>
      <c r="E324" s="46"/>
      <c r="F324" s="46"/>
      <c r="G324" s="46"/>
      <c r="H324" s="46"/>
      <c r="I324" s="46"/>
      <c r="J324" s="46"/>
      <c r="K324" s="46"/>
      <c r="L324" s="46"/>
      <c r="M324" s="46"/>
      <c r="N324" s="46"/>
      <c r="O324" s="46"/>
      <c r="P324" s="46"/>
      <c r="Q324" s="46"/>
      <c r="R324" s="46"/>
      <c r="T324" s="46"/>
      <c r="U324" s="46"/>
      <c r="V324" s="46"/>
      <c r="W324" s="46"/>
      <c r="X324" s="46"/>
      <c r="Y324" s="46"/>
      <c r="Z324" s="46"/>
      <c r="AA324" s="46"/>
      <c r="AB324" s="46"/>
      <c r="AC324" s="46"/>
      <c r="AD324" s="46"/>
      <c r="AE324" s="46"/>
    </row>
    <row r="325" spans="1:31" s="64" customFormat="1">
      <c r="A325" s="92"/>
      <c r="B325" s="62"/>
      <c r="C325" s="46"/>
      <c r="D325" s="46"/>
      <c r="E325" s="46"/>
      <c r="F325" s="46"/>
      <c r="G325" s="46"/>
      <c r="H325" s="46"/>
      <c r="I325" s="46"/>
      <c r="J325" s="46"/>
      <c r="K325" s="46"/>
      <c r="L325" s="46"/>
      <c r="M325" s="46"/>
      <c r="N325" s="46"/>
      <c r="O325" s="46"/>
      <c r="P325" s="46"/>
      <c r="Q325" s="46"/>
      <c r="R325" s="46"/>
      <c r="T325" s="46"/>
      <c r="U325" s="46"/>
      <c r="V325" s="46"/>
      <c r="W325" s="46"/>
      <c r="X325" s="46"/>
      <c r="Y325" s="46"/>
      <c r="Z325" s="46"/>
      <c r="AA325" s="46"/>
      <c r="AB325" s="46"/>
      <c r="AC325" s="46"/>
      <c r="AD325" s="46"/>
      <c r="AE325" s="46"/>
    </row>
    <row r="326" spans="1:31" s="64" customFormat="1">
      <c r="A326" s="92"/>
      <c r="B326" s="62"/>
      <c r="C326" s="46"/>
      <c r="D326" s="46"/>
      <c r="E326" s="46"/>
      <c r="F326" s="46"/>
      <c r="G326" s="46"/>
      <c r="H326" s="46"/>
      <c r="I326" s="46"/>
      <c r="J326" s="46"/>
      <c r="K326" s="46"/>
      <c r="L326" s="46"/>
      <c r="M326" s="46"/>
      <c r="N326" s="46"/>
      <c r="O326" s="46"/>
      <c r="P326" s="46"/>
      <c r="Q326" s="46"/>
      <c r="R326" s="46"/>
      <c r="T326" s="46"/>
      <c r="U326" s="46"/>
      <c r="V326" s="46"/>
      <c r="W326" s="46"/>
      <c r="X326" s="46"/>
      <c r="Y326" s="46"/>
      <c r="Z326" s="46"/>
      <c r="AA326" s="46"/>
      <c r="AB326" s="46"/>
      <c r="AC326" s="46"/>
      <c r="AD326" s="46"/>
      <c r="AE326" s="46"/>
    </row>
    <row r="327" spans="1:31" s="64" customFormat="1">
      <c r="A327" s="92"/>
      <c r="B327" s="62"/>
      <c r="C327" s="46"/>
      <c r="D327" s="46"/>
      <c r="E327" s="46"/>
      <c r="F327" s="46"/>
      <c r="G327" s="46"/>
      <c r="H327" s="46"/>
      <c r="I327" s="46"/>
      <c r="J327" s="46"/>
      <c r="K327" s="46"/>
      <c r="L327" s="46"/>
      <c r="M327" s="46"/>
      <c r="N327" s="46"/>
      <c r="O327" s="46"/>
      <c r="P327" s="46"/>
      <c r="Q327" s="46"/>
      <c r="R327" s="46"/>
      <c r="T327" s="46"/>
      <c r="U327" s="46"/>
      <c r="V327" s="46"/>
      <c r="W327" s="46"/>
      <c r="X327" s="46"/>
      <c r="Y327" s="46"/>
      <c r="Z327" s="46"/>
      <c r="AA327" s="46"/>
      <c r="AB327" s="46"/>
      <c r="AC327" s="46"/>
      <c r="AD327" s="46"/>
      <c r="AE327" s="46"/>
    </row>
    <row r="328" spans="1:31" s="64" customFormat="1">
      <c r="A328" s="92"/>
      <c r="B328" s="62"/>
      <c r="C328" s="46"/>
      <c r="D328" s="46"/>
      <c r="E328" s="46"/>
      <c r="F328" s="46"/>
      <c r="G328" s="46"/>
      <c r="H328" s="46"/>
      <c r="I328" s="46"/>
      <c r="J328" s="46"/>
      <c r="K328" s="46"/>
      <c r="L328" s="46"/>
      <c r="M328" s="46"/>
      <c r="N328" s="46"/>
      <c r="O328" s="46"/>
      <c r="P328" s="46"/>
      <c r="Q328" s="46"/>
      <c r="R328" s="46"/>
      <c r="T328" s="46"/>
      <c r="U328" s="46"/>
      <c r="V328" s="46"/>
      <c r="W328" s="46"/>
      <c r="X328" s="46"/>
      <c r="Y328" s="46"/>
      <c r="Z328" s="46"/>
      <c r="AA328" s="46"/>
      <c r="AB328" s="46"/>
      <c r="AC328" s="46"/>
      <c r="AD328" s="46"/>
      <c r="AE328" s="46"/>
    </row>
    <row r="329" spans="1:31" s="64" customFormat="1">
      <c r="A329" s="92"/>
      <c r="B329" s="62"/>
      <c r="C329" s="46"/>
      <c r="D329" s="46"/>
      <c r="E329" s="46"/>
      <c r="F329" s="46"/>
      <c r="G329" s="46"/>
      <c r="H329" s="46"/>
      <c r="I329" s="46"/>
      <c r="J329" s="46"/>
      <c r="K329" s="46"/>
      <c r="L329" s="46"/>
      <c r="M329" s="46"/>
      <c r="N329" s="46"/>
      <c r="O329" s="46"/>
      <c r="P329" s="46"/>
      <c r="Q329" s="46"/>
      <c r="R329" s="46"/>
      <c r="T329" s="46"/>
      <c r="U329" s="46"/>
      <c r="V329" s="46"/>
      <c r="W329" s="46"/>
      <c r="X329" s="46"/>
      <c r="Y329" s="46"/>
      <c r="Z329" s="46"/>
      <c r="AA329" s="46"/>
      <c r="AB329" s="46"/>
      <c r="AC329" s="46"/>
      <c r="AD329" s="46"/>
      <c r="AE329" s="46"/>
    </row>
    <row r="330" spans="1:31" s="64" customFormat="1">
      <c r="A330" s="92"/>
      <c r="B330" s="62"/>
      <c r="C330" s="46"/>
      <c r="D330" s="46"/>
      <c r="E330" s="46"/>
      <c r="F330" s="46"/>
      <c r="G330" s="46"/>
      <c r="H330" s="46"/>
      <c r="I330" s="46"/>
      <c r="J330" s="46"/>
      <c r="K330" s="46"/>
      <c r="L330" s="46"/>
      <c r="M330" s="46"/>
      <c r="N330" s="46"/>
      <c r="O330" s="46"/>
      <c r="P330" s="46"/>
      <c r="Q330" s="46"/>
      <c r="R330" s="46"/>
      <c r="T330" s="46"/>
      <c r="U330" s="46"/>
      <c r="V330" s="46"/>
      <c r="W330" s="46"/>
      <c r="X330" s="46"/>
      <c r="Y330" s="46"/>
      <c r="Z330" s="46"/>
      <c r="AA330" s="46"/>
      <c r="AB330" s="46"/>
      <c r="AC330" s="46"/>
      <c r="AD330" s="46"/>
      <c r="AE330" s="46"/>
    </row>
    <row r="331" spans="1:31" s="64" customFormat="1">
      <c r="A331" s="92"/>
      <c r="B331" s="62"/>
      <c r="C331" s="46"/>
      <c r="D331" s="46"/>
      <c r="E331" s="46"/>
      <c r="F331" s="46"/>
      <c r="G331" s="46"/>
      <c r="H331" s="46"/>
      <c r="I331" s="46"/>
      <c r="J331" s="46"/>
      <c r="K331" s="46"/>
      <c r="L331" s="46"/>
      <c r="M331" s="46"/>
      <c r="N331" s="46"/>
      <c r="O331" s="46"/>
      <c r="P331" s="46"/>
      <c r="Q331" s="46"/>
      <c r="R331" s="46"/>
      <c r="T331" s="46"/>
      <c r="U331" s="46"/>
      <c r="V331" s="46"/>
      <c r="W331" s="46"/>
      <c r="X331" s="46"/>
      <c r="Y331" s="46"/>
      <c r="Z331" s="46"/>
      <c r="AA331" s="46"/>
      <c r="AB331" s="46"/>
      <c r="AC331" s="46"/>
      <c r="AD331" s="46"/>
      <c r="AE331" s="46"/>
    </row>
    <row r="332" spans="1:31" s="64" customFormat="1">
      <c r="A332" s="92"/>
      <c r="B332" s="62"/>
      <c r="C332" s="46"/>
      <c r="D332" s="46"/>
      <c r="E332" s="46"/>
      <c r="F332" s="46"/>
      <c r="G332" s="46"/>
      <c r="H332" s="46"/>
      <c r="I332" s="46"/>
      <c r="J332" s="46"/>
      <c r="K332" s="46"/>
      <c r="L332" s="46"/>
      <c r="M332" s="46"/>
      <c r="N332" s="46"/>
      <c r="O332" s="46"/>
      <c r="P332" s="46"/>
      <c r="Q332" s="46"/>
      <c r="R332" s="46"/>
      <c r="T332" s="46"/>
      <c r="U332" s="46"/>
      <c r="V332" s="46"/>
      <c r="W332" s="46"/>
      <c r="X332" s="46"/>
      <c r="Y332" s="46"/>
      <c r="Z332" s="46"/>
      <c r="AA332" s="46"/>
      <c r="AB332" s="46"/>
      <c r="AC332" s="46"/>
      <c r="AD332" s="46"/>
      <c r="AE332" s="46"/>
    </row>
    <row r="333" spans="1:31" s="64" customFormat="1">
      <c r="A333" s="92"/>
      <c r="B333" s="62"/>
      <c r="C333" s="46"/>
      <c r="D333" s="46"/>
      <c r="E333" s="46"/>
      <c r="F333" s="46"/>
      <c r="G333" s="46"/>
      <c r="H333" s="46"/>
      <c r="I333" s="46"/>
      <c r="J333" s="46"/>
      <c r="K333" s="46"/>
      <c r="L333" s="46"/>
      <c r="M333" s="46"/>
      <c r="N333" s="46"/>
      <c r="O333" s="46"/>
      <c r="P333" s="46"/>
      <c r="Q333" s="46"/>
      <c r="R333" s="46"/>
      <c r="T333" s="46"/>
      <c r="U333" s="46"/>
      <c r="V333" s="46"/>
      <c r="W333" s="46"/>
      <c r="X333" s="46"/>
      <c r="Y333" s="46"/>
      <c r="Z333" s="46"/>
      <c r="AA333" s="46"/>
      <c r="AB333" s="46"/>
      <c r="AC333" s="46"/>
      <c r="AD333" s="46"/>
      <c r="AE333" s="46"/>
    </row>
    <row r="334" spans="1:31" s="64" customFormat="1">
      <c r="A334" s="92"/>
      <c r="B334" s="62"/>
      <c r="C334" s="46"/>
      <c r="D334" s="46"/>
      <c r="E334" s="46"/>
      <c r="F334" s="46"/>
      <c r="G334" s="46"/>
      <c r="H334" s="46"/>
      <c r="I334" s="46"/>
      <c r="J334" s="46"/>
      <c r="K334" s="46"/>
      <c r="L334" s="46"/>
      <c r="M334" s="46"/>
      <c r="N334" s="46"/>
      <c r="O334" s="46"/>
      <c r="P334" s="46"/>
      <c r="Q334" s="46"/>
      <c r="R334" s="46"/>
      <c r="T334" s="46"/>
      <c r="U334" s="46"/>
      <c r="V334" s="46"/>
      <c r="W334" s="46"/>
      <c r="X334" s="46"/>
      <c r="Y334" s="46"/>
      <c r="Z334" s="46"/>
      <c r="AA334" s="46"/>
      <c r="AB334" s="46"/>
      <c r="AC334" s="46"/>
      <c r="AD334" s="46"/>
      <c r="AE334" s="46"/>
    </row>
    <row r="335" spans="1:31" s="64" customFormat="1">
      <c r="A335" s="92"/>
      <c r="B335" s="62"/>
      <c r="C335" s="46"/>
      <c r="D335" s="46"/>
      <c r="E335" s="46"/>
      <c r="F335" s="46"/>
      <c r="G335" s="46"/>
      <c r="H335" s="46"/>
      <c r="I335" s="46"/>
      <c r="J335" s="46"/>
      <c r="K335" s="46"/>
      <c r="L335" s="46"/>
      <c r="M335" s="46"/>
      <c r="N335" s="46"/>
      <c r="O335" s="46"/>
      <c r="P335" s="46"/>
      <c r="Q335" s="46"/>
      <c r="R335" s="46"/>
      <c r="T335" s="46"/>
      <c r="U335" s="46"/>
      <c r="V335" s="46"/>
      <c r="W335" s="46"/>
      <c r="X335" s="46"/>
      <c r="Y335" s="46"/>
      <c r="Z335" s="46"/>
      <c r="AA335" s="46"/>
      <c r="AB335" s="46"/>
      <c r="AC335" s="46"/>
      <c r="AD335" s="46"/>
      <c r="AE335" s="46"/>
    </row>
    <row r="336" spans="1:31" s="64" customFormat="1">
      <c r="A336" s="92"/>
      <c r="B336" s="62"/>
      <c r="C336" s="46"/>
      <c r="D336" s="46"/>
      <c r="E336" s="46"/>
      <c r="F336" s="46"/>
      <c r="G336" s="46"/>
      <c r="H336" s="46"/>
      <c r="I336" s="46"/>
      <c r="J336" s="46"/>
      <c r="K336" s="46"/>
      <c r="L336" s="46"/>
      <c r="M336" s="46"/>
      <c r="N336" s="46"/>
      <c r="O336" s="46"/>
      <c r="P336" s="46"/>
      <c r="Q336" s="46"/>
      <c r="R336" s="46"/>
      <c r="T336" s="46"/>
      <c r="U336" s="46"/>
      <c r="V336" s="46"/>
      <c r="W336" s="46"/>
      <c r="X336" s="46"/>
      <c r="Y336" s="46"/>
      <c r="Z336" s="46"/>
      <c r="AA336" s="46"/>
      <c r="AB336" s="46"/>
      <c r="AC336" s="46"/>
      <c r="AD336" s="46"/>
      <c r="AE336" s="46"/>
    </row>
    <row r="337" spans="1:31" s="64" customFormat="1">
      <c r="A337" s="92"/>
      <c r="B337" s="62"/>
      <c r="C337" s="46"/>
      <c r="D337" s="46"/>
      <c r="E337" s="46"/>
      <c r="F337" s="46"/>
      <c r="G337" s="46"/>
      <c r="H337" s="46"/>
      <c r="I337" s="46"/>
      <c r="J337" s="46"/>
      <c r="K337" s="46"/>
      <c r="L337" s="46"/>
      <c r="M337" s="46"/>
      <c r="N337" s="46"/>
      <c r="O337" s="46"/>
      <c r="P337" s="46"/>
      <c r="Q337" s="46"/>
      <c r="R337" s="46"/>
      <c r="T337" s="46"/>
      <c r="U337" s="46"/>
      <c r="V337" s="46"/>
      <c r="W337" s="46"/>
      <c r="X337" s="46"/>
      <c r="Y337" s="46"/>
      <c r="Z337" s="46"/>
      <c r="AA337" s="46"/>
      <c r="AB337" s="46"/>
      <c r="AC337" s="46"/>
      <c r="AD337" s="46"/>
      <c r="AE337" s="46"/>
    </row>
    <row r="338" spans="1:31" s="64" customFormat="1">
      <c r="A338" s="92"/>
      <c r="B338" s="62"/>
      <c r="C338" s="46"/>
      <c r="D338" s="46"/>
      <c r="E338" s="46"/>
      <c r="F338" s="46"/>
      <c r="G338" s="46"/>
      <c r="H338" s="46"/>
      <c r="I338" s="46"/>
      <c r="J338" s="46"/>
      <c r="K338" s="46"/>
      <c r="L338" s="46"/>
      <c r="M338" s="46"/>
      <c r="N338" s="46"/>
      <c r="O338" s="46"/>
      <c r="P338" s="46"/>
      <c r="Q338" s="46"/>
      <c r="R338" s="46"/>
      <c r="T338" s="46"/>
      <c r="U338" s="46"/>
      <c r="V338" s="46"/>
      <c r="W338" s="46"/>
      <c r="X338" s="46"/>
      <c r="Y338" s="46"/>
      <c r="Z338" s="46"/>
      <c r="AA338" s="46"/>
      <c r="AB338" s="46"/>
      <c r="AC338" s="46"/>
      <c r="AD338" s="46"/>
      <c r="AE338" s="46"/>
    </row>
    <row r="339" spans="1:31" s="64" customFormat="1">
      <c r="A339" s="92"/>
      <c r="B339" s="62"/>
      <c r="C339" s="46"/>
      <c r="D339" s="46"/>
      <c r="E339" s="46"/>
      <c r="F339" s="46"/>
      <c r="G339" s="46"/>
      <c r="H339" s="46"/>
      <c r="I339" s="46"/>
      <c r="J339" s="46"/>
      <c r="K339" s="46"/>
      <c r="L339" s="46"/>
      <c r="M339" s="46"/>
      <c r="N339" s="46"/>
      <c r="O339" s="46"/>
      <c r="P339" s="46"/>
      <c r="Q339" s="46"/>
      <c r="R339" s="46"/>
      <c r="T339" s="46"/>
      <c r="U339" s="46"/>
      <c r="V339" s="46"/>
      <c r="W339" s="46"/>
      <c r="X339" s="46"/>
      <c r="Y339" s="46"/>
      <c r="Z339" s="46"/>
      <c r="AA339" s="46"/>
      <c r="AB339" s="46"/>
      <c r="AC339" s="46"/>
      <c r="AD339" s="46"/>
      <c r="AE339" s="46"/>
    </row>
    <row r="340" spans="1:31" s="64" customFormat="1">
      <c r="A340" s="92"/>
      <c r="B340" s="62"/>
      <c r="C340" s="46"/>
      <c r="D340" s="46"/>
      <c r="E340" s="46"/>
      <c r="F340" s="46"/>
      <c r="G340" s="46"/>
      <c r="H340" s="46"/>
      <c r="I340" s="46"/>
      <c r="J340" s="46"/>
      <c r="K340" s="46"/>
      <c r="L340" s="46"/>
      <c r="M340" s="46"/>
      <c r="N340" s="46"/>
      <c r="O340" s="46"/>
      <c r="P340" s="46"/>
      <c r="Q340" s="46"/>
      <c r="R340" s="46"/>
      <c r="T340" s="46"/>
      <c r="U340" s="46"/>
      <c r="V340" s="46"/>
      <c r="W340" s="46"/>
      <c r="X340" s="46"/>
      <c r="Y340" s="46"/>
      <c r="Z340" s="46"/>
      <c r="AA340" s="46"/>
      <c r="AB340" s="46"/>
      <c r="AC340" s="46"/>
      <c r="AD340" s="46"/>
      <c r="AE340" s="46"/>
    </row>
    <row r="341" spans="1:31" s="64" customFormat="1">
      <c r="A341" s="92"/>
      <c r="B341" s="62"/>
      <c r="C341" s="46"/>
      <c r="D341" s="46"/>
      <c r="E341" s="46"/>
      <c r="F341" s="46"/>
      <c r="G341" s="46"/>
      <c r="H341" s="46"/>
      <c r="I341" s="46"/>
      <c r="J341" s="46"/>
      <c r="K341" s="46"/>
      <c r="L341" s="46"/>
      <c r="M341" s="46"/>
      <c r="N341" s="46"/>
      <c r="O341" s="46"/>
      <c r="P341" s="46"/>
      <c r="Q341" s="46"/>
      <c r="R341" s="46"/>
      <c r="T341" s="46"/>
      <c r="U341" s="46"/>
      <c r="V341" s="46"/>
      <c r="W341" s="46"/>
      <c r="X341" s="46"/>
      <c r="Y341" s="46"/>
      <c r="Z341" s="46"/>
      <c r="AA341" s="46"/>
      <c r="AB341" s="46"/>
      <c r="AC341" s="46"/>
      <c r="AD341" s="46"/>
      <c r="AE341" s="46"/>
    </row>
    <row r="342" spans="1:31" s="64" customFormat="1">
      <c r="A342" s="92"/>
      <c r="B342" s="62"/>
      <c r="C342" s="46"/>
      <c r="D342" s="46"/>
      <c r="E342" s="46"/>
      <c r="F342" s="46"/>
      <c r="G342" s="46"/>
      <c r="H342" s="46"/>
      <c r="I342" s="46"/>
      <c r="J342" s="46"/>
      <c r="K342" s="46"/>
      <c r="L342" s="46"/>
      <c r="M342" s="46"/>
      <c r="N342" s="46"/>
      <c r="O342" s="46"/>
      <c r="P342" s="46"/>
      <c r="Q342" s="46"/>
      <c r="R342" s="46"/>
      <c r="T342" s="46"/>
      <c r="U342" s="46"/>
      <c r="V342" s="46"/>
      <c r="W342" s="46"/>
      <c r="X342" s="46"/>
      <c r="Y342" s="46"/>
      <c r="Z342" s="46"/>
      <c r="AA342" s="46"/>
      <c r="AB342" s="46"/>
      <c r="AC342" s="46"/>
      <c r="AD342" s="46"/>
      <c r="AE342" s="46"/>
    </row>
    <row r="343" spans="1:31" s="64" customFormat="1">
      <c r="A343" s="92"/>
      <c r="B343" s="62"/>
      <c r="C343" s="46"/>
      <c r="D343" s="46"/>
      <c r="E343" s="46"/>
      <c r="F343" s="46"/>
      <c r="G343" s="46"/>
      <c r="H343" s="46"/>
      <c r="I343" s="46"/>
      <c r="J343" s="46"/>
      <c r="K343" s="46"/>
      <c r="L343" s="46"/>
      <c r="M343" s="46"/>
      <c r="N343" s="46"/>
      <c r="O343" s="46"/>
      <c r="P343" s="46"/>
      <c r="Q343" s="46"/>
      <c r="R343" s="46"/>
      <c r="T343" s="46"/>
      <c r="U343" s="46"/>
      <c r="V343" s="46"/>
      <c r="W343" s="46"/>
      <c r="X343" s="46"/>
      <c r="Y343" s="46"/>
      <c r="Z343" s="46"/>
      <c r="AA343" s="46"/>
      <c r="AB343" s="46"/>
      <c r="AC343" s="46"/>
      <c r="AD343" s="46"/>
      <c r="AE343" s="46"/>
    </row>
    <row r="344" spans="1:31" s="64" customFormat="1">
      <c r="A344" s="92"/>
      <c r="B344" s="62"/>
      <c r="C344" s="46"/>
      <c r="D344" s="46"/>
      <c r="E344" s="46"/>
      <c r="F344" s="46"/>
      <c r="G344" s="46"/>
      <c r="H344" s="46"/>
      <c r="I344" s="46"/>
      <c r="J344" s="46"/>
      <c r="K344" s="46"/>
      <c r="L344" s="46"/>
      <c r="M344" s="46"/>
      <c r="N344" s="46"/>
      <c r="O344" s="46"/>
      <c r="P344" s="46"/>
      <c r="Q344" s="46"/>
      <c r="R344" s="46"/>
      <c r="T344" s="46"/>
      <c r="U344" s="46"/>
      <c r="V344" s="46"/>
      <c r="W344" s="46"/>
      <c r="X344" s="46"/>
      <c r="Y344" s="46"/>
      <c r="Z344" s="46"/>
      <c r="AA344" s="46"/>
      <c r="AB344" s="46"/>
      <c r="AC344" s="46"/>
      <c r="AD344" s="46"/>
      <c r="AE344" s="46"/>
    </row>
    <row r="345" spans="1:31" s="64" customFormat="1">
      <c r="A345" s="92"/>
      <c r="B345" s="62"/>
      <c r="C345" s="46"/>
      <c r="D345" s="46"/>
      <c r="E345" s="46"/>
      <c r="F345" s="46"/>
      <c r="G345" s="46"/>
      <c r="H345" s="46"/>
      <c r="I345" s="46"/>
      <c r="J345" s="46"/>
      <c r="K345" s="46"/>
      <c r="L345" s="46"/>
      <c r="M345" s="46"/>
      <c r="N345" s="46"/>
      <c r="O345" s="46"/>
      <c r="P345" s="46"/>
      <c r="Q345" s="46"/>
      <c r="R345" s="46"/>
      <c r="T345" s="46"/>
      <c r="U345" s="46"/>
      <c r="V345" s="46"/>
      <c r="W345" s="46"/>
      <c r="X345" s="46"/>
      <c r="Y345" s="46"/>
      <c r="Z345" s="46"/>
      <c r="AA345" s="46"/>
      <c r="AB345" s="46"/>
      <c r="AC345" s="46"/>
      <c r="AD345" s="46"/>
      <c r="AE345" s="46"/>
    </row>
    <row r="346" spans="1:31" s="64" customFormat="1">
      <c r="A346" s="92"/>
      <c r="B346" s="62"/>
      <c r="C346" s="46"/>
      <c r="D346" s="46"/>
      <c r="E346" s="46"/>
      <c r="F346" s="46"/>
      <c r="G346" s="46"/>
      <c r="H346" s="46"/>
      <c r="I346" s="46"/>
      <c r="J346" s="46"/>
      <c r="K346" s="46"/>
      <c r="L346" s="46"/>
      <c r="M346" s="46"/>
      <c r="N346" s="46"/>
      <c r="O346" s="46"/>
      <c r="P346" s="46"/>
      <c r="Q346" s="46"/>
      <c r="R346" s="46"/>
      <c r="T346" s="46"/>
      <c r="U346" s="46"/>
      <c r="V346" s="46"/>
      <c r="W346" s="46"/>
      <c r="X346" s="46"/>
      <c r="Y346" s="46"/>
      <c r="Z346" s="46"/>
      <c r="AA346" s="46"/>
      <c r="AB346" s="46"/>
      <c r="AC346" s="46"/>
      <c r="AD346" s="46"/>
      <c r="AE346" s="46"/>
    </row>
    <row r="347" spans="1:31" s="64" customFormat="1">
      <c r="A347" s="92"/>
      <c r="B347" s="62"/>
      <c r="C347" s="46"/>
      <c r="D347" s="46"/>
      <c r="E347" s="46"/>
      <c r="F347" s="46"/>
      <c r="G347" s="46"/>
      <c r="H347" s="46"/>
      <c r="I347" s="46"/>
      <c r="J347" s="46"/>
      <c r="K347" s="46"/>
      <c r="L347" s="46"/>
      <c r="M347" s="46"/>
      <c r="N347" s="46"/>
      <c r="O347" s="46"/>
      <c r="P347" s="46"/>
      <c r="Q347" s="46"/>
      <c r="R347" s="46"/>
      <c r="T347" s="46"/>
      <c r="U347" s="46"/>
      <c r="V347" s="46"/>
      <c r="W347" s="46"/>
      <c r="X347" s="46"/>
      <c r="Y347" s="46"/>
      <c r="Z347" s="46"/>
      <c r="AA347" s="46"/>
      <c r="AB347" s="46"/>
      <c r="AC347" s="46"/>
      <c r="AD347" s="46"/>
      <c r="AE347" s="46"/>
    </row>
    <row r="348" spans="1:31" s="64" customFormat="1">
      <c r="A348" s="92"/>
      <c r="B348" s="62"/>
      <c r="C348" s="46"/>
      <c r="D348" s="46"/>
      <c r="E348" s="46"/>
      <c r="F348" s="46"/>
      <c r="G348" s="46"/>
      <c r="H348" s="46"/>
      <c r="I348" s="46"/>
      <c r="J348" s="46"/>
      <c r="K348" s="46"/>
      <c r="L348" s="46"/>
      <c r="M348" s="46"/>
      <c r="N348" s="46"/>
      <c r="O348" s="46"/>
      <c r="P348" s="46"/>
      <c r="Q348" s="46"/>
      <c r="R348" s="46"/>
      <c r="T348" s="46"/>
      <c r="U348" s="46"/>
      <c r="V348" s="46"/>
      <c r="W348" s="46"/>
      <c r="X348" s="46"/>
      <c r="Y348" s="46"/>
      <c r="Z348" s="46"/>
      <c r="AA348" s="46"/>
      <c r="AB348" s="46"/>
      <c r="AC348" s="46"/>
      <c r="AD348" s="46"/>
      <c r="AE348" s="46"/>
    </row>
    <row r="349" spans="1:31" s="64" customFormat="1">
      <c r="A349" s="92"/>
      <c r="B349" s="62"/>
      <c r="C349" s="46"/>
      <c r="D349" s="46"/>
      <c r="E349" s="46"/>
      <c r="F349" s="46"/>
      <c r="G349" s="46"/>
      <c r="H349" s="46"/>
      <c r="I349" s="46"/>
      <c r="J349" s="46"/>
      <c r="K349" s="46"/>
      <c r="L349" s="46"/>
      <c r="M349" s="46"/>
      <c r="N349" s="46"/>
      <c r="O349" s="46"/>
      <c r="P349" s="46"/>
      <c r="Q349" s="46"/>
      <c r="R349" s="46"/>
      <c r="T349" s="46"/>
      <c r="U349" s="46"/>
      <c r="V349" s="46"/>
      <c r="W349" s="46"/>
      <c r="X349" s="46"/>
      <c r="Y349" s="46"/>
      <c r="Z349" s="46"/>
      <c r="AA349" s="46"/>
      <c r="AB349" s="46"/>
      <c r="AC349" s="46"/>
      <c r="AD349" s="46"/>
      <c r="AE349" s="46"/>
    </row>
    <row r="350" spans="1:31" s="64" customFormat="1">
      <c r="A350" s="92"/>
      <c r="B350" s="62"/>
      <c r="C350" s="46"/>
      <c r="D350" s="46"/>
      <c r="E350" s="46"/>
      <c r="F350" s="46"/>
      <c r="G350" s="46"/>
      <c r="H350" s="46"/>
      <c r="I350" s="46"/>
      <c r="J350" s="46"/>
      <c r="K350" s="46"/>
      <c r="L350" s="46"/>
      <c r="M350" s="46"/>
      <c r="N350" s="46"/>
      <c r="O350" s="46"/>
      <c r="P350" s="46"/>
      <c r="Q350" s="46"/>
      <c r="R350" s="46"/>
      <c r="T350" s="46"/>
      <c r="U350" s="46"/>
      <c r="V350" s="46"/>
      <c r="W350" s="46"/>
      <c r="X350" s="46"/>
      <c r="Y350" s="46"/>
      <c r="Z350" s="46"/>
      <c r="AA350" s="46"/>
      <c r="AB350" s="46"/>
      <c r="AC350" s="46"/>
      <c r="AD350" s="46"/>
      <c r="AE350" s="46"/>
    </row>
    <row r="351" spans="1:31" s="64" customFormat="1">
      <c r="A351" s="92"/>
      <c r="B351" s="62"/>
      <c r="C351" s="46"/>
      <c r="D351" s="46"/>
      <c r="E351" s="46"/>
      <c r="F351" s="46"/>
      <c r="G351" s="46"/>
      <c r="H351" s="46"/>
      <c r="I351" s="46"/>
      <c r="J351" s="46"/>
      <c r="K351" s="46"/>
      <c r="L351" s="46"/>
      <c r="M351" s="46"/>
      <c r="N351" s="46"/>
      <c r="O351" s="46"/>
      <c r="P351" s="46"/>
      <c r="Q351" s="46"/>
      <c r="R351" s="46"/>
      <c r="T351" s="46"/>
      <c r="U351" s="46"/>
      <c r="V351" s="46"/>
      <c r="W351" s="46"/>
      <c r="X351" s="46"/>
      <c r="Y351" s="46"/>
      <c r="Z351" s="46"/>
      <c r="AA351" s="46"/>
      <c r="AB351" s="46"/>
      <c r="AC351" s="46"/>
      <c r="AD351" s="46"/>
      <c r="AE351" s="46"/>
    </row>
    <row r="352" spans="1:31" s="64" customFormat="1">
      <c r="A352" s="92"/>
      <c r="B352" s="62"/>
      <c r="C352" s="46"/>
      <c r="D352" s="46"/>
      <c r="E352" s="46"/>
      <c r="F352" s="46"/>
      <c r="G352" s="46"/>
      <c r="H352" s="46"/>
      <c r="I352" s="46"/>
      <c r="J352" s="46"/>
      <c r="K352" s="46"/>
      <c r="L352" s="46"/>
      <c r="M352" s="46"/>
      <c r="N352" s="46"/>
      <c r="O352" s="46"/>
      <c r="P352" s="46"/>
      <c r="Q352" s="46"/>
      <c r="R352" s="46"/>
      <c r="T352" s="46"/>
      <c r="U352" s="46"/>
      <c r="V352" s="46"/>
      <c r="W352" s="46"/>
      <c r="X352" s="46"/>
      <c r="Y352" s="46"/>
      <c r="Z352" s="46"/>
      <c r="AA352" s="46"/>
      <c r="AB352" s="46"/>
      <c r="AC352" s="46"/>
      <c r="AD352" s="46"/>
      <c r="AE352" s="46"/>
    </row>
    <row r="353" spans="1:31" s="64" customFormat="1">
      <c r="A353" s="92"/>
      <c r="B353" s="62"/>
      <c r="C353" s="46"/>
      <c r="D353" s="46"/>
      <c r="E353" s="46"/>
      <c r="F353" s="46"/>
      <c r="G353" s="46"/>
      <c r="H353" s="46"/>
      <c r="I353" s="46"/>
      <c r="J353" s="46"/>
      <c r="K353" s="46"/>
      <c r="L353" s="46"/>
      <c r="M353" s="46"/>
      <c r="N353" s="46"/>
      <c r="O353" s="46"/>
      <c r="P353" s="46"/>
      <c r="Q353" s="46"/>
      <c r="R353" s="46"/>
      <c r="T353" s="46"/>
      <c r="U353" s="46"/>
      <c r="V353" s="46"/>
      <c r="W353" s="46"/>
      <c r="X353" s="46"/>
      <c r="Y353" s="46"/>
      <c r="Z353" s="46"/>
      <c r="AA353" s="46"/>
      <c r="AB353" s="46"/>
      <c r="AC353" s="46"/>
      <c r="AD353" s="46"/>
      <c r="AE353" s="46"/>
    </row>
    <row r="354" spans="1:31" s="64" customFormat="1">
      <c r="A354" s="92"/>
      <c r="B354" s="62"/>
      <c r="C354" s="46"/>
      <c r="D354" s="46"/>
      <c r="E354" s="46"/>
      <c r="F354" s="46"/>
      <c r="G354" s="46"/>
      <c r="H354" s="46"/>
      <c r="I354" s="46"/>
      <c r="J354" s="46"/>
      <c r="K354" s="46"/>
      <c r="L354" s="46"/>
      <c r="M354" s="46"/>
      <c r="N354" s="46"/>
      <c r="O354" s="46"/>
      <c r="P354" s="46"/>
      <c r="Q354" s="46"/>
      <c r="R354" s="46"/>
      <c r="T354" s="46"/>
      <c r="U354" s="46"/>
      <c r="V354" s="46"/>
      <c r="W354" s="46"/>
      <c r="X354" s="46"/>
      <c r="Y354" s="46"/>
      <c r="Z354" s="46"/>
      <c r="AA354" s="46"/>
      <c r="AB354" s="46"/>
      <c r="AC354" s="46"/>
      <c r="AD354" s="46"/>
      <c r="AE354" s="46"/>
    </row>
    <row r="355" spans="1:31" s="64" customFormat="1">
      <c r="A355" s="92"/>
      <c r="B355" s="62"/>
      <c r="C355" s="46"/>
      <c r="D355" s="46"/>
      <c r="E355" s="46"/>
      <c r="F355" s="46"/>
      <c r="G355" s="46"/>
      <c r="H355" s="46"/>
      <c r="I355" s="46"/>
      <c r="J355" s="46"/>
      <c r="K355" s="46"/>
      <c r="L355" s="46"/>
      <c r="M355" s="46"/>
      <c r="N355" s="46"/>
      <c r="O355" s="46"/>
      <c r="P355" s="46"/>
      <c r="Q355" s="46"/>
      <c r="R355" s="46"/>
      <c r="T355" s="46"/>
      <c r="U355" s="46"/>
      <c r="V355" s="46"/>
      <c r="W355" s="46"/>
      <c r="X355" s="46"/>
      <c r="Y355" s="46"/>
      <c r="Z355" s="46"/>
      <c r="AA355" s="46"/>
      <c r="AB355" s="46"/>
      <c r="AC355" s="46"/>
      <c r="AD355" s="46"/>
      <c r="AE355" s="46"/>
    </row>
    <row r="356" spans="1:31" s="64" customFormat="1">
      <c r="A356" s="92"/>
      <c r="B356" s="62"/>
      <c r="C356" s="46"/>
      <c r="D356" s="46"/>
      <c r="E356" s="46"/>
      <c r="F356" s="46"/>
      <c r="G356" s="46"/>
      <c r="H356" s="46"/>
      <c r="I356" s="46"/>
      <c r="J356" s="46"/>
      <c r="K356" s="46"/>
      <c r="L356" s="46"/>
      <c r="M356" s="46"/>
      <c r="N356" s="46"/>
      <c r="O356" s="46"/>
      <c r="P356" s="46"/>
      <c r="Q356" s="46"/>
      <c r="R356" s="46"/>
      <c r="T356" s="46"/>
      <c r="U356" s="46"/>
      <c r="V356" s="46"/>
      <c r="W356" s="46"/>
      <c r="X356" s="46"/>
      <c r="Y356" s="46"/>
      <c r="Z356" s="46"/>
      <c r="AA356" s="46"/>
      <c r="AB356" s="46"/>
      <c r="AC356" s="46"/>
      <c r="AD356" s="46"/>
      <c r="AE356" s="46"/>
    </row>
    <row r="357" spans="1:31" s="64" customFormat="1">
      <c r="A357" s="92"/>
      <c r="B357" s="62"/>
      <c r="C357" s="46"/>
      <c r="D357" s="46"/>
      <c r="E357" s="46"/>
      <c r="F357" s="46"/>
      <c r="G357" s="46"/>
      <c r="H357" s="46"/>
      <c r="I357" s="46"/>
      <c r="J357" s="46"/>
      <c r="K357" s="46"/>
      <c r="L357" s="46"/>
      <c r="M357" s="46"/>
      <c r="N357" s="46"/>
      <c r="O357" s="46"/>
      <c r="P357" s="46"/>
      <c r="Q357" s="46"/>
      <c r="R357" s="46"/>
      <c r="T357" s="46"/>
      <c r="U357" s="46"/>
      <c r="V357" s="46"/>
      <c r="W357" s="46"/>
      <c r="X357" s="46"/>
      <c r="Y357" s="46"/>
      <c r="Z357" s="46"/>
      <c r="AA357" s="46"/>
      <c r="AB357" s="46"/>
      <c r="AC357" s="46"/>
      <c r="AD357" s="46"/>
      <c r="AE357" s="46"/>
    </row>
    <row r="358" spans="1:31" s="64" customFormat="1">
      <c r="A358" s="92"/>
      <c r="B358" s="62"/>
      <c r="C358" s="46"/>
      <c r="D358" s="46"/>
      <c r="E358" s="46"/>
      <c r="F358" s="46"/>
      <c r="G358" s="46"/>
      <c r="H358" s="46"/>
      <c r="I358" s="46"/>
      <c r="J358" s="46"/>
      <c r="K358" s="46"/>
      <c r="L358" s="46"/>
      <c r="M358" s="46"/>
      <c r="N358" s="46"/>
      <c r="O358" s="46"/>
      <c r="P358" s="46"/>
      <c r="Q358" s="46"/>
      <c r="R358" s="46"/>
      <c r="T358" s="46"/>
      <c r="U358" s="46"/>
      <c r="V358" s="46"/>
      <c r="W358" s="46"/>
      <c r="X358" s="46"/>
      <c r="Y358" s="46"/>
      <c r="Z358" s="46"/>
      <c r="AA358" s="46"/>
      <c r="AB358" s="46"/>
      <c r="AC358" s="46"/>
      <c r="AD358" s="46"/>
      <c r="AE358" s="46"/>
    </row>
    <row r="359" spans="1:31" s="64" customFormat="1">
      <c r="A359" s="92"/>
      <c r="B359" s="62"/>
      <c r="C359" s="46"/>
      <c r="D359" s="46"/>
      <c r="E359" s="46"/>
      <c r="F359" s="46"/>
      <c r="G359" s="46"/>
      <c r="H359" s="46"/>
      <c r="I359" s="46"/>
      <c r="J359" s="46"/>
      <c r="K359" s="46"/>
      <c r="L359" s="46"/>
      <c r="M359" s="46"/>
      <c r="N359" s="46"/>
      <c r="O359" s="46"/>
      <c r="P359" s="46"/>
      <c r="Q359" s="46"/>
      <c r="R359" s="46"/>
      <c r="T359" s="46"/>
      <c r="U359" s="46"/>
      <c r="V359" s="46"/>
      <c r="W359" s="46"/>
      <c r="X359" s="46"/>
      <c r="Y359" s="46"/>
      <c r="Z359" s="46"/>
      <c r="AA359" s="46"/>
      <c r="AB359" s="46"/>
      <c r="AC359" s="46"/>
      <c r="AD359" s="46"/>
      <c r="AE359" s="46"/>
    </row>
    <row r="360" spans="1:31" s="64" customFormat="1">
      <c r="A360" s="92"/>
      <c r="B360" s="62"/>
      <c r="C360" s="46"/>
      <c r="D360" s="46"/>
      <c r="E360" s="46"/>
      <c r="F360" s="46"/>
      <c r="G360" s="46"/>
      <c r="H360" s="46"/>
      <c r="I360" s="46"/>
      <c r="J360" s="46"/>
      <c r="K360" s="46"/>
      <c r="L360" s="46"/>
      <c r="M360" s="46"/>
      <c r="N360" s="46"/>
      <c r="O360" s="46"/>
      <c r="P360" s="46"/>
      <c r="Q360" s="46"/>
      <c r="R360" s="46"/>
      <c r="T360" s="46"/>
      <c r="U360" s="46"/>
      <c r="V360" s="46"/>
      <c r="W360" s="46"/>
      <c r="X360" s="46"/>
      <c r="Y360" s="46"/>
      <c r="Z360" s="46"/>
      <c r="AA360" s="46"/>
      <c r="AB360" s="46"/>
      <c r="AC360" s="46"/>
      <c r="AD360" s="46"/>
      <c r="AE360" s="46"/>
    </row>
    <row r="361" spans="1:31" s="64" customFormat="1">
      <c r="A361" s="92"/>
      <c r="B361" s="62"/>
      <c r="C361" s="46"/>
      <c r="D361" s="46"/>
      <c r="E361" s="46"/>
      <c r="F361" s="46"/>
      <c r="G361" s="46"/>
      <c r="H361" s="46"/>
      <c r="I361" s="46"/>
      <c r="J361" s="46"/>
      <c r="K361" s="46"/>
      <c r="L361" s="46"/>
      <c r="M361" s="46"/>
      <c r="N361" s="46"/>
      <c r="O361" s="46"/>
      <c r="P361" s="46"/>
      <c r="Q361" s="46"/>
      <c r="R361" s="46"/>
      <c r="T361" s="46"/>
      <c r="U361" s="46"/>
      <c r="V361" s="46"/>
      <c r="W361" s="46"/>
      <c r="X361" s="46"/>
      <c r="Y361" s="46"/>
      <c r="Z361" s="46"/>
      <c r="AA361" s="46"/>
      <c r="AB361" s="46"/>
      <c r="AC361" s="46"/>
      <c r="AD361" s="46"/>
      <c r="AE361" s="46"/>
    </row>
    <row r="362" spans="1:31" s="64" customFormat="1">
      <c r="A362" s="92"/>
      <c r="B362" s="62"/>
      <c r="C362" s="46"/>
      <c r="D362" s="46"/>
      <c r="E362" s="46"/>
      <c r="F362" s="46"/>
      <c r="G362" s="46"/>
      <c r="H362" s="46"/>
      <c r="I362" s="46"/>
      <c r="J362" s="46"/>
      <c r="K362" s="46"/>
      <c r="L362" s="46"/>
      <c r="M362" s="46"/>
      <c r="N362" s="46"/>
      <c r="O362" s="46"/>
      <c r="P362" s="46"/>
      <c r="Q362" s="46"/>
      <c r="R362" s="46"/>
      <c r="T362" s="46"/>
      <c r="U362" s="46"/>
      <c r="V362" s="46"/>
      <c r="W362" s="46"/>
      <c r="X362" s="46"/>
      <c r="Y362" s="46"/>
      <c r="Z362" s="46"/>
      <c r="AA362" s="46"/>
      <c r="AB362" s="46"/>
      <c r="AC362" s="46"/>
      <c r="AD362" s="46"/>
      <c r="AE362" s="46"/>
    </row>
    <row r="363" spans="1:31" s="64" customFormat="1">
      <c r="A363" s="92"/>
      <c r="B363" s="62"/>
      <c r="C363" s="46"/>
      <c r="D363" s="46"/>
      <c r="E363" s="46"/>
      <c r="F363" s="46"/>
      <c r="G363" s="46"/>
      <c r="H363" s="46"/>
      <c r="I363" s="46"/>
      <c r="J363" s="46"/>
      <c r="K363" s="46"/>
      <c r="L363" s="46"/>
      <c r="M363" s="46"/>
      <c r="N363" s="46"/>
      <c r="O363" s="46"/>
      <c r="P363" s="46"/>
      <c r="Q363" s="46"/>
      <c r="R363" s="46"/>
      <c r="T363" s="46"/>
      <c r="U363" s="46"/>
      <c r="V363" s="46"/>
      <c r="W363" s="46"/>
      <c r="X363" s="46"/>
      <c r="Y363" s="46"/>
      <c r="Z363" s="46"/>
      <c r="AA363" s="46"/>
      <c r="AB363" s="46"/>
      <c r="AC363" s="46"/>
      <c r="AD363" s="46"/>
      <c r="AE363" s="46"/>
    </row>
    <row r="364" spans="1:31" s="64" customFormat="1">
      <c r="A364" s="92"/>
      <c r="B364" s="62"/>
      <c r="C364" s="46"/>
      <c r="D364" s="46"/>
      <c r="E364" s="46"/>
      <c r="F364" s="46"/>
      <c r="G364" s="46"/>
      <c r="H364" s="46"/>
      <c r="I364" s="46"/>
      <c r="J364" s="46"/>
      <c r="K364" s="46"/>
      <c r="L364" s="46"/>
      <c r="M364" s="46"/>
      <c r="N364" s="46"/>
      <c r="O364" s="46"/>
      <c r="P364" s="46"/>
      <c r="Q364" s="46"/>
      <c r="R364" s="46"/>
      <c r="T364" s="46"/>
      <c r="U364" s="46"/>
      <c r="V364" s="46"/>
      <c r="W364" s="46"/>
      <c r="X364" s="46"/>
      <c r="Y364" s="46"/>
      <c r="Z364" s="46"/>
      <c r="AA364" s="46"/>
      <c r="AB364" s="46"/>
      <c r="AC364" s="46"/>
      <c r="AD364" s="46"/>
      <c r="AE364" s="46"/>
    </row>
    <row r="365" spans="1:31" s="64" customFormat="1">
      <c r="A365" s="92"/>
      <c r="B365" s="62"/>
      <c r="C365" s="46"/>
      <c r="D365" s="46"/>
      <c r="E365" s="46"/>
      <c r="F365" s="46"/>
      <c r="G365" s="46"/>
      <c r="H365" s="46"/>
      <c r="I365" s="46"/>
      <c r="J365" s="46"/>
      <c r="K365" s="46"/>
      <c r="L365" s="46"/>
      <c r="M365" s="46"/>
      <c r="N365" s="46"/>
      <c r="O365" s="46"/>
      <c r="P365" s="46"/>
      <c r="Q365" s="46"/>
      <c r="R365" s="46"/>
      <c r="T365" s="46"/>
      <c r="U365" s="46"/>
      <c r="V365" s="46"/>
      <c r="W365" s="46"/>
      <c r="X365" s="46"/>
      <c r="Y365" s="46"/>
      <c r="Z365" s="46"/>
      <c r="AA365" s="46"/>
      <c r="AB365" s="46"/>
      <c r="AC365" s="46"/>
      <c r="AD365" s="46"/>
      <c r="AE365" s="46"/>
    </row>
    <row r="366" spans="1:31" s="64" customFormat="1">
      <c r="A366" s="92"/>
      <c r="B366" s="62"/>
      <c r="C366" s="46"/>
      <c r="D366" s="46"/>
      <c r="E366" s="46"/>
      <c r="F366" s="46"/>
      <c r="G366" s="46"/>
      <c r="H366" s="46"/>
      <c r="I366" s="46"/>
      <c r="J366" s="46"/>
      <c r="K366" s="46"/>
      <c r="L366" s="46"/>
      <c r="M366" s="46"/>
      <c r="N366" s="46"/>
      <c r="O366" s="46"/>
      <c r="P366" s="46"/>
      <c r="Q366" s="46"/>
      <c r="R366" s="46"/>
      <c r="T366" s="46"/>
      <c r="U366" s="46"/>
      <c r="V366" s="46"/>
      <c r="W366" s="46"/>
      <c r="X366" s="46"/>
      <c r="Y366" s="46"/>
      <c r="Z366" s="46"/>
      <c r="AA366" s="46"/>
      <c r="AB366" s="46"/>
      <c r="AC366" s="46"/>
      <c r="AD366" s="46"/>
      <c r="AE366" s="46"/>
    </row>
    <row r="367" spans="1:31" s="64" customFormat="1">
      <c r="A367" s="92"/>
      <c r="B367" s="62"/>
      <c r="C367" s="46"/>
      <c r="D367" s="46"/>
      <c r="E367" s="46"/>
      <c r="F367" s="46"/>
      <c r="G367" s="46"/>
      <c r="H367" s="46"/>
      <c r="I367" s="46"/>
      <c r="J367" s="46"/>
      <c r="K367" s="46"/>
      <c r="L367" s="46"/>
      <c r="M367" s="46"/>
      <c r="N367" s="46"/>
      <c r="O367" s="46"/>
      <c r="P367" s="46"/>
      <c r="Q367" s="46"/>
      <c r="R367" s="46"/>
      <c r="T367" s="46"/>
      <c r="U367" s="46"/>
      <c r="V367" s="46"/>
      <c r="W367" s="46"/>
      <c r="X367" s="46"/>
      <c r="Y367" s="46"/>
      <c r="Z367" s="46"/>
      <c r="AA367" s="46"/>
      <c r="AB367" s="46"/>
      <c r="AC367" s="46"/>
      <c r="AD367" s="46"/>
      <c r="AE367" s="46"/>
    </row>
    <row r="368" spans="1:31" s="64" customFormat="1">
      <c r="A368" s="92"/>
      <c r="B368" s="62"/>
      <c r="C368" s="46"/>
      <c r="D368" s="46"/>
      <c r="E368" s="46"/>
      <c r="F368" s="46"/>
      <c r="G368" s="46"/>
      <c r="H368" s="46"/>
      <c r="I368" s="46"/>
      <c r="J368" s="46"/>
      <c r="K368" s="46"/>
      <c r="L368" s="46"/>
      <c r="M368" s="46"/>
      <c r="N368" s="46"/>
      <c r="O368" s="46"/>
      <c r="P368" s="46"/>
      <c r="Q368" s="46"/>
      <c r="R368" s="46"/>
      <c r="T368" s="46"/>
      <c r="U368" s="46"/>
      <c r="V368" s="46"/>
      <c r="W368" s="46"/>
      <c r="X368" s="46"/>
      <c r="Y368" s="46"/>
      <c r="Z368" s="46"/>
      <c r="AA368" s="46"/>
      <c r="AB368" s="46"/>
      <c r="AC368" s="46"/>
      <c r="AD368" s="46"/>
      <c r="AE368" s="46"/>
    </row>
    <row r="369" spans="1:31" s="64" customFormat="1">
      <c r="A369" s="92"/>
      <c r="B369" s="62"/>
      <c r="C369" s="46"/>
      <c r="D369" s="46"/>
      <c r="E369" s="46"/>
      <c r="F369" s="46"/>
      <c r="G369" s="46"/>
      <c r="H369" s="46"/>
      <c r="I369" s="46"/>
      <c r="J369" s="46"/>
      <c r="K369" s="46"/>
      <c r="L369" s="46"/>
      <c r="M369" s="46"/>
      <c r="N369" s="46"/>
      <c r="O369" s="46"/>
      <c r="P369" s="46"/>
      <c r="Q369" s="46"/>
      <c r="R369" s="46"/>
      <c r="T369" s="46"/>
      <c r="U369" s="46"/>
      <c r="V369" s="46"/>
      <c r="W369" s="46"/>
      <c r="X369" s="46"/>
      <c r="Y369" s="46"/>
      <c r="Z369" s="46"/>
      <c r="AA369" s="46"/>
      <c r="AB369" s="46"/>
      <c r="AC369" s="46"/>
      <c r="AD369" s="46"/>
      <c r="AE369" s="46"/>
    </row>
    <row r="370" spans="1:31" s="64" customFormat="1">
      <c r="A370" s="92"/>
      <c r="B370" s="62"/>
      <c r="C370" s="46"/>
      <c r="D370" s="46"/>
      <c r="E370" s="46"/>
      <c r="F370" s="46"/>
      <c r="G370" s="46"/>
      <c r="H370" s="46"/>
      <c r="I370" s="46"/>
      <c r="J370" s="46"/>
      <c r="K370" s="46"/>
      <c r="L370" s="46"/>
      <c r="M370" s="46"/>
      <c r="N370" s="46"/>
      <c r="O370" s="46"/>
      <c r="P370" s="46"/>
      <c r="Q370" s="46"/>
      <c r="R370" s="46"/>
      <c r="T370" s="46"/>
      <c r="U370" s="46"/>
      <c r="V370" s="46"/>
      <c r="W370" s="46"/>
      <c r="X370" s="46"/>
      <c r="Y370" s="46"/>
      <c r="Z370" s="46"/>
      <c r="AA370" s="46"/>
      <c r="AB370" s="46"/>
      <c r="AC370" s="46"/>
      <c r="AD370" s="46"/>
      <c r="AE370" s="46"/>
    </row>
    <row r="371" spans="1:31" s="64" customFormat="1">
      <c r="A371" s="92"/>
      <c r="B371" s="62"/>
      <c r="C371" s="46"/>
      <c r="D371" s="46"/>
      <c r="E371" s="46"/>
      <c r="F371" s="46"/>
      <c r="G371" s="46"/>
      <c r="H371" s="46"/>
      <c r="I371" s="46"/>
      <c r="J371" s="46"/>
      <c r="K371" s="46"/>
      <c r="L371" s="46"/>
      <c r="M371" s="46"/>
      <c r="N371" s="46"/>
      <c r="O371" s="46"/>
      <c r="P371" s="46"/>
      <c r="Q371" s="46"/>
      <c r="R371" s="46"/>
      <c r="T371" s="46"/>
      <c r="U371" s="46"/>
      <c r="V371" s="46"/>
      <c r="W371" s="46"/>
      <c r="X371" s="46"/>
      <c r="Y371" s="46"/>
      <c r="Z371" s="46"/>
      <c r="AA371" s="46"/>
      <c r="AB371" s="46"/>
      <c r="AC371" s="46"/>
      <c r="AD371" s="46"/>
      <c r="AE371" s="46"/>
    </row>
    <row r="372" spans="1:31" s="64" customFormat="1">
      <c r="A372" s="92"/>
      <c r="B372" s="62"/>
      <c r="C372" s="46"/>
      <c r="D372" s="46"/>
      <c r="E372" s="46"/>
      <c r="F372" s="46"/>
      <c r="G372" s="46"/>
      <c r="H372" s="46"/>
      <c r="I372" s="46"/>
      <c r="J372" s="46"/>
      <c r="K372" s="46"/>
      <c r="L372" s="46"/>
      <c r="M372" s="46"/>
      <c r="N372" s="46"/>
      <c r="O372" s="46"/>
      <c r="P372" s="46"/>
      <c r="Q372" s="46"/>
      <c r="R372" s="46"/>
      <c r="T372" s="46"/>
      <c r="U372" s="46"/>
      <c r="V372" s="46"/>
      <c r="W372" s="46"/>
      <c r="X372" s="46"/>
      <c r="Y372" s="46"/>
      <c r="Z372" s="46"/>
      <c r="AA372" s="46"/>
      <c r="AB372" s="46"/>
      <c r="AC372" s="46"/>
      <c r="AD372" s="46"/>
      <c r="AE372" s="46"/>
    </row>
    <row r="373" spans="1:31" s="64" customFormat="1">
      <c r="A373" s="92"/>
      <c r="B373" s="62"/>
      <c r="C373" s="46"/>
      <c r="D373" s="46"/>
      <c r="E373" s="46"/>
      <c r="F373" s="46"/>
      <c r="G373" s="46"/>
      <c r="H373" s="46"/>
      <c r="I373" s="46"/>
      <c r="J373" s="46"/>
      <c r="K373" s="46"/>
      <c r="L373" s="46"/>
      <c r="M373" s="46"/>
      <c r="N373" s="46"/>
      <c r="O373" s="46"/>
      <c r="P373" s="46"/>
      <c r="Q373" s="46"/>
      <c r="R373" s="46"/>
      <c r="T373" s="46"/>
      <c r="U373" s="46"/>
      <c r="V373" s="46"/>
      <c r="W373" s="46"/>
      <c r="X373" s="46"/>
      <c r="Y373" s="46"/>
      <c r="Z373" s="46"/>
      <c r="AA373" s="46"/>
      <c r="AB373" s="46"/>
      <c r="AC373" s="46"/>
      <c r="AD373" s="46"/>
      <c r="AE373" s="46"/>
    </row>
    <row r="374" spans="1:31" s="64" customFormat="1">
      <c r="A374" s="92"/>
      <c r="B374" s="62"/>
      <c r="C374" s="46"/>
      <c r="D374" s="46"/>
      <c r="E374" s="46"/>
      <c r="F374" s="46"/>
      <c r="G374" s="46"/>
      <c r="H374" s="46"/>
      <c r="I374" s="46"/>
      <c r="J374" s="46"/>
      <c r="K374" s="46"/>
      <c r="L374" s="46"/>
      <c r="M374" s="46"/>
      <c r="N374" s="46"/>
      <c r="O374" s="46"/>
      <c r="P374" s="46"/>
      <c r="Q374" s="46"/>
      <c r="R374" s="46"/>
      <c r="T374" s="46"/>
      <c r="U374" s="46"/>
      <c r="V374" s="46"/>
      <c r="W374" s="46"/>
      <c r="X374" s="46"/>
      <c r="Y374" s="46"/>
      <c r="Z374" s="46"/>
      <c r="AA374" s="46"/>
      <c r="AB374" s="46"/>
      <c r="AC374" s="46"/>
      <c r="AD374" s="46"/>
      <c r="AE374" s="46"/>
    </row>
    <row r="375" spans="1:31" s="64" customFormat="1">
      <c r="A375" s="92"/>
      <c r="B375" s="62"/>
      <c r="C375" s="46"/>
      <c r="D375" s="46"/>
      <c r="E375" s="46"/>
      <c r="F375" s="46"/>
      <c r="G375" s="46"/>
      <c r="H375" s="46"/>
      <c r="I375" s="46"/>
      <c r="J375" s="46"/>
      <c r="K375" s="46"/>
      <c r="L375" s="46"/>
      <c r="M375" s="46"/>
      <c r="N375" s="46"/>
      <c r="O375" s="46"/>
      <c r="P375" s="46"/>
      <c r="Q375" s="46"/>
      <c r="R375" s="46"/>
      <c r="T375" s="46"/>
      <c r="U375" s="46"/>
      <c r="V375" s="46"/>
      <c r="W375" s="46"/>
      <c r="X375" s="46"/>
      <c r="Y375" s="46"/>
      <c r="Z375" s="46"/>
      <c r="AA375" s="46"/>
      <c r="AB375" s="46"/>
      <c r="AC375" s="46"/>
      <c r="AD375" s="46"/>
      <c r="AE375" s="46"/>
    </row>
    <row r="376" spans="1:31" s="64" customFormat="1">
      <c r="A376" s="92"/>
      <c r="B376" s="62"/>
      <c r="C376" s="46"/>
      <c r="D376" s="46"/>
      <c r="E376" s="46"/>
      <c r="F376" s="46"/>
      <c r="G376" s="46"/>
      <c r="H376" s="46"/>
      <c r="I376" s="46"/>
      <c r="J376" s="46"/>
      <c r="K376" s="46"/>
      <c r="L376" s="46"/>
      <c r="M376" s="46"/>
      <c r="N376" s="46"/>
      <c r="O376" s="46"/>
      <c r="P376" s="46"/>
      <c r="Q376" s="46"/>
      <c r="R376" s="46"/>
      <c r="T376" s="46"/>
      <c r="U376" s="46"/>
      <c r="V376" s="46"/>
      <c r="W376" s="46"/>
      <c r="X376" s="46"/>
      <c r="Y376" s="46"/>
      <c r="Z376" s="46"/>
      <c r="AA376" s="46"/>
      <c r="AB376" s="46"/>
      <c r="AC376" s="46"/>
      <c r="AD376" s="46"/>
      <c r="AE376" s="46"/>
    </row>
    <row r="377" spans="1:31" s="64" customFormat="1">
      <c r="A377" s="92"/>
      <c r="B377" s="62"/>
      <c r="C377" s="46"/>
      <c r="D377" s="46"/>
      <c r="E377" s="46"/>
      <c r="F377" s="46"/>
      <c r="G377" s="46"/>
      <c r="H377" s="46"/>
      <c r="I377" s="46"/>
      <c r="J377" s="46"/>
      <c r="K377" s="46"/>
      <c r="L377" s="46"/>
      <c r="M377" s="46"/>
      <c r="N377" s="46"/>
      <c r="O377" s="46"/>
      <c r="P377" s="46"/>
      <c r="Q377" s="46"/>
      <c r="R377" s="46"/>
      <c r="T377" s="46"/>
      <c r="U377" s="46"/>
      <c r="V377" s="46"/>
      <c r="W377" s="46"/>
      <c r="X377" s="46"/>
      <c r="Y377" s="46"/>
      <c r="Z377" s="46"/>
      <c r="AA377" s="46"/>
      <c r="AB377" s="46"/>
      <c r="AC377" s="46"/>
      <c r="AD377" s="46"/>
      <c r="AE377" s="46"/>
    </row>
    <row r="378" spans="1:31" s="64" customFormat="1">
      <c r="A378" s="92"/>
      <c r="B378" s="62"/>
      <c r="C378" s="46"/>
      <c r="D378" s="46"/>
      <c r="E378" s="46"/>
      <c r="F378" s="46"/>
      <c r="G378" s="46"/>
      <c r="H378" s="46"/>
      <c r="I378" s="46"/>
      <c r="J378" s="46"/>
      <c r="K378" s="46"/>
      <c r="L378" s="46"/>
      <c r="M378" s="46"/>
      <c r="N378" s="46"/>
      <c r="O378" s="46"/>
      <c r="P378" s="46"/>
      <c r="Q378" s="46"/>
      <c r="R378" s="46"/>
      <c r="T378" s="46"/>
      <c r="U378" s="46"/>
      <c r="V378" s="46"/>
      <c r="W378" s="46"/>
      <c r="X378" s="46"/>
      <c r="Y378" s="46"/>
      <c r="Z378" s="46"/>
      <c r="AA378" s="46"/>
      <c r="AB378" s="46"/>
      <c r="AC378" s="46"/>
      <c r="AD378" s="46"/>
      <c r="AE378" s="46"/>
    </row>
    <row r="379" spans="1:31" s="64" customFormat="1">
      <c r="A379" s="92"/>
      <c r="B379" s="62"/>
      <c r="C379" s="46"/>
      <c r="D379" s="46"/>
      <c r="E379" s="46"/>
      <c r="F379" s="46"/>
      <c r="G379" s="46"/>
      <c r="H379" s="46"/>
      <c r="I379" s="46"/>
      <c r="J379" s="46"/>
      <c r="K379" s="46"/>
      <c r="L379" s="46"/>
      <c r="M379" s="46"/>
      <c r="N379" s="46"/>
      <c r="O379" s="46"/>
      <c r="P379" s="46"/>
      <c r="Q379" s="46"/>
      <c r="R379" s="46"/>
      <c r="T379" s="46"/>
      <c r="U379" s="46"/>
      <c r="V379" s="46"/>
      <c r="W379" s="46"/>
      <c r="X379" s="46"/>
      <c r="Y379" s="46"/>
      <c r="Z379" s="46"/>
      <c r="AA379" s="46"/>
      <c r="AB379" s="46"/>
      <c r="AC379" s="46"/>
      <c r="AD379" s="46"/>
      <c r="AE379" s="46"/>
    </row>
    <row r="380" spans="1:31" s="64" customFormat="1">
      <c r="A380" s="92"/>
      <c r="B380" s="62"/>
      <c r="C380" s="46"/>
      <c r="D380" s="46"/>
      <c r="E380" s="46"/>
      <c r="F380" s="46"/>
      <c r="G380" s="46"/>
      <c r="H380" s="46"/>
      <c r="I380" s="46"/>
      <c r="J380" s="46"/>
      <c r="K380" s="46"/>
      <c r="L380" s="46"/>
      <c r="M380" s="46"/>
      <c r="N380" s="46"/>
      <c r="O380" s="46"/>
      <c r="P380" s="46"/>
      <c r="Q380" s="46"/>
      <c r="R380" s="46"/>
      <c r="T380" s="46"/>
      <c r="U380" s="46"/>
      <c r="V380" s="46"/>
      <c r="W380" s="46"/>
      <c r="X380" s="46"/>
      <c r="Y380" s="46"/>
      <c r="Z380" s="46"/>
      <c r="AA380" s="46"/>
      <c r="AB380" s="46"/>
      <c r="AC380" s="46"/>
      <c r="AD380" s="46"/>
      <c r="AE380" s="46"/>
    </row>
    <row r="381" spans="1:31" s="64" customFormat="1">
      <c r="A381" s="92"/>
      <c r="B381" s="62"/>
      <c r="C381" s="46"/>
      <c r="D381" s="46"/>
      <c r="E381" s="46"/>
      <c r="F381" s="46"/>
      <c r="G381" s="46"/>
      <c r="H381" s="46"/>
      <c r="I381" s="46"/>
      <c r="J381" s="46"/>
      <c r="K381" s="46"/>
      <c r="L381" s="46"/>
      <c r="M381" s="46"/>
      <c r="N381" s="46"/>
      <c r="O381" s="46"/>
      <c r="P381" s="46"/>
      <c r="Q381" s="46"/>
      <c r="R381" s="46"/>
      <c r="T381" s="46"/>
      <c r="U381" s="46"/>
      <c r="V381" s="46"/>
      <c r="W381" s="46"/>
      <c r="X381" s="46"/>
      <c r="Y381" s="46"/>
      <c r="Z381" s="46"/>
      <c r="AA381" s="46"/>
      <c r="AB381" s="46"/>
      <c r="AC381" s="46"/>
      <c r="AD381" s="46"/>
      <c r="AE381" s="46"/>
    </row>
    <row r="382" spans="1:31" s="64" customFormat="1">
      <c r="A382" s="92"/>
      <c r="B382" s="62"/>
      <c r="C382" s="46"/>
      <c r="D382" s="46"/>
      <c r="E382" s="46"/>
      <c r="F382" s="46"/>
      <c r="G382" s="46"/>
      <c r="H382" s="46"/>
      <c r="I382" s="46"/>
      <c r="J382" s="46"/>
      <c r="K382" s="46"/>
      <c r="L382" s="46"/>
      <c r="M382" s="46"/>
      <c r="N382" s="46"/>
      <c r="O382" s="46"/>
      <c r="P382" s="46"/>
      <c r="Q382" s="46"/>
      <c r="R382" s="46"/>
      <c r="T382" s="46"/>
      <c r="U382" s="46"/>
      <c r="V382" s="46"/>
      <c r="W382" s="46"/>
      <c r="X382" s="46"/>
      <c r="Y382" s="46"/>
      <c r="Z382" s="46"/>
      <c r="AA382" s="46"/>
      <c r="AB382" s="46"/>
      <c r="AC382" s="46"/>
      <c r="AD382" s="46"/>
      <c r="AE382" s="46"/>
    </row>
    <row r="383" spans="1:31" s="64" customFormat="1">
      <c r="A383" s="92"/>
      <c r="B383" s="62"/>
      <c r="C383" s="46"/>
      <c r="D383" s="46"/>
      <c r="E383" s="46"/>
      <c r="F383" s="46"/>
      <c r="G383" s="46"/>
      <c r="H383" s="46"/>
      <c r="I383" s="46"/>
      <c r="J383" s="46"/>
      <c r="K383" s="46"/>
      <c r="L383" s="46"/>
      <c r="M383" s="46"/>
      <c r="N383" s="46"/>
      <c r="O383" s="46"/>
      <c r="P383" s="46"/>
      <c r="Q383" s="46"/>
      <c r="R383" s="46"/>
      <c r="T383" s="46"/>
      <c r="U383" s="46"/>
      <c r="V383" s="46"/>
      <c r="W383" s="46"/>
      <c r="X383" s="46"/>
      <c r="Y383" s="46"/>
      <c r="Z383" s="46"/>
      <c r="AA383" s="46"/>
      <c r="AB383" s="46"/>
      <c r="AC383" s="46"/>
      <c r="AD383" s="46"/>
      <c r="AE383" s="46"/>
    </row>
    <row r="384" spans="1:31" s="64" customFormat="1">
      <c r="A384" s="92"/>
      <c r="B384" s="62"/>
      <c r="C384" s="46"/>
      <c r="D384" s="46"/>
      <c r="E384" s="46"/>
      <c r="F384" s="46"/>
      <c r="G384" s="46"/>
      <c r="H384" s="46"/>
      <c r="I384" s="46"/>
      <c r="J384" s="46"/>
      <c r="K384" s="46"/>
      <c r="L384" s="46"/>
      <c r="M384" s="46"/>
      <c r="N384" s="46"/>
      <c r="O384" s="46"/>
      <c r="P384" s="46"/>
      <c r="Q384" s="46"/>
      <c r="R384" s="46"/>
      <c r="T384" s="46"/>
      <c r="U384" s="46"/>
      <c r="V384" s="46"/>
      <c r="W384" s="46"/>
      <c r="X384" s="46"/>
      <c r="Y384" s="46"/>
      <c r="Z384" s="46"/>
      <c r="AA384" s="46"/>
      <c r="AB384" s="46"/>
      <c r="AC384" s="46"/>
      <c r="AD384" s="46"/>
      <c r="AE384" s="46"/>
    </row>
    <row r="385" spans="1:31" s="64" customFormat="1">
      <c r="A385" s="92"/>
      <c r="B385" s="62"/>
      <c r="C385" s="46"/>
      <c r="D385" s="46"/>
      <c r="E385" s="46"/>
      <c r="F385" s="46"/>
      <c r="G385" s="46"/>
      <c r="H385" s="46"/>
      <c r="I385" s="46"/>
      <c r="J385" s="46"/>
      <c r="K385" s="46"/>
      <c r="L385" s="46"/>
      <c r="M385" s="46"/>
      <c r="N385" s="46"/>
      <c r="O385" s="46"/>
      <c r="P385" s="46"/>
      <c r="Q385" s="46"/>
      <c r="R385" s="46"/>
      <c r="T385" s="46"/>
      <c r="U385" s="46"/>
      <c r="V385" s="46"/>
      <c r="W385" s="46"/>
      <c r="X385" s="46"/>
      <c r="Y385" s="46"/>
      <c r="Z385" s="46"/>
      <c r="AA385" s="46"/>
      <c r="AB385" s="46"/>
      <c r="AC385" s="46"/>
      <c r="AD385" s="46"/>
      <c r="AE385" s="46"/>
    </row>
    <row r="386" spans="1:31" s="64" customFormat="1">
      <c r="A386" s="92"/>
      <c r="B386" s="62"/>
      <c r="C386" s="46"/>
      <c r="D386" s="46"/>
      <c r="E386" s="46"/>
      <c r="F386" s="46"/>
      <c r="G386" s="46"/>
      <c r="H386" s="46"/>
      <c r="I386" s="46"/>
      <c r="J386" s="46"/>
      <c r="K386" s="46"/>
      <c r="L386" s="46"/>
      <c r="M386" s="46"/>
      <c r="N386" s="46"/>
      <c r="O386" s="46"/>
      <c r="P386" s="46"/>
      <c r="Q386" s="46"/>
      <c r="R386" s="46"/>
      <c r="T386" s="46"/>
      <c r="U386" s="46"/>
      <c r="V386" s="46"/>
      <c r="W386" s="46"/>
      <c r="X386" s="46"/>
      <c r="Y386" s="46"/>
      <c r="Z386" s="46"/>
      <c r="AA386" s="46"/>
      <c r="AB386" s="46"/>
      <c r="AC386" s="46"/>
      <c r="AD386" s="46"/>
      <c r="AE386" s="46"/>
    </row>
    <row r="387" spans="1:31" s="64" customFormat="1">
      <c r="A387" s="92"/>
      <c r="B387" s="62"/>
      <c r="C387" s="46"/>
      <c r="D387" s="46"/>
      <c r="E387" s="46"/>
      <c r="F387" s="46"/>
      <c r="G387" s="46"/>
      <c r="H387" s="46"/>
      <c r="I387" s="46"/>
      <c r="J387" s="46"/>
      <c r="K387" s="46"/>
      <c r="L387" s="46"/>
      <c r="M387" s="46"/>
      <c r="N387" s="46"/>
      <c r="O387" s="46"/>
      <c r="P387" s="46"/>
      <c r="Q387" s="46"/>
      <c r="R387" s="46"/>
      <c r="T387" s="46"/>
      <c r="U387" s="46"/>
      <c r="V387" s="46"/>
      <c r="W387" s="46"/>
      <c r="X387" s="46"/>
      <c r="Y387" s="46"/>
      <c r="Z387" s="46"/>
      <c r="AA387" s="46"/>
      <c r="AB387" s="46"/>
      <c r="AC387" s="46"/>
      <c r="AD387" s="46"/>
      <c r="AE387" s="46"/>
    </row>
    <row r="388" spans="1:31" s="64" customFormat="1">
      <c r="A388" s="92"/>
      <c r="B388" s="62"/>
      <c r="C388" s="46"/>
      <c r="D388" s="46"/>
      <c r="E388" s="46"/>
      <c r="F388" s="46"/>
      <c r="G388" s="46"/>
      <c r="H388" s="46"/>
      <c r="I388" s="46"/>
      <c r="J388" s="46"/>
      <c r="K388" s="46"/>
      <c r="L388" s="46"/>
      <c r="M388" s="46"/>
      <c r="N388" s="46"/>
      <c r="O388" s="46"/>
      <c r="P388" s="46"/>
      <c r="Q388" s="46"/>
      <c r="R388" s="46"/>
      <c r="T388" s="46"/>
      <c r="U388" s="46"/>
      <c r="V388" s="46"/>
      <c r="W388" s="46"/>
      <c r="X388" s="46"/>
      <c r="Y388" s="46"/>
      <c r="Z388" s="46"/>
      <c r="AA388" s="46"/>
      <c r="AB388" s="46"/>
      <c r="AC388" s="46"/>
      <c r="AD388" s="46"/>
      <c r="AE388" s="46"/>
    </row>
    <row r="389" spans="1:31" s="64" customFormat="1">
      <c r="A389" s="92"/>
      <c r="B389" s="62"/>
      <c r="C389" s="46"/>
      <c r="D389" s="46"/>
      <c r="E389" s="46"/>
      <c r="F389" s="46"/>
      <c r="G389" s="46"/>
      <c r="H389" s="46"/>
      <c r="I389" s="46"/>
      <c r="J389" s="46"/>
      <c r="K389" s="46"/>
      <c r="L389" s="46"/>
      <c r="M389" s="46"/>
      <c r="N389" s="46"/>
      <c r="O389" s="46"/>
      <c r="P389" s="46"/>
      <c r="Q389" s="46"/>
      <c r="R389" s="46"/>
      <c r="T389" s="46"/>
      <c r="U389" s="46"/>
      <c r="V389" s="46"/>
      <c r="W389" s="46"/>
      <c r="X389" s="46"/>
      <c r="Y389" s="46"/>
      <c r="Z389" s="46"/>
      <c r="AA389" s="46"/>
      <c r="AB389" s="46"/>
      <c r="AC389" s="46"/>
      <c r="AD389" s="46"/>
      <c r="AE389" s="46"/>
    </row>
    <row r="390" spans="1:31" s="64" customFormat="1">
      <c r="A390" s="92"/>
      <c r="B390" s="62"/>
      <c r="C390" s="46"/>
      <c r="D390" s="46"/>
      <c r="E390" s="46"/>
      <c r="F390" s="46"/>
      <c r="G390" s="46"/>
      <c r="H390" s="46"/>
      <c r="I390" s="46"/>
      <c r="J390" s="46"/>
      <c r="K390" s="46"/>
      <c r="L390" s="46"/>
      <c r="M390" s="46"/>
      <c r="N390" s="46"/>
      <c r="O390" s="46"/>
      <c r="P390" s="46"/>
      <c r="Q390" s="46"/>
      <c r="R390" s="46"/>
      <c r="T390" s="46"/>
      <c r="U390" s="46"/>
      <c r="V390" s="46"/>
      <c r="W390" s="46"/>
      <c r="X390" s="46"/>
      <c r="Y390" s="46"/>
      <c r="Z390" s="46"/>
      <c r="AA390" s="46"/>
      <c r="AB390" s="46"/>
      <c r="AC390" s="46"/>
      <c r="AD390" s="46"/>
      <c r="AE390" s="46"/>
    </row>
    <row r="391" spans="1:31" s="64" customFormat="1">
      <c r="A391" s="92"/>
      <c r="B391" s="62"/>
      <c r="C391" s="46"/>
      <c r="D391" s="46"/>
      <c r="E391" s="46"/>
      <c r="F391" s="46"/>
      <c r="G391" s="46"/>
      <c r="H391" s="46"/>
      <c r="I391" s="46"/>
      <c r="J391" s="46"/>
      <c r="K391" s="46"/>
      <c r="L391" s="46"/>
      <c r="M391" s="46"/>
      <c r="N391" s="46"/>
      <c r="O391" s="46"/>
      <c r="P391" s="46"/>
      <c r="Q391" s="46"/>
      <c r="R391" s="46"/>
      <c r="T391" s="46"/>
      <c r="U391" s="46"/>
      <c r="V391" s="46"/>
      <c r="W391" s="46"/>
      <c r="X391" s="46"/>
      <c r="Y391" s="46"/>
      <c r="Z391" s="46"/>
      <c r="AA391" s="46"/>
      <c r="AB391" s="46"/>
      <c r="AC391" s="46"/>
      <c r="AD391" s="46"/>
      <c r="AE391" s="46"/>
    </row>
    <row r="392" spans="1:31" s="64" customFormat="1">
      <c r="A392" s="92"/>
      <c r="B392" s="62"/>
      <c r="C392" s="46"/>
      <c r="D392" s="46"/>
      <c r="E392" s="46"/>
      <c r="F392" s="46"/>
      <c r="G392" s="46"/>
      <c r="H392" s="46"/>
      <c r="I392" s="46"/>
      <c r="J392" s="46"/>
      <c r="K392" s="46"/>
      <c r="L392" s="46"/>
      <c r="M392" s="46"/>
      <c r="N392" s="46"/>
      <c r="O392" s="46"/>
      <c r="P392" s="46"/>
      <c r="Q392" s="46"/>
      <c r="R392" s="46"/>
      <c r="T392" s="46"/>
      <c r="U392" s="46"/>
      <c r="V392" s="46"/>
      <c r="W392" s="46"/>
      <c r="X392" s="46"/>
      <c r="Y392" s="46"/>
      <c r="Z392" s="46"/>
      <c r="AA392" s="46"/>
      <c r="AB392" s="46"/>
      <c r="AC392" s="46"/>
      <c r="AD392" s="46"/>
      <c r="AE392" s="46"/>
    </row>
    <row r="393" spans="1:31" s="64" customFormat="1">
      <c r="A393" s="92"/>
      <c r="B393" s="62"/>
      <c r="C393" s="46"/>
      <c r="D393" s="46"/>
      <c r="E393" s="46"/>
      <c r="F393" s="46"/>
      <c r="G393" s="46"/>
      <c r="H393" s="46"/>
      <c r="I393" s="46"/>
      <c r="J393" s="46"/>
      <c r="K393" s="46"/>
      <c r="L393" s="46"/>
      <c r="M393" s="46"/>
      <c r="N393" s="46"/>
      <c r="O393" s="46"/>
      <c r="P393" s="46"/>
      <c r="Q393" s="46"/>
      <c r="R393" s="46"/>
      <c r="T393" s="46"/>
      <c r="U393" s="46"/>
      <c r="V393" s="46"/>
      <c r="W393" s="46"/>
      <c r="X393" s="46"/>
      <c r="Y393" s="46"/>
      <c r="Z393" s="46"/>
      <c r="AA393" s="46"/>
      <c r="AB393" s="46"/>
      <c r="AC393" s="46"/>
      <c r="AD393" s="46"/>
      <c r="AE393" s="46"/>
    </row>
    <row r="394" spans="1:31" s="64" customFormat="1">
      <c r="A394" s="92"/>
      <c r="B394" s="62"/>
      <c r="C394" s="46"/>
      <c r="D394" s="46"/>
      <c r="E394" s="46"/>
      <c r="F394" s="46"/>
      <c r="G394" s="46"/>
      <c r="H394" s="46"/>
      <c r="I394" s="46"/>
      <c r="J394" s="46"/>
      <c r="K394" s="46"/>
      <c r="L394" s="46"/>
      <c r="M394" s="46"/>
      <c r="N394" s="46"/>
      <c r="O394" s="46"/>
      <c r="P394" s="46"/>
      <c r="Q394" s="46"/>
      <c r="R394" s="46"/>
      <c r="T394" s="46"/>
      <c r="U394" s="46"/>
      <c r="V394" s="46"/>
      <c r="W394" s="46"/>
      <c r="X394" s="46"/>
      <c r="Y394" s="46"/>
      <c r="Z394" s="46"/>
      <c r="AA394" s="46"/>
      <c r="AB394" s="46"/>
      <c r="AC394" s="46"/>
      <c r="AD394" s="46"/>
      <c r="AE394" s="46"/>
    </row>
    <row r="395" spans="1:31" s="64" customFormat="1">
      <c r="A395" s="92"/>
      <c r="B395" s="62"/>
      <c r="C395" s="46"/>
      <c r="D395" s="46"/>
      <c r="E395" s="46"/>
      <c r="F395" s="46"/>
      <c r="G395" s="46"/>
      <c r="H395" s="46"/>
      <c r="I395" s="46"/>
      <c r="J395" s="46"/>
      <c r="K395" s="46"/>
      <c r="L395" s="46"/>
      <c r="M395" s="46"/>
      <c r="N395" s="46"/>
      <c r="O395" s="46"/>
      <c r="P395" s="46"/>
      <c r="Q395" s="46"/>
      <c r="R395" s="46"/>
      <c r="T395" s="46"/>
      <c r="U395" s="46"/>
      <c r="V395" s="46"/>
      <c r="W395" s="46"/>
      <c r="X395" s="46"/>
      <c r="Y395" s="46"/>
      <c r="Z395" s="46"/>
      <c r="AA395" s="46"/>
      <c r="AB395" s="46"/>
      <c r="AC395" s="46"/>
      <c r="AD395" s="46"/>
      <c r="AE395" s="46"/>
    </row>
    <row r="396" spans="1:31" s="64" customFormat="1">
      <c r="A396" s="92"/>
      <c r="B396" s="62"/>
      <c r="C396" s="46"/>
      <c r="D396" s="46"/>
      <c r="E396" s="46"/>
      <c r="F396" s="46"/>
      <c r="G396" s="46"/>
      <c r="H396" s="46"/>
      <c r="I396" s="46"/>
      <c r="J396" s="46"/>
      <c r="K396" s="46"/>
      <c r="L396" s="46"/>
      <c r="M396" s="46"/>
      <c r="N396" s="46"/>
      <c r="O396" s="46"/>
      <c r="P396" s="46"/>
      <c r="Q396" s="46"/>
      <c r="R396" s="46"/>
      <c r="T396" s="46"/>
      <c r="U396" s="46"/>
      <c r="V396" s="46"/>
      <c r="W396" s="46"/>
      <c r="X396" s="46"/>
      <c r="Y396" s="46"/>
      <c r="Z396" s="46"/>
      <c r="AA396" s="46"/>
      <c r="AB396" s="46"/>
      <c r="AC396" s="46"/>
      <c r="AD396" s="46"/>
      <c r="AE396" s="46"/>
    </row>
    <row r="397" spans="1:31" s="64" customFormat="1">
      <c r="A397" s="92"/>
      <c r="B397" s="62"/>
      <c r="C397" s="46"/>
      <c r="D397" s="46"/>
      <c r="E397" s="46"/>
      <c r="F397" s="46"/>
      <c r="G397" s="46"/>
      <c r="H397" s="46"/>
      <c r="I397" s="46"/>
      <c r="J397" s="46"/>
      <c r="K397" s="46"/>
      <c r="L397" s="46"/>
      <c r="M397" s="46"/>
      <c r="N397" s="46"/>
      <c r="O397" s="46"/>
      <c r="P397" s="46"/>
      <c r="Q397" s="46"/>
      <c r="R397" s="46"/>
      <c r="T397" s="46"/>
      <c r="U397" s="46"/>
      <c r="V397" s="46"/>
      <c r="W397" s="46"/>
      <c r="X397" s="46"/>
      <c r="Y397" s="46"/>
      <c r="Z397" s="46"/>
      <c r="AA397" s="46"/>
      <c r="AB397" s="46"/>
      <c r="AC397" s="46"/>
      <c r="AD397" s="46"/>
      <c r="AE397" s="46"/>
    </row>
    <row r="398" spans="1:31" s="64" customFormat="1">
      <c r="A398" s="92"/>
      <c r="B398" s="62"/>
      <c r="C398" s="46"/>
      <c r="D398" s="46"/>
      <c r="E398" s="46"/>
      <c r="F398" s="46"/>
      <c r="G398" s="46"/>
      <c r="H398" s="46"/>
      <c r="I398" s="46"/>
      <c r="J398" s="46"/>
      <c r="K398" s="46"/>
      <c r="L398" s="46"/>
      <c r="M398" s="46"/>
      <c r="N398" s="46"/>
      <c r="O398" s="46"/>
      <c r="P398" s="46"/>
      <c r="Q398" s="46"/>
      <c r="R398" s="46"/>
      <c r="T398" s="46"/>
      <c r="U398" s="46"/>
      <c r="V398" s="46"/>
      <c r="W398" s="46"/>
      <c r="X398" s="46"/>
      <c r="Y398" s="46"/>
      <c r="Z398" s="46"/>
      <c r="AA398" s="46"/>
      <c r="AB398" s="46"/>
      <c r="AC398" s="46"/>
      <c r="AD398" s="46"/>
      <c r="AE398" s="46"/>
    </row>
    <row r="399" spans="1:31" s="64" customFormat="1">
      <c r="A399" s="92"/>
      <c r="B399" s="62"/>
      <c r="C399" s="46"/>
      <c r="D399" s="46"/>
      <c r="E399" s="46"/>
      <c r="F399" s="46"/>
      <c r="G399" s="46"/>
      <c r="H399" s="46"/>
      <c r="I399" s="46"/>
      <c r="J399" s="46"/>
      <c r="K399" s="46"/>
      <c r="L399" s="46"/>
      <c r="M399" s="46"/>
      <c r="N399" s="46"/>
      <c r="O399" s="46"/>
      <c r="P399" s="46"/>
      <c r="Q399" s="46"/>
      <c r="R399" s="46"/>
      <c r="T399" s="46"/>
      <c r="U399" s="46"/>
      <c r="V399" s="46"/>
      <c r="W399" s="46"/>
      <c r="X399" s="46"/>
      <c r="Y399" s="46"/>
      <c r="Z399" s="46"/>
      <c r="AA399" s="46"/>
      <c r="AB399" s="46"/>
      <c r="AC399" s="46"/>
      <c r="AD399" s="46"/>
      <c r="AE399" s="46"/>
    </row>
    <row r="400" spans="1:31" s="64" customFormat="1">
      <c r="A400" s="92"/>
      <c r="B400" s="62"/>
      <c r="C400" s="46"/>
      <c r="D400" s="46"/>
      <c r="E400" s="46"/>
      <c r="F400" s="46"/>
      <c r="G400" s="46"/>
      <c r="H400" s="46"/>
      <c r="I400" s="46"/>
      <c r="J400" s="46"/>
      <c r="K400" s="46"/>
      <c r="L400" s="46"/>
      <c r="M400" s="46"/>
      <c r="N400" s="46"/>
      <c r="O400" s="46"/>
      <c r="P400" s="46"/>
      <c r="Q400" s="46"/>
      <c r="R400" s="46"/>
      <c r="T400" s="46"/>
      <c r="U400" s="46"/>
      <c r="V400" s="46"/>
      <c r="W400" s="46"/>
      <c r="X400" s="46"/>
      <c r="Y400" s="46"/>
      <c r="Z400" s="46"/>
      <c r="AA400" s="46"/>
      <c r="AB400" s="46"/>
      <c r="AC400" s="46"/>
      <c r="AD400" s="46"/>
      <c r="AE400" s="46"/>
    </row>
    <row r="401" spans="1:31" s="64" customFormat="1">
      <c r="A401" s="92"/>
      <c r="B401" s="62"/>
      <c r="C401" s="46"/>
      <c r="D401" s="46"/>
      <c r="E401" s="46"/>
      <c r="F401" s="46"/>
      <c r="G401" s="46"/>
      <c r="H401" s="46"/>
      <c r="I401" s="46"/>
      <c r="J401" s="46"/>
      <c r="K401" s="46"/>
      <c r="L401" s="46"/>
      <c r="M401" s="46"/>
      <c r="N401" s="46"/>
      <c r="O401" s="46"/>
      <c r="P401" s="46"/>
      <c r="Q401" s="46"/>
      <c r="R401" s="46"/>
      <c r="T401" s="46"/>
      <c r="U401" s="46"/>
      <c r="V401" s="46"/>
      <c r="W401" s="46"/>
      <c r="X401" s="46"/>
      <c r="Y401" s="46"/>
      <c r="Z401" s="46"/>
      <c r="AA401" s="46"/>
      <c r="AB401" s="46"/>
      <c r="AC401" s="46"/>
      <c r="AD401" s="46"/>
      <c r="AE401" s="46"/>
    </row>
    <row r="402" spans="1:31" s="64" customFormat="1">
      <c r="A402" s="92"/>
      <c r="B402" s="62"/>
      <c r="C402" s="46"/>
      <c r="D402" s="46"/>
      <c r="E402" s="46"/>
      <c r="F402" s="46"/>
      <c r="G402" s="46"/>
      <c r="H402" s="46"/>
      <c r="I402" s="46"/>
      <c r="J402" s="46"/>
      <c r="K402" s="46"/>
      <c r="L402" s="46"/>
      <c r="M402" s="46"/>
      <c r="N402" s="46"/>
      <c r="O402" s="46"/>
      <c r="P402" s="46"/>
      <c r="Q402" s="46"/>
      <c r="R402" s="46"/>
      <c r="T402" s="46"/>
      <c r="U402" s="46"/>
      <c r="V402" s="46"/>
      <c r="W402" s="46"/>
      <c r="X402" s="46"/>
      <c r="Y402" s="46"/>
      <c r="Z402" s="46"/>
      <c r="AA402" s="46"/>
      <c r="AB402" s="46"/>
      <c r="AC402" s="46"/>
      <c r="AD402" s="46"/>
      <c r="AE402" s="46"/>
    </row>
    <row r="403" spans="1:31" s="64" customFormat="1">
      <c r="A403" s="92"/>
      <c r="B403" s="62"/>
      <c r="C403" s="63"/>
      <c r="D403" s="63"/>
      <c r="E403" s="63"/>
      <c r="F403" s="63"/>
      <c r="I403" s="46"/>
      <c r="J403" s="46"/>
      <c r="K403" s="46"/>
      <c r="L403" s="46"/>
      <c r="M403" s="46"/>
      <c r="N403" s="46"/>
      <c r="O403" s="46"/>
      <c r="P403" s="46"/>
      <c r="Q403" s="46"/>
      <c r="R403" s="46"/>
      <c r="T403" s="46"/>
      <c r="U403" s="46"/>
      <c r="V403" s="46"/>
      <c r="W403" s="46"/>
      <c r="X403" s="46"/>
      <c r="Y403" s="46"/>
      <c r="Z403" s="46"/>
      <c r="AA403" s="46"/>
      <c r="AB403" s="46"/>
      <c r="AC403" s="46"/>
      <c r="AD403" s="46"/>
      <c r="AE403" s="46"/>
    </row>
    <row r="404" spans="1:31" s="64" customFormat="1">
      <c r="A404" s="92"/>
      <c r="B404" s="62"/>
      <c r="C404" s="63"/>
      <c r="D404" s="63"/>
      <c r="E404" s="63"/>
      <c r="F404" s="63"/>
      <c r="I404" s="46"/>
      <c r="J404" s="46"/>
      <c r="K404" s="46"/>
      <c r="L404" s="46"/>
      <c r="M404" s="46"/>
      <c r="N404" s="46"/>
      <c r="O404" s="46"/>
      <c r="P404" s="46"/>
      <c r="Q404" s="46"/>
      <c r="R404" s="46"/>
      <c r="T404" s="46"/>
      <c r="U404" s="46"/>
      <c r="V404" s="46"/>
      <c r="W404" s="46"/>
      <c r="X404" s="46"/>
      <c r="Y404" s="46"/>
      <c r="Z404" s="46"/>
      <c r="AA404" s="46"/>
      <c r="AB404" s="46"/>
      <c r="AC404" s="46"/>
      <c r="AD404" s="46"/>
      <c r="AE404" s="46"/>
    </row>
    <row r="405" spans="1:31" s="64" customFormat="1">
      <c r="A405" s="92"/>
      <c r="B405" s="62"/>
      <c r="C405" s="63"/>
      <c r="D405" s="63"/>
      <c r="E405" s="63"/>
      <c r="F405" s="63"/>
      <c r="I405" s="46"/>
      <c r="J405" s="46"/>
      <c r="K405" s="46"/>
      <c r="L405" s="46"/>
      <c r="M405" s="46"/>
      <c r="N405" s="46"/>
      <c r="O405" s="46"/>
      <c r="P405" s="46"/>
      <c r="Q405" s="46"/>
      <c r="R405" s="46"/>
      <c r="T405" s="46"/>
      <c r="U405" s="46"/>
      <c r="V405" s="46"/>
      <c r="W405" s="46"/>
      <c r="X405" s="46"/>
      <c r="Y405" s="46"/>
      <c r="Z405" s="46"/>
      <c r="AA405" s="46"/>
      <c r="AB405" s="46"/>
      <c r="AC405" s="46"/>
      <c r="AD405" s="46"/>
      <c r="AE405" s="46"/>
    </row>
    <row r="406" spans="1:31" s="64" customFormat="1">
      <c r="A406" s="92"/>
      <c r="B406" s="62"/>
      <c r="C406" s="63"/>
      <c r="D406" s="63"/>
      <c r="E406" s="63"/>
      <c r="F406" s="63"/>
      <c r="I406" s="46"/>
      <c r="J406" s="46"/>
      <c r="K406" s="46"/>
      <c r="L406" s="46"/>
      <c r="M406" s="46"/>
      <c r="N406" s="46"/>
      <c r="O406" s="46"/>
      <c r="P406" s="46"/>
      <c r="Q406" s="46"/>
      <c r="R406" s="46"/>
      <c r="T406" s="46"/>
      <c r="U406" s="46"/>
      <c r="V406" s="46"/>
      <c r="W406" s="46"/>
      <c r="X406" s="46"/>
      <c r="Y406" s="46"/>
      <c r="Z406" s="46"/>
      <c r="AA406" s="46"/>
      <c r="AB406" s="46"/>
      <c r="AC406" s="46"/>
      <c r="AD406" s="46"/>
      <c r="AE406" s="46"/>
    </row>
    <row r="407" spans="1:31" s="64" customFormat="1">
      <c r="A407" s="92"/>
      <c r="B407" s="62"/>
      <c r="C407" s="63"/>
      <c r="D407" s="63"/>
      <c r="E407" s="63"/>
      <c r="F407" s="63"/>
      <c r="I407" s="46"/>
      <c r="J407" s="46"/>
      <c r="K407" s="46"/>
      <c r="L407" s="46"/>
      <c r="M407" s="46"/>
      <c r="N407" s="46"/>
      <c r="O407" s="46"/>
      <c r="P407" s="46"/>
      <c r="Q407" s="46"/>
      <c r="R407" s="46"/>
      <c r="T407" s="46"/>
      <c r="U407" s="46"/>
      <c r="V407" s="46"/>
      <c r="W407" s="46"/>
      <c r="X407" s="46"/>
      <c r="Y407" s="46"/>
      <c r="Z407" s="46"/>
      <c r="AA407" s="46"/>
      <c r="AB407" s="46"/>
      <c r="AC407" s="46"/>
      <c r="AD407" s="46"/>
      <c r="AE407" s="46"/>
    </row>
    <row r="408" spans="1:31" s="64" customFormat="1">
      <c r="A408" s="92"/>
      <c r="B408" s="62"/>
      <c r="C408" s="63"/>
      <c r="D408" s="63"/>
      <c r="E408" s="63"/>
      <c r="F408" s="63"/>
      <c r="I408" s="46"/>
      <c r="J408" s="46"/>
      <c r="K408" s="46"/>
      <c r="L408" s="46"/>
      <c r="M408" s="46"/>
      <c r="N408" s="46"/>
      <c r="O408" s="46"/>
      <c r="P408" s="46"/>
      <c r="Q408" s="46"/>
      <c r="R408" s="46"/>
      <c r="T408" s="46"/>
      <c r="U408" s="46"/>
      <c r="V408" s="46"/>
      <c r="W408" s="46"/>
      <c r="X408" s="46"/>
      <c r="Y408" s="46"/>
      <c r="Z408" s="46"/>
      <c r="AA408" s="46"/>
      <c r="AB408" s="46"/>
      <c r="AC408" s="46"/>
      <c r="AD408" s="46"/>
      <c r="AE408" s="46"/>
    </row>
    <row r="409" spans="1:31" s="64" customFormat="1">
      <c r="A409" s="92"/>
      <c r="B409" s="62"/>
      <c r="C409" s="63"/>
      <c r="D409" s="63"/>
      <c r="E409" s="63"/>
      <c r="F409" s="63"/>
      <c r="I409" s="46"/>
      <c r="J409" s="46"/>
      <c r="K409" s="46"/>
      <c r="L409" s="46"/>
      <c r="M409" s="46"/>
      <c r="N409" s="46"/>
      <c r="O409" s="46"/>
      <c r="P409" s="46"/>
      <c r="Q409" s="46"/>
      <c r="R409" s="46"/>
      <c r="T409" s="46"/>
      <c r="U409" s="46"/>
      <c r="V409" s="46"/>
      <c r="W409" s="46"/>
      <c r="X409" s="46"/>
      <c r="Y409" s="46"/>
      <c r="Z409" s="46"/>
      <c r="AA409" s="46"/>
      <c r="AB409" s="46"/>
      <c r="AC409" s="46"/>
      <c r="AD409" s="46"/>
      <c r="AE409" s="46"/>
    </row>
    <row r="410" spans="1:31" s="64" customFormat="1">
      <c r="A410" s="92"/>
      <c r="B410" s="62"/>
      <c r="C410" s="63"/>
      <c r="D410" s="63"/>
      <c r="E410" s="63"/>
      <c r="F410" s="63"/>
      <c r="I410" s="46"/>
      <c r="J410" s="46"/>
      <c r="K410" s="46"/>
      <c r="L410" s="46"/>
      <c r="M410" s="46"/>
      <c r="N410" s="46"/>
      <c r="O410" s="46"/>
      <c r="P410" s="46"/>
      <c r="Q410" s="46"/>
      <c r="R410" s="46"/>
      <c r="T410" s="46"/>
      <c r="U410" s="46"/>
      <c r="V410" s="46"/>
      <c r="W410" s="46"/>
      <c r="X410" s="46"/>
      <c r="Y410" s="46"/>
      <c r="Z410" s="46"/>
      <c r="AA410" s="46"/>
      <c r="AB410" s="46"/>
      <c r="AC410" s="46"/>
      <c r="AD410" s="46"/>
      <c r="AE410" s="46"/>
    </row>
  </sheetData>
  <mergeCells count="38">
    <mergeCell ref="B74:N74"/>
    <mergeCell ref="F8:F10"/>
    <mergeCell ref="G8:H8"/>
    <mergeCell ref="I8:I10"/>
    <mergeCell ref="J8:J10"/>
    <mergeCell ref="K8:K10"/>
    <mergeCell ref="L8:L10"/>
    <mergeCell ref="G9:G10"/>
    <mergeCell ref="H9:H10"/>
    <mergeCell ref="B51:S51"/>
    <mergeCell ref="T7:T9"/>
    <mergeCell ref="M8:M10"/>
    <mergeCell ref="N8:N10"/>
    <mergeCell ref="O8:O10"/>
    <mergeCell ref="P8:P10"/>
    <mergeCell ref="M7:N7"/>
    <mergeCell ref="O7:P7"/>
    <mergeCell ref="Q7:R7"/>
    <mergeCell ref="Q8:Q10"/>
    <mergeCell ref="R8:R10"/>
    <mergeCell ref="A5:S5"/>
    <mergeCell ref="A6:A10"/>
    <mergeCell ref="B6:B10"/>
    <mergeCell ref="C6:C10"/>
    <mergeCell ref="D6:D10"/>
    <mergeCell ref="E6:E10"/>
    <mergeCell ref="F6:H7"/>
    <mergeCell ref="I6:N6"/>
    <mergeCell ref="O6:R6"/>
    <mergeCell ref="S6:S10"/>
    <mergeCell ref="I7:J7"/>
    <mergeCell ref="K7:L7"/>
    <mergeCell ref="A4:S4"/>
    <mergeCell ref="A1:I1"/>
    <mergeCell ref="O1:S1"/>
    <mergeCell ref="A2:I2"/>
    <mergeCell ref="O2:S2"/>
    <mergeCell ref="A3:S3"/>
  </mergeCells>
  <printOptions horizontalCentered="1"/>
  <pageMargins left="0.2" right="0.2" top="0.79000000000000015" bottom="0.98" header="0.31" footer="0.31"/>
  <pageSetup paperSize="9" scale="55" fitToHeight="0" orientation="landscape" r:id="rId1"/>
  <headerFooter>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Z422"/>
  <sheetViews>
    <sheetView zoomScale="70" zoomScaleNormal="70" workbookViewId="0">
      <selection sqref="A1:AC1"/>
    </sheetView>
  </sheetViews>
  <sheetFormatPr defaultColWidth="9.140625" defaultRowHeight="18.75"/>
  <cols>
    <col min="1" max="1" width="6.28515625" style="92" customWidth="1"/>
    <col min="2" max="2" width="31.42578125" style="62" customWidth="1"/>
    <col min="3" max="5" width="9.7109375" style="63" customWidth="1"/>
    <col min="6" max="6" width="11.28515625" style="63" customWidth="1"/>
    <col min="7" max="7" width="9.7109375" style="64" customWidth="1"/>
    <col min="8" max="8" width="9.140625" style="64" customWidth="1"/>
    <col min="9" max="9" width="8.42578125" style="64" customWidth="1"/>
    <col min="10" max="10" width="12.42578125" style="64" customWidth="1"/>
    <col min="11" max="11" width="11" style="64" customWidth="1"/>
    <col min="12" max="12" width="8.28515625" style="64" customWidth="1"/>
    <col min="13" max="13" width="11.7109375" style="64" customWidth="1"/>
    <col min="14" max="15" width="10.7109375" style="64" customWidth="1"/>
    <col min="16" max="16" width="11.28515625" style="64" customWidth="1"/>
    <col min="17" max="17" width="8.7109375" style="64" customWidth="1"/>
    <col min="18" max="18" width="9.7109375" style="64" customWidth="1"/>
    <col min="19" max="19" width="10" style="64" customWidth="1"/>
    <col min="20" max="21" width="10.7109375" style="64" customWidth="1"/>
    <col min="22" max="22" width="8.28515625" style="64" customWidth="1"/>
    <col min="23" max="23" width="11.7109375" style="64" customWidth="1"/>
    <col min="24" max="25" width="10.7109375" style="64" customWidth="1"/>
    <col min="26" max="26" width="11.28515625" style="64" customWidth="1"/>
    <col min="27" max="27" width="8.28515625" style="64" customWidth="1"/>
    <col min="28" max="28" width="10.140625" style="64" customWidth="1"/>
    <col min="29" max="30" width="10.7109375" style="64" customWidth="1"/>
    <col min="31" max="31" width="11.28515625" style="64" customWidth="1"/>
    <col min="32" max="32" width="9" style="64" customWidth="1"/>
    <col min="33" max="33" width="10.7109375" style="64" customWidth="1"/>
    <col min="34" max="34" width="10.140625" style="64" customWidth="1"/>
    <col min="35" max="35" width="11" style="64" customWidth="1"/>
    <col min="36" max="36" width="10.7109375" style="64" customWidth="1"/>
    <col min="37" max="37" width="9.140625" style="64" hidden="1" customWidth="1"/>
    <col min="38" max="38" width="12.42578125" style="64" hidden="1" customWidth="1"/>
    <col min="39" max="39" width="9.7109375" style="64" hidden="1" customWidth="1"/>
    <col min="40" max="40" width="11.140625" style="64" hidden="1" customWidth="1"/>
    <col min="41" max="41" width="11" style="64" hidden="1" customWidth="1"/>
    <col min="42" max="46" width="9.140625" style="64" hidden="1" customWidth="1"/>
    <col min="47" max="47" width="8" style="64" customWidth="1"/>
    <col min="48" max="48" width="9.140625" style="64" customWidth="1"/>
    <col min="49" max="49" width="10.7109375" style="64" customWidth="1"/>
    <col min="50" max="50" width="10.140625" style="64" customWidth="1"/>
    <col min="51" max="51" width="10.7109375" style="64" customWidth="1"/>
    <col min="52" max="16384" width="9.140625" style="46"/>
  </cols>
  <sheetData>
    <row r="1" spans="1:52" s="116" customFormat="1" ht="39" customHeight="1">
      <c r="A1" s="636" t="s">
        <v>148</v>
      </c>
      <c r="B1" s="636"/>
      <c r="C1" s="636"/>
      <c r="D1" s="636"/>
      <c r="E1" s="636"/>
      <c r="F1" s="636"/>
      <c r="G1" s="636"/>
      <c r="H1" s="636"/>
      <c r="I1" s="636"/>
      <c r="J1" s="636"/>
      <c r="K1" s="636"/>
      <c r="L1" s="636"/>
      <c r="Q1" s="117"/>
      <c r="R1" s="117"/>
      <c r="S1" s="117"/>
      <c r="T1" s="117"/>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637"/>
      <c r="AW1" s="637"/>
      <c r="AX1" s="637"/>
      <c r="AY1" s="118"/>
      <c r="AZ1" s="118"/>
    </row>
    <row r="2" spans="1:52" s="116" customFormat="1" ht="39" customHeight="1">
      <c r="A2" s="638" t="s">
        <v>1</v>
      </c>
      <c r="B2" s="638"/>
      <c r="C2" s="638"/>
      <c r="D2" s="638"/>
      <c r="E2" s="638"/>
      <c r="F2" s="638"/>
      <c r="G2" s="638"/>
      <c r="H2" s="638"/>
      <c r="I2" s="638"/>
      <c r="J2" s="638"/>
      <c r="K2" s="638"/>
      <c r="L2" s="63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639"/>
      <c r="AW2" s="639"/>
      <c r="AX2" s="639"/>
      <c r="AY2" s="118"/>
      <c r="AZ2" s="118"/>
    </row>
    <row r="3" spans="1:52" s="116" customFormat="1" ht="39" customHeight="1">
      <c r="A3" s="670" t="s">
        <v>149</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row>
    <row r="4" spans="1:52" s="119" customFormat="1" ht="41.25" customHeight="1">
      <c r="A4" s="669" t="s">
        <v>150</v>
      </c>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row>
    <row r="5" spans="1:52" s="120" customFormat="1" ht="33" customHeight="1">
      <c r="A5" s="671" t="s">
        <v>4</v>
      </c>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row>
    <row r="6" spans="1:52" s="120" customFormat="1" ht="33" customHeight="1">
      <c r="A6" s="672" t="s">
        <v>5</v>
      </c>
      <c r="B6" s="649" t="s">
        <v>77</v>
      </c>
      <c r="C6" s="646" t="s">
        <v>78</v>
      </c>
      <c r="D6" s="646" t="s">
        <v>79</v>
      </c>
      <c r="E6" s="646" t="s">
        <v>80</v>
      </c>
      <c r="F6" s="647" t="s">
        <v>107</v>
      </c>
      <c r="G6" s="647"/>
      <c r="H6" s="647"/>
      <c r="I6" s="647"/>
      <c r="J6" s="647"/>
      <c r="K6" s="647"/>
      <c r="L6" s="675" t="s">
        <v>6</v>
      </c>
      <c r="M6" s="676"/>
      <c r="N6" s="676"/>
      <c r="O6" s="676"/>
      <c r="P6" s="676"/>
      <c r="Q6" s="676"/>
      <c r="R6" s="676"/>
      <c r="S6" s="676"/>
      <c r="T6" s="676"/>
      <c r="U6" s="676"/>
      <c r="V6" s="676"/>
      <c r="W6" s="676"/>
      <c r="X6" s="676"/>
      <c r="Y6" s="676"/>
      <c r="Z6" s="676"/>
      <c r="AA6" s="676"/>
      <c r="AB6" s="676"/>
      <c r="AC6" s="676"/>
      <c r="AD6" s="676"/>
      <c r="AE6" s="677"/>
      <c r="AF6" s="675" t="s">
        <v>7</v>
      </c>
      <c r="AG6" s="676"/>
      <c r="AH6" s="676"/>
      <c r="AI6" s="676"/>
      <c r="AJ6" s="676"/>
      <c r="AK6" s="676"/>
      <c r="AL6" s="676"/>
      <c r="AM6" s="676"/>
      <c r="AN6" s="676"/>
      <c r="AO6" s="676"/>
      <c r="AP6" s="676"/>
      <c r="AQ6" s="676"/>
      <c r="AR6" s="676"/>
      <c r="AS6" s="676"/>
      <c r="AT6" s="676"/>
      <c r="AU6" s="676"/>
      <c r="AV6" s="676"/>
      <c r="AW6" s="676"/>
      <c r="AX6" s="676"/>
      <c r="AY6" s="677"/>
      <c r="AZ6" s="649" t="s">
        <v>8</v>
      </c>
    </row>
    <row r="7" spans="1:52" s="34" customFormat="1" ht="71.650000000000006" customHeight="1">
      <c r="A7" s="673"/>
      <c r="B7" s="650"/>
      <c r="C7" s="646"/>
      <c r="D7" s="646"/>
      <c r="E7" s="646"/>
      <c r="F7" s="647"/>
      <c r="G7" s="647"/>
      <c r="H7" s="647"/>
      <c r="I7" s="647"/>
      <c r="J7" s="647"/>
      <c r="K7" s="647"/>
      <c r="L7" s="679" t="s">
        <v>151</v>
      </c>
      <c r="M7" s="647"/>
      <c r="N7" s="647"/>
      <c r="O7" s="647"/>
      <c r="P7" s="647"/>
      <c r="Q7" s="680" t="s">
        <v>152</v>
      </c>
      <c r="R7" s="681"/>
      <c r="S7" s="681"/>
      <c r="T7" s="681"/>
      <c r="U7" s="681"/>
      <c r="V7" s="647" t="s">
        <v>153</v>
      </c>
      <c r="W7" s="647"/>
      <c r="X7" s="647"/>
      <c r="Y7" s="647"/>
      <c r="Z7" s="647"/>
      <c r="AA7" s="647" t="s">
        <v>154</v>
      </c>
      <c r="AB7" s="647"/>
      <c r="AC7" s="647"/>
      <c r="AD7" s="647"/>
      <c r="AE7" s="647"/>
      <c r="AF7" s="647" t="s">
        <v>155</v>
      </c>
      <c r="AG7" s="647"/>
      <c r="AH7" s="647"/>
      <c r="AI7" s="647"/>
      <c r="AJ7" s="647"/>
      <c r="AK7" s="647" t="s">
        <v>156</v>
      </c>
      <c r="AL7" s="647"/>
      <c r="AM7" s="647"/>
      <c r="AN7" s="647"/>
      <c r="AO7" s="647"/>
      <c r="AP7" s="647"/>
      <c r="AQ7" s="647"/>
      <c r="AR7" s="647"/>
      <c r="AS7" s="647"/>
      <c r="AT7" s="647"/>
      <c r="AU7" s="678" t="s">
        <v>157</v>
      </c>
      <c r="AV7" s="678"/>
      <c r="AW7" s="678"/>
      <c r="AX7" s="678"/>
      <c r="AY7" s="678"/>
      <c r="AZ7" s="650"/>
    </row>
    <row r="8" spans="1:52" s="34" customFormat="1" ht="45.4" customHeight="1">
      <c r="A8" s="673"/>
      <c r="B8" s="650"/>
      <c r="C8" s="646"/>
      <c r="D8" s="646"/>
      <c r="E8" s="646"/>
      <c r="F8" s="647" t="s">
        <v>132</v>
      </c>
      <c r="G8" s="647" t="s">
        <v>82</v>
      </c>
      <c r="H8" s="647"/>
      <c r="I8" s="647"/>
      <c r="J8" s="647"/>
      <c r="K8" s="647"/>
      <c r="L8" s="647" t="s">
        <v>11</v>
      </c>
      <c r="M8" s="647" t="s">
        <v>12</v>
      </c>
      <c r="N8" s="647"/>
      <c r="O8" s="647"/>
      <c r="P8" s="647"/>
      <c r="Q8" s="647" t="s">
        <v>11</v>
      </c>
      <c r="R8" s="647" t="s">
        <v>12</v>
      </c>
      <c r="S8" s="647"/>
      <c r="T8" s="647"/>
      <c r="U8" s="647"/>
      <c r="V8" s="647" t="s">
        <v>11</v>
      </c>
      <c r="W8" s="647" t="s">
        <v>12</v>
      </c>
      <c r="X8" s="647"/>
      <c r="Y8" s="647"/>
      <c r="Z8" s="647"/>
      <c r="AA8" s="647" t="s">
        <v>11</v>
      </c>
      <c r="AB8" s="647" t="s">
        <v>12</v>
      </c>
      <c r="AC8" s="647"/>
      <c r="AD8" s="647"/>
      <c r="AE8" s="647"/>
      <c r="AF8" s="647" t="s">
        <v>11</v>
      </c>
      <c r="AG8" s="647" t="s">
        <v>84</v>
      </c>
      <c r="AH8" s="647"/>
      <c r="AI8" s="647"/>
      <c r="AJ8" s="647"/>
      <c r="AK8" s="647" t="s">
        <v>11</v>
      </c>
      <c r="AL8" s="647" t="s">
        <v>84</v>
      </c>
      <c r="AM8" s="647"/>
      <c r="AN8" s="647"/>
      <c r="AO8" s="647"/>
      <c r="AP8" s="647" t="s">
        <v>158</v>
      </c>
      <c r="AQ8" s="647"/>
      <c r="AR8" s="647"/>
      <c r="AS8" s="647"/>
      <c r="AT8" s="647"/>
      <c r="AU8" s="678" t="s">
        <v>11</v>
      </c>
      <c r="AV8" s="678"/>
      <c r="AW8" s="678"/>
      <c r="AX8" s="678"/>
      <c r="AY8" s="678"/>
      <c r="AZ8" s="650"/>
    </row>
    <row r="9" spans="1:52" s="34" customFormat="1" ht="45.4" customHeight="1">
      <c r="A9" s="673"/>
      <c r="B9" s="650"/>
      <c r="C9" s="646"/>
      <c r="D9" s="646"/>
      <c r="E9" s="646"/>
      <c r="F9" s="647"/>
      <c r="G9" s="647" t="s">
        <v>83</v>
      </c>
      <c r="H9" s="647" t="s">
        <v>12</v>
      </c>
      <c r="I9" s="647"/>
      <c r="J9" s="647"/>
      <c r="K9" s="647"/>
      <c r="L9" s="647"/>
      <c r="M9" s="647" t="s">
        <v>159</v>
      </c>
      <c r="N9" s="647" t="s">
        <v>160</v>
      </c>
      <c r="O9" s="647" t="s">
        <v>161</v>
      </c>
      <c r="P9" s="647" t="s">
        <v>162</v>
      </c>
      <c r="Q9" s="647"/>
      <c r="R9" s="647" t="s">
        <v>159</v>
      </c>
      <c r="S9" s="647" t="s">
        <v>160</v>
      </c>
      <c r="T9" s="647" t="s">
        <v>161</v>
      </c>
      <c r="U9" s="647" t="s">
        <v>162</v>
      </c>
      <c r="V9" s="647"/>
      <c r="W9" s="647" t="s">
        <v>159</v>
      </c>
      <c r="X9" s="647" t="s">
        <v>160</v>
      </c>
      <c r="Y9" s="647" t="s">
        <v>161</v>
      </c>
      <c r="Z9" s="647" t="s">
        <v>162</v>
      </c>
      <c r="AA9" s="647"/>
      <c r="AB9" s="647" t="s">
        <v>159</v>
      </c>
      <c r="AC9" s="647" t="s">
        <v>160</v>
      </c>
      <c r="AD9" s="647" t="s">
        <v>161</v>
      </c>
      <c r="AE9" s="647" t="s">
        <v>162</v>
      </c>
      <c r="AF9" s="647"/>
      <c r="AG9" s="647" t="s">
        <v>159</v>
      </c>
      <c r="AH9" s="647" t="s">
        <v>160</v>
      </c>
      <c r="AI9" s="647" t="s">
        <v>161</v>
      </c>
      <c r="AJ9" s="647" t="s">
        <v>162</v>
      </c>
      <c r="AK9" s="647"/>
      <c r="AL9" s="647" t="s">
        <v>159</v>
      </c>
      <c r="AM9" s="647" t="s">
        <v>160</v>
      </c>
      <c r="AN9" s="647" t="s">
        <v>161</v>
      </c>
      <c r="AO9" s="647" t="s">
        <v>162</v>
      </c>
      <c r="AP9" s="682" t="s">
        <v>163</v>
      </c>
      <c r="AQ9" s="682" t="s">
        <v>164</v>
      </c>
      <c r="AR9" s="682" t="s">
        <v>165</v>
      </c>
      <c r="AS9" s="682" t="s">
        <v>166</v>
      </c>
      <c r="AT9" s="682" t="s">
        <v>167</v>
      </c>
      <c r="AU9" s="678"/>
      <c r="AV9" s="678" t="s">
        <v>36</v>
      </c>
      <c r="AW9" s="678"/>
      <c r="AX9" s="678" t="s">
        <v>168</v>
      </c>
      <c r="AY9" s="678"/>
      <c r="AZ9" s="650"/>
    </row>
    <row r="10" spans="1:52" s="34" customFormat="1" ht="127.9" customHeight="1">
      <c r="A10" s="674"/>
      <c r="B10" s="651"/>
      <c r="C10" s="646"/>
      <c r="D10" s="646"/>
      <c r="E10" s="646"/>
      <c r="F10" s="647"/>
      <c r="G10" s="663"/>
      <c r="H10" s="121" t="s">
        <v>35</v>
      </c>
      <c r="I10" s="75" t="s">
        <v>36</v>
      </c>
      <c r="J10" s="121" t="s">
        <v>159</v>
      </c>
      <c r="K10" s="75" t="s">
        <v>168</v>
      </c>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83"/>
      <c r="AQ10" s="683"/>
      <c r="AR10" s="683"/>
      <c r="AS10" s="683"/>
      <c r="AT10" s="683"/>
      <c r="AU10" s="678"/>
      <c r="AV10" s="122" t="s">
        <v>11</v>
      </c>
      <c r="AW10" s="122" t="s">
        <v>169</v>
      </c>
      <c r="AX10" s="122" t="s">
        <v>11</v>
      </c>
      <c r="AY10" s="122" t="s">
        <v>169</v>
      </c>
      <c r="AZ10" s="651"/>
    </row>
    <row r="11" spans="1:52" s="36" customFormat="1" ht="30.75" customHeight="1">
      <c r="A11" s="98">
        <v>1</v>
      </c>
      <c r="B11" s="35">
        <f>A11+1</f>
        <v>2</v>
      </c>
      <c r="C11" s="35">
        <f t="shared" ref="C11:AT11" si="0">B11+1</f>
        <v>3</v>
      </c>
      <c r="D11" s="35">
        <f t="shared" si="0"/>
        <v>4</v>
      </c>
      <c r="E11" s="35">
        <f t="shared" si="0"/>
        <v>5</v>
      </c>
      <c r="F11" s="35">
        <f t="shared" si="0"/>
        <v>6</v>
      </c>
      <c r="G11" s="35">
        <f t="shared" si="0"/>
        <v>7</v>
      </c>
      <c r="H11" s="35">
        <f t="shared" si="0"/>
        <v>8</v>
      </c>
      <c r="I11" s="35">
        <f t="shared" si="0"/>
        <v>9</v>
      </c>
      <c r="J11" s="35">
        <f t="shared" si="0"/>
        <v>10</v>
      </c>
      <c r="K11" s="35">
        <f t="shared" si="0"/>
        <v>11</v>
      </c>
      <c r="L11" s="35">
        <f t="shared" si="0"/>
        <v>12</v>
      </c>
      <c r="M11" s="35">
        <f t="shared" si="0"/>
        <v>13</v>
      </c>
      <c r="N11" s="35">
        <f t="shared" si="0"/>
        <v>14</v>
      </c>
      <c r="O11" s="35">
        <f t="shared" si="0"/>
        <v>15</v>
      </c>
      <c r="P11" s="35">
        <f t="shared" si="0"/>
        <v>16</v>
      </c>
      <c r="Q11" s="35">
        <f t="shared" si="0"/>
        <v>17</v>
      </c>
      <c r="R11" s="35">
        <f t="shared" si="0"/>
        <v>18</v>
      </c>
      <c r="S11" s="35">
        <v>19</v>
      </c>
      <c r="T11" s="35">
        <v>20</v>
      </c>
      <c r="U11" s="35">
        <v>21</v>
      </c>
      <c r="V11" s="35">
        <v>22</v>
      </c>
      <c r="W11" s="35">
        <v>23</v>
      </c>
      <c r="X11" s="35">
        <v>24</v>
      </c>
      <c r="Y11" s="35">
        <v>25</v>
      </c>
      <c r="Z11" s="35">
        <v>26</v>
      </c>
      <c r="AA11" s="35">
        <v>27</v>
      </c>
      <c r="AB11" s="35">
        <v>28</v>
      </c>
      <c r="AC11" s="35">
        <v>29</v>
      </c>
      <c r="AD11" s="35">
        <v>30</v>
      </c>
      <c r="AE11" s="35">
        <v>31</v>
      </c>
      <c r="AF11" s="35">
        <v>32</v>
      </c>
      <c r="AG11" s="35">
        <v>33</v>
      </c>
      <c r="AH11" s="35">
        <v>34</v>
      </c>
      <c r="AI11" s="35">
        <v>35</v>
      </c>
      <c r="AJ11" s="35">
        <v>36</v>
      </c>
      <c r="AK11" s="35">
        <f t="shared" si="0"/>
        <v>37</v>
      </c>
      <c r="AL11" s="35">
        <f t="shared" si="0"/>
        <v>38</v>
      </c>
      <c r="AM11" s="35">
        <f t="shared" si="0"/>
        <v>39</v>
      </c>
      <c r="AN11" s="35">
        <f t="shared" si="0"/>
        <v>40</v>
      </c>
      <c r="AO11" s="35">
        <f t="shared" si="0"/>
        <v>41</v>
      </c>
      <c r="AP11" s="35">
        <f t="shared" si="0"/>
        <v>42</v>
      </c>
      <c r="AQ11" s="35">
        <f t="shared" si="0"/>
        <v>43</v>
      </c>
      <c r="AR11" s="35">
        <f t="shared" si="0"/>
        <v>44</v>
      </c>
      <c r="AS11" s="35">
        <f t="shared" si="0"/>
        <v>45</v>
      </c>
      <c r="AT11" s="35">
        <f t="shared" si="0"/>
        <v>46</v>
      </c>
      <c r="AU11" s="35">
        <v>37</v>
      </c>
      <c r="AV11" s="35">
        <v>38</v>
      </c>
      <c r="AW11" s="35">
        <v>39</v>
      </c>
      <c r="AX11" s="35">
        <v>40</v>
      </c>
      <c r="AY11" s="35">
        <v>41</v>
      </c>
      <c r="AZ11" s="35">
        <v>42</v>
      </c>
    </row>
    <row r="12" spans="1:52" s="36" customFormat="1" ht="40.5" customHeight="1">
      <c r="A12" s="99"/>
      <c r="B12" s="37" t="s">
        <v>14</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123"/>
    </row>
    <row r="13" spans="1:52" ht="58.15" customHeight="1">
      <c r="A13" s="38" t="s">
        <v>85</v>
      </c>
      <c r="B13" s="39" t="s">
        <v>134</v>
      </c>
      <c r="C13" s="44"/>
      <c r="D13" s="44"/>
      <c r="E13" s="44"/>
      <c r="F13" s="44"/>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78"/>
    </row>
    <row r="14" spans="1:52" ht="81.75" customHeight="1">
      <c r="A14" s="38" t="s">
        <v>37</v>
      </c>
      <c r="B14" s="43" t="s">
        <v>120</v>
      </c>
      <c r="C14" s="44"/>
      <c r="D14" s="44"/>
      <c r="E14" s="44"/>
      <c r="F14" s="44"/>
      <c r="G14" s="45"/>
      <c r="H14" s="45"/>
      <c r="I14" s="45"/>
      <c r="J14" s="45"/>
      <c r="K14" s="45"/>
      <c r="L14" s="45"/>
      <c r="M14" s="45"/>
      <c r="N14" s="45"/>
      <c r="O14" s="45"/>
      <c r="P14" s="45"/>
      <c r="Q14" s="45"/>
      <c r="R14" s="78"/>
      <c r="S14" s="78"/>
      <c r="T14" s="78"/>
      <c r="U14" s="78"/>
      <c r="V14" s="45"/>
      <c r="W14" s="45"/>
      <c r="X14" s="45"/>
      <c r="Y14" s="45"/>
      <c r="Z14" s="45"/>
      <c r="AA14" s="45"/>
      <c r="AB14" s="45"/>
      <c r="AC14" s="45"/>
      <c r="AD14" s="45"/>
      <c r="AE14" s="45"/>
      <c r="AF14" s="78"/>
      <c r="AG14" s="78"/>
      <c r="AH14" s="78"/>
      <c r="AI14" s="78"/>
      <c r="AJ14" s="78"/>
      <c r="AK14" s="78"/>
      <c r="AL14" s="78"/>
      <c r="AM14" s="78"/>
      <c r="AN14" s="78"/>
      <c r="AO14" s="78"/>
      <c r="AP14" s="78"/>
      <c r="AQ14" s="78"/>
      <c r="AR14" s="78"/>
      <c r="AS14" s="78"/>
      <c r="AT14" s="78"/>
      <c r="AU14" s="78"/>
      <c r="AV14" s="78"/>
      <c r="AW14" s="78"/>
      <c r="AX14" s="78"/>
      <c r="AY14" s="78"/>
      <c r="AZ14" s="78"/>
    </row>
    <row r="15" spans="1:52" s="51" customFormat="1" ht="75" customHeight="1">
      <c r="A15" s="47" t="s">
        <v>86</v>
      </c>
      <c r="B15" s="48" t="s">
        <v>300</v>
      </c>
      <c r="C15" s="49"/>
      <c r="D15" s="49"/>
      <c r="E15" s="49"/>
      <c r="F15" s="49"/>
      <c r="G15" s="50"/>
      <c r="H15" s="50"/>
      <c r="I15" s="50"/>
      <c r="J15" s="50"/>
      <c r="K15" s="50"/>
      <c r="L15" s="50"/>
      <c r="M15" s="50"/>
      <c r="N15" s="50"/>
      <c r="O15" s="50"/>
      <c r="P15" s="50"/>
      <c r="Q15" s="50"/>
      <c r="R15" s="79"/>
      <c r="S15" s="79"/>
      <c r="T15" s="79"/>
      <c r="U15" s="79"/>
      <c r="V15" s="50"/>
      <c r="W15" s="50"/>
      <c r="X15" s="50"/>
      <c r="Y15" s="50"/>
      <c r="Z15" s="50"/>
      <c r="AA15" s="50"/>
      <c r="AB15" s="50"/>
      <c r="AC15" s="50"/>
      <c r="AD15" s="50"/>
      <c r="AE15" s="50"/>
      <c r="AF15" s="79"/>
      <c r="AG15" s="79"/>
      <c r="AH15" s="79"/>
      <c r="AI15" s="79"/>
      <c r="AJ15" s="79"/>
      <c r="AK15" s="79"/>
      <c r="AL15" s="79"/>
      <c r="AM15" s="79"/>
      <c r="AN15" s="79"/>
      <c r="AO15" s="79"/>
      <c r="AP15" s="79"/>
      <c r="AQ15" s="79"/>
      <c r="AR15" s="79"/>
      <c r="AS15" s="79"/>
      <c r="AT15" s="79"/>
      <c r="AU15" s="79"/>
      <c r="AV15" s="79"/>
      <c r="AW15" s="79"/>
      <c r="AX15" s="79"/>
      <c r="AY15" s="79"/>
      <c r="AZ15" s="79"/>
    </row>
    <row r="16" spans="1:52" ht="32.65" customHeight="1">
      <c r="A16" s="52" t="s">
        <v>87</v>
      </c>
      <c r="B16" s="53" t="s">
        <v>88</v>
      </c>
      <c r="C16" s="44"/>
      <c r="D16" s="44"/>
      <c r="E16" s="44"/>
      <c r="F16" s="44"/>
      <c r="G16" s="45"/>
      <c r="H16" s="45"/>
      <c r="I16" s="45"/>
      <c r="J16" s="45"/>
      <c r="K16" s="45"/>
      <c r="L16" s="45"/>
      <c r="M16" s="45"/>
      <c r="N16" s="45"/>
      <c r="O16" s="45"/>
      <c r="P16" s="45"/>
      <c r="Q16" s="45"/>
      <c r="R16" s="78"/>
      <c r="S16" s="78"/>
      <c r="T16" s="78"/>
      <c r="U16" s="78"/>
      <c r="V16" s="45"/>
      <c r="W16" s="45"/>
      <c r="X16" s="45"/>
      <c r="Y16" s="45"/>
      <c r="Z16" s="45"/>
      <c r="AA16" s="45"/>
      <c r="AB16" s="45"/>
      <c r="AC16" s="45"/>
      <c r="AD16" s="45"/>
      <c r="AE16" s="45"/>
      <c r="AF16" s="78"/>
      <c r="AG16" s="78"/>
      <c r="AH16" s="78"/>
      <c r="AI16" s="78"/>
      <c r="AJ16" s="78"/>
      <c r="AK16" s="78"/>
      <c r="AL16" s="78"/>
      <c r="AM16" s="78"/>
      <c r="AN16" s="78"/>
      <c r="AO16" s="78"/>
      <c r="AP16" s="78"/>
      <c r="AQ16" s="78"/>
      <c r="AR16" s="78"/>
      <c r="AS16" s="78"/>
      <c r="AT16" s="78"/>
      <c r="AU16" s="78"/>
      <c r="AV16" s="78"/>
      <c r="AW16" s="78"/>
      <c r="AX16" s="78"/>
      <c r="AY16" s="78"/>
      <c r="AZ16" s="78"/>
    </row>
    <row r="17" spans="1:52" ht="32.65" customHeight="1">
      <c r="A17" s="52" t="s">
        <v>89</v>
      </c>
      <c r="B17" s="80" t="s">
        <v>90</v>
      </c>
      <c r="C17" s="44"/>
      <c r="D17" s="44"/>
      <c r="E17" s="44"/>
      <c r="F17" s="44"/>
      <c r="G17" s="45"/>
      <c r="H17" s="45"/>
      <c r="I17" s="45"/>
      <c r="J17" s="45"/>
      <c r="K17" s="45"/>
      <c r="L17" s="45"/>
      <c r="M17" s="45"/>
      <c r="N17" s="45"/>
      <c r="O17" s="45"/>
      <c r="P17" s="45"/>
      <c r="Q17" s="45"/>
      <c r="R17" s="78"/>
      <c r="S17" s="78"/>
      <c r="T17" s="78"/>
      <c r="U17" s="78"/>
      <c r="V17" s="45"/>
      <c r="W17" s="45"/>
      <c r="X17" s="45"/>
      <c r="Y17" s="45"/>
      <c r="Z17" s="45"/>
      <c r="AA17" s="45"/>
      <c r="AB17" s="45"/>
      <c r="AC17" s="45"/>
      <c r="AD17" s="45"/>
      <c r="AE17" s="45"/>
      <c r="AF17" s="78"/>
      <c r="AG17" s="78"/>
      <c r="AH17" s="78"/>
      <c r="AI17" s="78"/>
      <c r="AJ17" s="78"/>
      <c r="AK17" s="78"/>
      <c r="AL17" s="78"/>
      <c r="AM17" s="78"/>
      <c r="AN17" s="78"/>
      <c r="AO17" s="78"/>
      <c r="AP17" s="78"/>
      <c r="AQ17" s="78"/>
      <c r="AR17" s="78"/>
      <c r="AS17" s="78"/>
      <c r="AT17" s="78"/>
      <c r="AU17" s="78"/>
      <c r="AV17" s="78"/>
      <c r="AW17" s="78"/>
      <c r="AX17" s="78"/>
      <c r="AY17" s="78"/>
      <c r="AZ17" s="78"/>
    </row>
    <row r="18" spans="1:52" s="51" customFormat="1" ht="93.75" customHeight="1">
      <c r="A18" s="47" t="s">
        <v>91</v>
      </c>
      <c r="B18" s="48" t="s">
        <v>301</v>
      </c>
      <c r="C18" s="49"/>
      <c r="D18" s="49"/>
      <c r="E18" s="49"/>
      <c r="F18" s="49"/>
      <c r="G18" s="50"/>
      <c r="H18" s="50"/>
      <c r="I18" s="50"/>
      <c r="J18" s="50"/>
      <c r="K18" s="50"/>
      <c r="L18" s="50"/>
      <c r="M18" s="50"/>
      <c r="N18" s="50"/>
      <c r="O18" s="50"/>
      <c r="P18" s="50"/>
      <c r="Q18" s="50"/>
      <c r="R18" s="79"/>
      <c r="S18" s="79"/>
      <c r="T18" s="79"/>
      <c r="U18" s="79"/>
      <c r="V18" s="50"/>
      <c r="W18" s="50"/>
      <c r="X18" s="50"/>
      <c r="Y18" s="50"/>
      <c r="Z18" s="50"/>
      <c r="AA18" s="50"/>
      <c r="AB18" s="50"/>
      <c r="AC18" s="50"/>
      <c r="AD18" s="50"/>
      <c r="AE18" s="50"/>
      <c r="AF18" s="79"/>
      <c r="AG18" s="79"/>
      <c r="AH18" s="79"/>
      <c r="AI18" s="79"/>
      <c r="AJ18" s="79"/>
      <c r="AK18" s="79"/>
      <c r="AL18" s="79"/>
      <c r="AM18" s="79"/>
      <c r="AN18" s="79"/>
      <c r="AO18" s="79"/>
      <c r="AP18" s="79"/>
      <c r="AQ18" s="79"/>
      <c r="AR18" s="79"/>
      <c r="AS18" s="79"/>
      <c r="AT18" s="79"/>
      <c r="AU18" s="79"/>
      <c r="AV18" s="79"/>
      <c r="AW18" s="79"/>
      <c r="AX18" s="79"/>
      <c r="AY18" s="79"/>
      <c r="AZ18" s="79"/>
    </row>
    <row r="19" spans="1:52" s="42" customFormat="1" ht="58.5" customHeight="1">
      <c r="A19" s="52"/>
      <c r="B19" s="53" t="s">
        <v>92</v>
      </c>
      <c r="C19" s="40"/>
      <c r="D19" s="40"/>
      <c r="E19" s="40"/>
      <c r="F19" s="40"/>
      <c r="G19" s="41"/>
      <c r="H19" s="41"/>
      <c r="I19" s="41"/>
      <c r="J19" s="41"/>
      <c r="K19" s="41"/>
      <c r="L19" s="41"/>
      <c r="M19" s="41"/>
      <c r="N19" s="41"/>
      <c r="O19" s="41"/>
      <c r="P19" s="41"/>
      <c r="Q19" s="41"/>
      <c r="R19" s="81"/>
      <c r="S19" s="81"/>
      <c r="T19" s="81"/>
      <c r="U19" s="81"/>
      <c r="V19" s="41"/>
      <c r="W19" s="41"/>
      <c r="X19" s="41"/>
      <c r="Y19" s="41"/>
      <c r="Z19" s="41"/>
      <c r="AA19" s="41"/>
      <c r="AB19" s="41"/>
      <c r="AC19" s="41"/>
      <c r="AD19" s="41"/>
      <c r="AE19" s="41"/>
      <c r="AF19" s="81"/>
      <c r="AG19" s="81"/>
      <c r="AH19" s="81"/>
      <c r="AI19" s="81"/>
      <c r="AJ19" s="81"/>
      <c r="AK19" s="81"/>
      <c r="AL19" s="81"/>
      <c r="AM19" s="81"/>
      <c r="AN19" s="81"/>
      <c r="AO19" s="81"/>
      <c r="AP19" s="81"/>
      <c r="AQ19" s="81"/>
      <c r="AR19" s="81"/>
      <c r="AS19" s="81"/>
      <c r="AT19" s="81"/>
      <c r="AU19" s="81"/>
      <c r="AV19" s="81"/>
      <c r="AW19" s="81"/>
      <c r="AX19" s="81"/>
      <c r="AY19" s="81"/>
      <c r="AZ19" s="81"/>
    </row>
    <row r="20" spans="1:52" s="56" customFormat="1" ht="66.75" customHeight="1">
      <c r="A20" s="47" t="s">
        <v>93</v>
      </c>
      <c r="B20" s="48" t="s">
        <v>302</v>
      </c>
      <c r="C20" s="54"/>
      <c r="D20" s="54"/>
      <c r="E20" s="54"/>
      <c r="F20" s="54"/>
      <c r="G20" s="55"/>
      <c r="H20" s="55"/>
      <c r="I20" s="55"/>
      <c r="J20" s="55"/>
      <c r="K20" s="55"/>
      <c r="L20" s="55"/>
      <c r="M20" s="55"/>
      <c r="N20" s="55"/>
      <c r="O20" s="55"/>
      <c r="P20" s="55"/>
      <c r="Q20" s="55"/>
      <c r="R20" s="82"/>
      <c r="S20" s="82"/>
      <c r="T20" s="82"/>
      <c r="U20" s="82"/>
      <c r="V20" s="55"/>
      <c r="W20" s="55"/>
      <c r="X20" s="55"/>
      <c r="Y20" s="55"/>
      <c r="Z20" s="55"/>
      <c r="AA20" s="55"/>
      <c r="AB20" s="55"/>
      <c r="AC20" s="55"/>
      <c r="AD20" s="55"/>
      <c r="AE20" s="55"/>
      <c r="AF20" s="82"/>
      <c r="AG20" s="82"/>
      <c r="AH20" s="82"/>
      <c r="AI20" s="82"/>
      <c r="AJ20" s="82"/>
      <c r="AK20" s="82"/>
      <c r="AL20" s="82"/>
      <c r="AM20" s="82"/>
      <c r="AN20" s="82"/>
      <c r="AO20" s="82"/>
      <c r="AP20" s="82"/>
      <c r="AQ20" s="82"/>
      <c r="AR20" s="82"/>
      <c r="AS20" s="82"/>
      <c r="AT20" s="82"/>
      <c r="AU20" s="82"/>
      <c r="AV20" s="82"/>
      <c r="AW20" s="82"/>
      <c r="AX20" s="82"/>
      <c r="AY20" s="82"/>
      <c r="AZ20" s="82"/>
    </row>
    <row r="21" spans="1:52" s="56" customFormat="1" ht="88.9" customHeight="1">
      <c r="A21" s="47"/>
      <c r="B21" s="57" t="s">
        <v>303</v>
      </c>
      <c r="C21" s="54"/>
      <c r="D21" s="54"/>
      <c r="E21" s="54"/>
      <c r="F21" s="54"/>
      <c r="G21" s="55"/>
      <c r="H21" s="55"/>
      <c r="I21" s="55"/>
      <c r="J21" s="55"/>
      <c r="K21" s="55"/>
      <c r="L21" s="55"/>
      <c r="M21" s="55"/>
      <c r="N21" s="55"/>
      <c r="O21" s="55"/>
      <c r="P21" s="55"/>
      <c r="Q21" s="55"/>
      <c r="R21" s="82"/>
      <c r="S21" s="82"/>
      <c r="T21" s="82"/>
      <c r="U21" s="82"/>
      <c r="V21" s="55"/>
      <c r="W21" s="55"/>
      <c r="X21" s="55"/>
      <c r="Y21" s="55"/>
      <c r="Z21" s="55"/>
      <c r="AA21" s="55"/>
      <c r="AB21" s="55"/>
      <c r="AC21" s="55"/>
      <c r="AD21" s="55"/>
      <c r="AE21" s="55"/>
      <c r="AF21" s="82"/>
      <c r="AG21" s="82"/>
      <c r="AH21" s="82"/>
      <c r="AI21" s="82"/>
      <c r="AJ21" s="82"/>
      <c r="AK21" s="82"/>
      <c r="AL21" s="82"/>
      <c r="AM21" s="82"/>
      <c r="AN21" s="82"/>
      <c r="AO21" s="82"/>
      <c r="AP21" s="82"/>
      <c r="AQ21" s="82"/>
      <c r="AR21" s="82"/>
      <c r="AS21" s="82"/>
      <c r="AT21" s="82"/>
      <c r="AU21" s="82"/>
      <c r="AV21" s="82"/>
      <c r="AW21" s="82"/>
      <c r="AX21" s="82"/>
      <c r="AY21" s="82"/>
      <c r="AZ21" s="82"/>
    </row>
    <row r="22" spans="1:52" s="56" customFormat="1" ht="50.25" customHeight="1">
      <c r="A22" s="47"/>
      <c r="B22" s="53" t="s">
        <v>92</v>
      </c>
      <c r="C22" s="54"/>
      <c r="D22" s="54"/>
      <c r="E22" s="54"/>
      <c r="F22" s="54"/>
      <c r="G22" s="55"/>
      <c r="H22" s="55"/>
      <c r="I22" s="55"/>
      <c r="J22" s="55"/>
      <c r="K22" s="55"/>
      <c r="L22" s="55"/>
      <c r="M22" s="55"/>
      <c r="N22" s="55"/>
      <c r="O22" s="55"/>
      <c r="P22" s="55"/>
      <c r="Q22" s="55"/>
      <c r="R22" s="82"/>
      <c r="S22" s="82"/>
      <c r="T22" s="82"/>
      <c r="U22" s="82"/>
      <c r="V22" s="55"/>
      <c r="W22" s="55"/>
      <c r="X22" s="55"/>
      <c r="Y22" s="55"/>
      <c r="Z22" s="55"/>
      <c r="AA22" s="55"/>
      <c r="AB22" s="55"/>
      <c r="AC22" s="55"/>
      <c r="AD22" s="55"/>
      <c r="AE22" s="55"/>
      <c r="AF22" s="82"/>
      <c r="AG22" s="82"/>
      <c r="AH22" s="82"/>
      <c r="AI22" s="82"/>
      <c r="AJ22" s="82"/>
      <c r="AK22" s="82"/>
      <c r="AL22" s="82"/>
      <c r="AM22" s="82"/>
      <c r="AN22" s="82"/>
      <c r="AO22" s="82"/>
      <c r="AP22" s="82"/>
      <c r="AQ22" s="82"/>
      <c r="AR22" s="82"/>
      <c r="AS22" s="82"/>
      <c r="AT22" s="82"/>
      <c r="AU22" s="82"/>
      <c r="AV22" s="82"/>
      <c r="AW22" s="82"/>
      <c r="AX22" s="82"/>
      <c r="AY22" s="82"/>
      <c r="AZ22" s="82"/>
    </row>
    <row r="23" spans="1:52" s="51" customFormat="1" ht="53.25" customHeight="1">
      <c r="A23" s="47"/>
      <c r="B23" s="57" t="s">
        <v>305</v>
      </c>
      <c r="C23" s="49"/>
      <c r="D23" s="49"/>
      <c r="E23" s="49"/>
      <c r="F23" s="49"/>
      <c r="G23" s="50"/>
      <c r="H23" s="50"/>
      <c r="I23" s="50"/>
      <c r="J23" s="50"/>
      <c r="K23" s="50"/>
      <c r="L23" s="50"/>
      <c r="M23" s="50"/>
      <c r="N23" s="50"/>
      <c r="O23" s="50"/>
      <c r="P23" s="50"/>
      <c r="Q23" s="50"/>
      <c r="R23" s="79"/>
      <c r="S23" s="79"/>
      <c r="T23" s="79"/>
      <c r="U23" s="79"/>
      <c r="V23" s="50"/>
      <c r="W23" s="50"/>
      <c r="X23" s="50"/>
      <c r="Y23" s="50"/>
      <c r="Z23" s="50"/>
      <c r="AA23" s="50"/>
      <c r="AB23" s="50"/>
      <c r="AC23" s="50"/>
      <c r="AD23" s="50"/>
      <c r="AE23" s="50"/>
      <c r="AF23" s="79"/>
      <c r="AG23" s="79"/>
      <c r="AH23" s="79"/>
      <c r="AI23" s="79"/>
      <c r="AJ23" s="79"/>
      <c r="AK23" s="79"/>
      <c r="AL23" s="79"/>
      <c r="AM23" s="79"/>
      <c r="AN23" s="79"/>
      <c r="AO23" s="79"/>
      <c r="AP23" s="79"/>
      <c r="AQ23" s="79"/>
      <c r="AR23" s="79"/>
      <c r="AS23" s="79"/>
      <c r="AT23" s="79"/>
      <c r="AU23" s="79"/>
      <c r="AV23" s="79"/>
      <c r="AW23" s="79"/>
      <c r="AX23" s="79"/>
      <c r="AY23" s="79"/>
      <c r="AZ23" s="79"/>
    </row>
    <row r="24" spans="1:52" s="42" customFormat="1" ht="51.75" customHeight="1">
      <c r="A24" s="52"/>
      <c r="B24" s="53" t="s">
        <v>92</v>
      </c>
      <c r="C24" s="40"/>
      <c r="D24" s="40"/>
      <c r="E24" s="40"/>
      <c r="F24" s="40"/>
      <c r="G24" s="41"/>
      <c r="H24" s="41"/>
      <c r="I24" s="41"/>
      <c r="J24" s="41"/>
      <c r="K24" s="41"/>
      <c r="L24" s="41"/>
      <c r="M24" s="41"/>
      <c r="N24" s="41"/>
      <c r="O24" s="41"/>
      <c r="P24" s="41"/>
      <c r="Q24" s="41"/>
      <c r="R24" s="81"/>
      <c r="S24" s="81"/>
      <c r="T24" s="81"/>
      <c r="U24" s="81"/>
      <c r="V24" s="41"/>
      <c r="W24" s="41"/>
      <c r="X24" s="41"/>
      <c r="Y24" s="41"/>
      <c r="Z24" s="41"/>
      <c r="AA24" s="41"/>
      <c r="AB24" s="41"/>
      <c r="AC24" s="41"/>
      <c r="AD24" s="41"/>
      <c r="AE24" s="41"/>
      <c r="AF24" s="81"/>
      <c r="AG24" s="81"/>
      <c r="AH24" s="81"/>
      <c r="AI24" s="81"/>
      <c r="AJ24" s="81"/>
      <c r="AK24" s="81"/>
      <c r="AL24" s="81"/>
      <c r="AM24" s="81"/>
      <c r="AN24" s="81"/>
      <c r="AO24" s="81"/>
      <c r="AP24" s="81"/>
      <c r="AQ24" s="81"/>
      <c r="AR24" s="81"/>
      <c r="AS24" s="81"/>
      <c r="AT24" s="81"/>
      <c r="AU24" s="81"/>
      <c r="AV24" s="81"/>
      <c r="AW24" s="81"/>
      <c r="AX24" s="81"/>
      <c r="AY24" s="81"/>
      <c r="AZ24" s="81"/>
    </row>
    <row r="25" spans="1:52" s="56" customFormat="1" ht="72" customHeight="1">
      <c r="A25" s="47" t="s">
        <v>94</v>
      </c>
      <c r="B25" s="48" t="s">
        <v>95</v>
      </c>
      <c r="C25" s="54"/>
      <c r="D25" s="54"/>
      <c r="E25" s="54"/>
      <c r="F25" s="54"/>
      <c r="G25" s="55"/>
      <c r="H25" s="55"/>
      <c r="I25" s="55"/>
      <c r="J25" s="55"/>
      <c r="K25" s="55"/>
      <c r="L25" s="55"/>
      <c r="M25" s="55"/>
      <c r="N25" s="55"/>
      <c r="O25" s="55"/>
      <c r="P25" s="55"/>
      <c r="Q25" s="55"/>
      <c r="R25" s="82"/>
      <c r="S25" s="82"/>
      <c r="T25" s="82"/>
      <c r="U25" s="82"/>
      <c r="V25" s="55"/>
      <c r="W25" s="55"/>
      <c r="X25" s="55"/>
      <c r="Y25" s="55"/>
      <c r="Z25" s="55"/>
      <c r="AA25" s="55"/>
      <c r="AB25" s="55"/>
      <c r="AC25" s="55"/>
      <c r="AD25" s="55"/>
      <c r="AE25" s="55"/>
      <c r="AF25" s="82"/>
      <c r="AG25" s="82"/>
      <c r="AH25" s="82"/>
      <c r="AI25" s="82"/>
      <c r="AJ25" s="82"/>
      <c r="AK25" s="82"/>
      <c r="AL25" s="82"/>
      <c r="AM25" s="82"/>
      <c r="AN25" s="82"/>
      <c r="AO25" s="82"/>
      <c r="AP25" s="82"/>
      <c r="AQ25" s="82"/>
      <c r="AR25" s="82"/>
      <c r="AS25" s="82"/>
      <c r="AT25" s="82"/>
      <c r="AU25" s="82"/>
      <c r="AV25" s="82"/>
      <c r="AW25" s="82"/>
      <c r="AX25" s="82"/>
      <c r="AY25" s="82"/>
      <c r="AZ25" s="82"/>
    </row>
    <row r="26" spans="1:52" s="56" customFormat="1" ht="78.75" customHeight="1">
      <c r="A26" s="47"/>
      <c r="B26" s="57" t="s">
        <v>96</v>
      </c>
      <c r="C26" s="54"/>
      <c r="D26" s="54"/>
      <c r="E26" s="54"/>
      <c r="F26" s="54"/>
      <c r="G26" s="55"/>
      <c r="H26" s="55"/>
      <c r="I26" s="55"/>
      <c r="J26" s="55"/>
      <c r="K26" s="55"/>
      <c r="L26" s="55"/>
      <c r="M26" s="55"/>
      <c r="N26" s="55"/>
      <c r="O26" s="55"/>
      <c r="P26" s="55"/>
      <c r="Q26" s="55"/>
      <c r="R26" s="82"/>
      <c r="S26" s="82"/>
      <c r="T26" s="82"/>
      <c r="U26" s="82"/>
      <c r="V26" s="55"/>
      <c r="W26" s="55"/>
      <c r="X26" s="55"/>
      <c r="Y26" s="55"/>
      <c r="Z26" s="55"/>
      <c r="AA26" s="55"/>
      <c r="AB26" s="55"/>
      <c r="AC26" s="55"/>
      <c r="AD26" s="55"/>
      <c r="AE26" s="55"/>
      <c r="AF26" s="82"/>
      <c r="AG26" s="82"/>
      <c r="AH26" s="82"/>
      <c r="AI26" s="82"/>
      <c r="AJ26" s="82"/>
      <c r="AK26" s="82"/>
      <c r="AL26" s="82"/>
      <c r="AM26" s="82"/>
      <c r="AN26" s="82"/>
      <c r="AO26" s="82"/>
      <c r="AP26" s="82"/>
      <c r="AQ26" s="82"/>
      <c r="AR26" s="82"/>
      <c r="AS26" s="82"/>
      <c r="AT26" s="82"/>
      <c r="AU26" s="82"/>
      <c r="AV26" s="82"/>
      <c r="AW26" s="82"/>
      <c r="AX26" s="82"/>
      <c r="AY26" s="82"/>
      <c r="AZ26" s="82"/>
    </row>
    <row r="27" spans="1:52" s="42" customFormat="1" ht="48" customHeight="1">
      <c r="A27" s="52"/>
      <c r="B27" s="53" t="s">
        <v>92</v>
      </c>
      <c r="C27" s="40"/>
      <c r="D27" s="40"/>
      <c r="E27" s="40"/>
      <c r="F27" s="40"/>
      <c r="G27" s="41"/>
      <c r="H27" s="41"/>
      <c r="I27" s="41"/>
      <c r="J27" s="41"/>
      <c r="K27" s="41"/>
      <c r="L27" s="41"/>
      <c r="M27" s="41"/>
      <c r="N27" s="41"/>
      <c r="O27" s="41"/>
      <c r="P27" s="41"/>
      <c r="Q27" s="41"/>
      <c r="R27" s="81"/>
      <c r="S27" s="81"/>
      <c r="T27" s="81"/>
      <c r="U27" s="81"/>
      <c r="V27" s="41"/>
      <c r="W27" s="41"/>
      <c r="X27" s="41"/>
      <c r="Y27" s="41"/>
      <c r="Z27" s="41"/>
      <c r="AA27" s="41"/>
      <c r="AB27" s="41"/>
      <c r="AC27" s="41"/>
      <c r="AD27" s="41"/>
      <c r="AE27" s="41"/>
      <c r="AF27" s="81"/>
      <c r="AG27" s="81"/>
      <c r="AH27" s="81"/>
      <c r="AI27" s="81"/>
      <c r="AJ27" s="81"/>
      <c r="AK27" s="81"/>
      <c r="AL27" s="81"/>
      <c r="AM27" s="81"/>
      <c r="AN27" s="81"/>
      <c r="AO27" s="81"/>
      <c r="AP27" s="81"/>
      <c r="AQ27" s="81"/>
      <c r="AR27" s="81"/>
      <c r="AS27" s="81"/>
      <c r="AT27" s="81"/>
      <c r="AU27" s="81"/>
      <c r="AV27" s="81"/>
      <c r="AW27" s="81"/>
      <c r="AX27" s="81"/>
      <c r="AY27" s="81"/>
      <c r="AZ27" s="81"/>
    </row>
    <row r="28" spans="1:52" s="56" customFormat="1" ht="54" customHeight="1">
      <c r="A28" s="47"/>
      <c r="B28" s="57" t="s">
        <v>97</v>
      </c>
      <c r="C28" s="54"/>
      <c r="D28" s="54"/>
      <c r="E28" s="54"/>
      <c r="F28" s="54"/>
      <c r="G28" s="55"/>
      <c r="H28" s="55"/>
      <c r="I28" s="55"/>
      <c r="J28" s="55"/>
      <c r="K28" s="55"/>
      <c r="L28" s="55"/>
      <c r="M28" s="55"/>
      <c r="N28" s="55"/>
      <c r="O28" s="55"/>
      <c r="P28" s="55"/>
      <c r="Q28" s="55"/>
      <c r="R28" s="82"/>
      <c r="S28" s="82"/>
      <c r="T28" s="82"/>
      <c r="U28" s="82"/>
      <c r="V28" s="55"/>
      <c r="W28" s="55"/>
      <c r="X28" s="55"/>
      <c r="Y28" s="55"/>
      <c r="Z28" s="55"/>
      <c r="AA28" s="55"/>
      <c r="AB28" s="55"/>
      <c r="AC28" s="55"/>
      <c r="AD28" s="55"/>
      <c r="AE28" s="55"/>
      <c r="AF28" s="82"/>
      <c r="AG28" s="82"/>
      <c r="AH28" s="82"/>
      <c r="AI28" s="82"/>
      <c r="AJ28" s="82"/>
      <c r="AK28" s="82"/>
      <c r="AL28" s="82"/>
      <c r="AM28" s="82"/>
      <c r="AN28" s="82"/>
      <c r="AO28" s="82"/>
      <c r="AP28" s="82"/>
      <c r="AQ28" s="82"/>
      <c r="AR28" s="82"/>
      <c r="AS28" s="82"/>
      <c r="AT28" s="82"/>
      <c r="AU28" s="82"/>
      <c r="AV28" s="82"/>
      <c r="AW28" s="82"/>
      <c r="AX28" s="82"/>
      <c r="AY28" s="82"/>
      <c r="AZ28" s="82"/>
    </row>
    <row r="29" spans="1:52" s="42" customFormat="1" ht="46.5" customHeight="1">
      <c r="A29" s="52"/>
      <c r="B29" s="53" t="s">
        <v>92</v>
      </c>
      <c r="C29" s="40"/>
      <c r="D29" s="40"/>
      <c r="E29" s="40"/>
      <c r="F29" s="40"/>
      <c r="G29" s="41"/>
      <c r="H29" s="41"/>
      <c r="I29" s="41"/>
      <c r="J29" s="41"/>
      <c r="K29" s="41"/>
      <c r="L29" s="41"/>
      <c r="M29" s="41"/>
      <c r="N29" s="41"/>
      <c r="O29" s="41"/>
      <c r="P29" s="41"/>
      <c r="Q29" s="41"/>
      <c r="R29" s="81"/>
      <c r="S29" s="81"/>
      <c r="T29" s="81"/>
      <c r="U29" s="81"/>
      <c r="V29" s="41"/>
      <c r="W29" s="41"/>
      <c r="X29" s="41"/>
      <c r="Y29" s="41"/>
      <c r="Z29" s="41"/>
      <c r="AA29" s="41"/>
      <c r="AB29" s="41"/>
      <c r="AC29" s="41"/>
      <c r="AD29" s="41"/>
      <c r="AE29" s="41"/>
      <c r="AF29" s="81"/>
      <c r="AG29" s="81"/>
      <c r="AH29" s="81"/>
      <c r="AI29" s="81"/>
      <c r="AJ29" s="81"/>
      <c r="AK29" s="81"/>
      <c r="AL29" s="81"/>
      <c r="AM29" s="81"/>
      <c r="AN29" s="81"/>
      <c r="AO29" s="81"/>
      <c r="AP29" s="81"/>
      <c r="AQ29" s="81"/>
      <c r="AR29" s="81"/>
      <c r="AS29" s="81"/>
      <c r="AT29" s="81"/>
      <c r="AU29" s="81"/>
      <c r="AV29" s="81"/>
      <c r="AW29" s="81"/>
      <c r="AX29" s="81"/>
      <c r="AY29" s="81"/>
      <c r="AZ29" s="81"/>
    </row>
    <row r="30" spans="1:52" s="42" customFormat="1" ht="73.5" customHeight="1">
      <c r="A30" s="38" t="s">
        <v>39</v>
      </c>
      <c r="B30" s="43" t="s">
        <v>307</v>
      </c>
      <c r="C30" s="40"/>
      <c r="D30" s="40"/>
      <c r="E30" s="40"/>
      <c r="F30" s="40"/>
      <c r="G30" s="41"/>
      <c r="H30" s="41"/>
      <c r="I30" s="41"/>
      <c r="J30" s="41"/>
      <c r="K30" s="41"/>
      <c r="L30" s="41"/>
      <c r="M30" s="41"/>
      <c r="N30" s="41"/>
      <c r="O30" s="41"/>
      <c r="P30" s="41"/>
      <c r="Q30" s="41"/>
      <c r="R30" s="81"/>
      <c r="S30" s="81"/>
      <c r="T30" s="81"/>
      <c r="U30" s="81"/>
      <c r="V30" s="41"/>
      <c r="W30" s="41"/>
      <c r="X30" s="41"/>
      <c r="Y30" s="41"/>
      <c r="Z30" s="41"/>
      <c r="AA30" s="41"/>
      <c r="AB30" s="41"/>
      <c r="AC30" s="41"/>
      <c r="AD30" s="41"/>
      <c r="AE30" s="41"/>
      <c r="AF30" s="81"/>
      <c r="AG30" s="81"/>
      <c r="AH30" s="81"/>
      <c r="AI30" s="81"/>
      <c r="AJ30" s="81"/>
      <c r="AK30" s="81"/>
      <c r="AL30" s="81"/>
      <c r="AM30" s="81"/>
      <c r="AN30" s="81"/>
      <c r="AO30" s="81"/>
      <c r="AP30" s="81"/>
      <c r="AQ30" s="81"/>
      <c r="AR30" s="81"/>
      <c r="AS30" s="81"/>
      <c r="AT30" s="81"/>
      <c r="AU30" s="81"/>
      <c r="AV30" s="81"/>
      <c r="AW30" s="81"/>
      <c r="AX30" s="81"/>
      <c r="AY30" s="81"/>
      <c r="AZ30" s="81"/>
    </row>
    <row r="31" spans="1:52" s="51" customFormat="1" ht="72" customHeight="1">
      <c r="A31" s="47" t="s">
        <v>86</v>
      </c>
      <c r="B31" s="48" t="s">
        <v>98</v>
      </c>
      <c r="C31" s="49"/>
      <c r="D31" s="49"/>
      <c r="E31" s="49"/>
      <c r="F31" s="49"/>
      <c r="G31" s="50"/>
      <c r="H31" s="50"/>
      <c r="I31" s="50"/>
      <c r="J31" s="50"/>
      <c r="K31" s="50"/>
      <c r="L31" s="50"/>
      <c r="M31" s="50"/>
      <c r="N31" s="50"/>
      <c r="O31" s="50"/>
      <c r="P31" s="50"/>
      <c r="Q31" s="50"/>
      <c r="R31" s="79"/>
      <c r="S31" s="79"/>
      <c r="T31" s="79"/>
      <c r="U31" s="79"/>
      <c r="V31" s="50"/>
      <c r="W31" s="50"/>
      <c r="X31" s="50"/>
      <c r="Y31" s="50"/>
      <c r="Z31" s="50"/>
      <c r="AA31" s="50"/>
      <c r="AB31" s="50"/>
      <c r="AC31" s="50"/>
      <c r="AD31" s="50"/>
      <c r="AE31" s="50"/>
      <c r="AF31" s="79"/>
      <c r="AG31" s="79"/>
      <c r="AH31" s="79"/>
      <c r="AI31" s="79"/>
      <c r="AJ31" s="79"/>
      <c r="AK31" s="79"/>
      <c r="AL31" s="79"/>
      <c r="AM31" s="79"/>
      <c r="AN31" s="79"/>
      <c r="AO31" s="79"/>
      <c r="AP31" s="79"/>
      <c r="AQ31" s="79"/>
      <c r="AR31" s="79"/>
      <c r="AS31" s="79"/>
      <c r="AT31" s="79"/>
      <c r="AU31" s="79"/>
      <c r="AV31" s="79"/>
      <c r="AW31" s="79"/>
      <c r="AX31" s="79"/>
      <c r="AY31" s="79"/>
      <c r="AZ31" s="79"/>
    </row>
    <row r="32" spans="1:52" ht="53.25" customHeight="1">
      <c r="A32" s="52"/>
      <c r="B32" s="53" t="s">
        <v>92</v>
      </c>
      <c r="C32" s="44"/>
      <c r="D32" s="44"/>
      <c r="E32" s="44"/>
      <c r="F32" s="44"/>
      <c r="G32" s="45"/>
      <c r="H32" s="45"/>
      <c r="I32" s="45"/>
      <c r="J32" s="45"/>
      <c r="K32" s="45"/>
      <c r="L32" s="45"/>
      <c r="M32" s="45"/>
      <c r="N32" s="45"/>
      <c r="O32" s="45"/>
      <c r="P32" s="45"/>
      <c r="Q32" s="45"/>
      <c r="R32" s="78"/>
      <c r="S32" s="78"/>
      <c r="T32" s="78"/>
      <c r="U32" s="78"/>
      <c r="V32" s="45"/>
      <c r="W32" s="45"/>
      <c r="X32" s="45"/>
      <c r="Y32" s="45"/>
      <c r="Z32" s="45"/>
      <c r="AA32" s="45"/>
      <c r="AB32" s="45"/>
      <c r="AC32" s="45"/>
      <c r="AD32" s="45"/>
      <c r="AE32" s="45"/>
      <c r="AF32" s="78"/>
      <c r="AG32" s="78"/>
      <c r="AH32" s="78"/>
      <c r="AI32" s="78"/>
      <c r="AJ32" s="78"/>
      <c r="AK32" s="78"/>
      <c r="AL32" s="78"/>
      <c r="AM32" s="78"/>
      <c r="AN32" s="78"/>
      <c r="AO32" s="78"/>
      <c r="AP32" s="78"/>
      <c r="AQ32" s="78"/>
      <c r="AR32" s="78"/>
      <c r="AS32" s="78"/>
      <c r="AT32" s="78"/>
      <c r="AU32" s="78"/>
      <c r="AV32" s="78"/>
      <c r="AW32" s="78"/>
      <c r="AX32" s="78"/>
      <c r="AY32" s="78"/>
      <c r="AZ32" s="78"/>
    </row>
    <row r="33" spans="1:52" s="56" customFormat="1" ht="69.75" customHeight="1">
      <c r="A33" s="47" t="s">
        <v>91</v>
      </c>
      <c r="B33" s="48" t="s">
        <v>302</v>
      </c>
      <c r="C33" s="54"/>
      <c r="D33" s="54"/>
      <c r="E33" s="54"/>
      <c r="F33" s="54"/>
      <c r="G33" s="55"/>
      <c r="H33" s="55"/>
      <c r="I33" s="55"/>
      <c r="J33" s="55"/>
      <c r="K33" s="55"/>
      <c r="L33" s="55"/>
      <c r="M33" s="55"/>
      <c r="N33" s="55"/>
      <c r="O33" s="55"/>
      <c r="P33" s="55"/>
      <c r="Q33" s="55"/>
      <c r="R33" s="82"/>
      <c r="S33" s="82"/>
      <c r="T33" s="82"/>
      <c r="U33" s="82"/>
      <c r="V33" s="55"/>
      <c r="W33" s="55"/>
      <c r="X33" s="55"/>
      <c r="Y33" s="55"/>
      <c r="Z33" s="55"/>
      <c r="AA33" s="55"/>
      <c r="AB33" s="55"/>
      <c r="AC33" s="55"/>
      <c r="AD33" s="55"/>
      <c r="AE33" s="55"/>
      <c r="AF33" s="82"/>
      <c r="AG33" s="82"/>
      <c r="AH33" s="82"/>
      <c r="AI33" s="82"/>
      <c r="AJ33" s="82"/>
      <c r="AK33" s="82"/>
      <c r="AL33" s="82"/>
      <c r="AM33" s="82"/>
      <c r="AN33" s="82"/>
      <c r="AO33" s="82"/>
      <c r="AP33" s="82"/>
      <c r="AQ33" s="82"/>
      <c r="AR33" s="82"/>
      <c r="AS33" s="82"/>
      <c r="AT33" s="82"/>
      <c r="AU33" s="82"/>
      <c r="AV33" s="82"/>
      <c r="AW33" s="82"/>
      <c r="AX33" s="82"/>
      <c r="AY33" s="82"/>
      <c r="AZ33" s="82"/>
    </row>
    <row r="34" spans="1:52" s="56" customFormat="1" ht="82.9" customHeight="1">
      <c r="A34" s="47"/>
      <c r="B34" s="57" t="s">
        <v>303</v>
      </c>
      <c r="C34" s="54"/>
      <c r="D34" s="54"/>
      <c r="E34" s="54"/>
      <c r="F34" s="54"/>
      <c r="G34" s="55"/>
      <c r="H34" s="55"/>
      <c r="I34" s="55"/>
      <c r="J34" s="55"/>
      <c r="K34" s="55"/>
      <c r="L34" s="55"/>
      <c r="M34" s="55"/>
      <c r="N34" s="55"/>
      <c r="O34" s="55"/>
      <c r="P34" s="55"/>
      <c r="Q34" s="55"/>
      <c r="R34" s="82"/>
      <c r="S34" s="82"/>
      <c r="T34" s="82"/>
      <c r="U34" s="82"/>
      <c r="V34" s="55"/>
      <c r="W34" s="55"/>
      <c r="X34" s="55"/>
      <c r="Y34" s="55"/>
      <c r="Z34" s="55"/>
      <c r="AA34" s="55"/>
      <c r="AB34" s="55"/>
      <c r="AC34" s="55"/>
      <c r="AD34" s="55"/>
      <c r="AE34" s="55"/>
      <c r="AF34" s="82"/>
      <c r="AG34" s="82"/>
      <c r="AH34" s="82"/>
      <c r="AI34" s="82"/>
      <c r="AJ34" s="82"/>
      <c r="AK34" s="82"/>
      <c r="AL34" s="82"/>
      <c r="AM34" s="82"/>
      <c r="AN34" s="82"/>
      <c r="AO34" s="82"/>
      <c r="AP34" s="82"/>
      <c r="AQ34" s="82"/>
      <c r="AR34" s="82"/>
      <c r="AS34" s="82"/>
      <c r="AT34" s="82"/>
      <c r="AU34" s="82"/>
      <c r="AV34" s="82"/>
      <c r="AW34" s="82"/>
      <c r="AX34" s="82"/>
      <c r="AY34" s="82"/>
      <c r="AZ34" s="82"/>
    </row>
    <row r="35" spans="1:52" s="56" customFormat="1" ht="48" customHeight="1">
      <c r="A35" s="47"/>
      <c r="B35" s="53" t="s">
        <v>92</v>
      </c>
      <c r="C35" s="54"/>
      <c r="D35" s="54"/>
      <c r="E35" s="54"/>
      <c r="F35" s="54"/>
      <c r="G35" s="55"/>
      <c r="H35" s="55"/>
      <c r="I35" s="55"/>
      <c r="J35" s="55"/>
      <c r="K35" s="55"/>
      <c r="L35" s="55"/>
      <c r="M35" s="55"/>
      <c r="N35" s="55"/>
      <c r="O35" s="55"/>
      <c r="P35" s="55"/>
      <c r="Q35" s="55"/>
      <c r="R35" s="82"/>
      <c r="S35" s="82"/>
      <c r="T35" s="82"/>
      <c r="U35" s="82"/>
      <c r="V35" s="55"/>
      <c r="W35" s="55"/>
      <c r="X35" s="55"/>
      <c r="Y35" s="55"/>
      <c r="Z35" s="55"/>
      <c r="AA35" s="55"/>
      <c r="AB35" s="55"/>
      <c r="AC35" s="55"/>
      <c r="AD35" s="55"/>
      <c r="AE35" s="55"/>
      <c r="AF35" s="82"/>
      <c r="AG35" s="82"/>
      <c r="AH35" s="82"/>
      <c r="AI35" s="82"/>
      <c r="AJ35" s="82"/>
      <c r="AK35" s="82"/>
      <c r="AL35" s="82"/>
      <c r="AM35" s="82"/>
      <c r="AN35" s="82"/>
      <c r="AO35" s="82"/>
      <c r="AP35" s="82"/>
      <c r="AQ35" s="82"/>
      <c r="AR35" s="82"/>
      <c r="AS35" s="82"/>
      <c r="AT35" s="82"/>
      <c r="AU35" s="82"/>
      <c r="AV35" s="82"/>
      <c r="AW35" s="82"/>
      <c r="AX35" s="82"/>
      <c r="AY35" s="82"/>
      <c r="AZ35" s="82"/>
    </row>
    <row r="36" spans="1:52" s="51" customFormat="1" ht="67.150000000000006" customHeight="1">
      <c r="A36" s="47"/>
      <c r="B36" s="57" t="s">
        <v>170</v>
      </c>
      <c r="C36" s="49"/>
      <c r="D36" s="49"/>
      <c r="E36" s="49"/>
      <c r="F36" s="49"/>
      <c r="G36" s="50"/>
      <c r="H36" s="50"/>
      <c r="I36" s="50"/>
      <c r="J36" s="50"/>
      <c r="K36" s="50"/>
      <c r="L36" s="50"/>
      <c r="M36" s="50"/>
      <c r="N36" s="50"/>
      <c r="O36" s="50"/>
      <c r="P36" s="50"/>
      <c r="Q36" s="50"/>
      <c r="R36" s="79"/>
      <c r="S36" s="79"/>
      <c r="T36" s="79"/>
      <c r="U36" s="79"/>
      <c r="V36" s="50"/>
      <c r="W36" s="50"/>
      <c r="X36" s="50"/>
      <c r="Y36" s="50"/>
      <c r="Z36" s="50"/>
      <c r="AA36" s="50"/>
      <c r="AB36" s="50"/>
      <c r="AC36" s="50"/>
      <c r="AD36" s="50"/>
      <c r="AE36" s="50"/>
      <c r="AF36" s="79"/>
      <c r="AG36" s="79"/>
      <c r="AH36" s="79"/>
      <c r="AI36" s="79"/>
      <c r="AJ36" s="79"/>
      <c r="AK36" s="79"/>
      <c r="AL36" s="79"/>
      <c r="AM36" s="79"/>
      <c r="AN36" s="79"/>
      <c r="AO36" s="79"/>
      <c r="AP36" s="79"/>
      <c r="AQ36" s="79"/>
      <c r="AR36" s="79"/>
      <c r="AS36" s="79"/>
      <c r="AT36" s="79"/>
      <c r="AU36" s="79"/>
      <c r="AV36" s="79"/>
      <c r="AW36" s="79"/>
      <c r="AX36" s="79"/>
      <c r="AY36" s="79"/>
      <c r="AZ36" s="79"/>
    </row>
    <row r="37" spans="1:52" s="42" customFormat="1" ht="55.5" customHeight="1">
      <c r="A37" s="52"/>
      <c r="B37" s="53" t="s">
        <v>92</v>
      </c>
      <c r="C37" s="40"/>
      <c r="D37" s="40"/>
      <c r="E37" s="40"/>
      <c r="F37" s="40"/>
      <c r="G37" s="41"/>
      <c r="H37" s="41"/>
      <c r="I37" s="41"/>
      <c r="J37" s="41"/>
      <c r="K37" s="41"/>
      <c r="L37" s="41"/>
      <c r="M37" s="41"/>
      <c r="N37" s="41"/>
      <c r="O37" s="41"/>
      <c r="P37" s="41"/>
      <c r="Q37" s="41"/>
      <c r="R37" s="81"/>
      <c r="S37" s="81"/>
      <c r="T37" s="81"/>
      <c r="U37" s="81"/>
      <c r="V37" s="41"/>
      <c r="W37" s="41"/>
      <c r="X37" s="41"/>
      <c r="Y37" s="41"/>
      <c r="Z37" s="41"/>
      <c r="AA37" s="41"/>
      <c r="AB37" s="41"/>
      <c r="AC37" s="41"/>
      <c r="AD37" s="41"/>
      <c r="AE37" s="41"/>
      <c r="AF37" s="81"/>
      <c r="AG37" s="81"/>
      <c r="AH37" s="81"/>
      <c r="AI37" s="81"/>
      <c r="AJ37" s="81"/>
      <c r="AK37" s="81"/>
      <c r="AL37" s="81"/>
      <c r="AM37" s="81"/>
      <c r="AN37" s="81"/>
      <c r="AO37" s="81"/>
      <c r="AP37" s="81"/>
      <c r="AQ37" s="81"/>
      <c r="AR37" s="81"/>
      <c r="AS37" s="81"/>
      <c r="AT37" s="81"/>
      <c r="AU37" s="81"/>
      <c r="AV37" s="81"/>
      <c r="AW37" s="81"/>
      <c r="AX37" s="81"/>
      <c r="AY37" s="81"/>
      <c r="AZ37" s="81"/>
    </row>
    <row r="38" spans="1:52" s="51" customFormat="1" ht="85.15" customHeight="1">
      <c r="A38" s="47"/>
      <c r="B38" s="57" t="s">
        <v>99</v>
      </c>
      <c r="C38" s="49"/>
      <c r="D38" s="49"/>
      <c r="E38" s="49"/>
      <c r="F38" s="49"/>
      <c r="G38" s="50"/>
      <c r="H38" s="50"/>
      <c r="I38" s="50"/>
      <c r="J38" s="50"/>
      <c r="K38" s="50"/>
      <c r="L38" s="50"/>
      <c r="M38" s="50"/>
      <c r="N38" s="50"/>
      <c r="O38" s="50"/>
      <c r="P38" s="50"/>
      <c r="Q38" s="50"/>
      <c r="R38" s="79"/>
      <c r="S38" s="79"/>
      <c r="T38" s="79"/>
      <c r="U38" s="79"/>
      <c r="V38" s="50"/>
      <c r="W38" s="50"/>
      <c r="X38" s="50"/>
      <c r="Y38" s="50"/>
      <c r="Z38" s="50"/>
      <c r="AA38" s="50"/>
      <c r="AB38" s="50"/>
      <c r="AC38" s="50"/>
      <c r="AD38" s="50"/>
      <c r="AE38" s="50"/>
      <c r="AF38" s="79"/>
      <c r="AG38" s="79"/>
      <c r="AH38" s="79"/>
      <c r="AI38" s="79"/>
      <c r="AJ38" s="79"/>
      <c r="AK38" s="79"/>
      <c r="AL38" s="79"/>
      <c r="AM38" s="79"/>
      <c r="AN38" s="79"/>
      <c r="AO38" s="79"/>
      <c r="AP38" s="79"/>
      <c r="AQ38" s="79"/>
      <c r="AR38" s="79"/>
      <c r="AS38" s="79"/>
      <c r="AT38" s="79"/>
      <c r="AU38" s="79"/>
      <c r="AV38" s="79"/>
      <c r="AW38" s="79"/>
      <c r="AX38" s="79"/>
      <c r="AY38" s="79"/>
      <c r="AZ38" s="79"/>
    </row>
    <row r="39" spans="1:52" s="56" customFormat="1" ht="76.150000000000006" customHeight="1">
      <c r="A39" s="58"/>
      <c r="B39" s="59" t="s">
        <v>100</v>
      </c>
      <c r="C39" s="54"/>
      <c r="D39" s="54"/>
      <c r="E39" s="54"/>
      <c r="F39" s="54"/>
      <c r="G39" s="55"/>
      <c r="H39" s="55"/>
      <c r="I39" s="55"/>
      <c r="J39" s="55"/>
      <c r="K39" s="55"/>
      <c r="L39" s="55"/>
      <c r="M39" s="55"/>
      <c r="N39" s="55"/>
      <c r="O39" s="55"/>
      <c r="P39" s="55"/>
      <c r="Q39" s="55"/>
      <c r="R39" s="82"/>
      <c r="S39" s="82"/>
      <c r="T39" s="82"/>
      <c r="U39" s="82"/>
      <c r="V39" s="55"/>
      <c r="W39" s="55"/>
      <c r="X39" s="55"/>
      <c r="Y39" s="55"/>
      <c r="Z39" s="55"/>
      <c r="AA39" s="55"/>
      <c r="AB39" s="55"/>
      <c r="AC39" s="55"/>
      <c r="AD39" s="55"/>
      <c r="AE39" s="55"/>
      <c r="AF39" s="82"/>
      <c r="AG39" s="82"/>
      <c r="AH39" s="82"/>
      <c r="AI39" s="82"/>
      <c r="AJ39" s="82"/>
      <c r="AK39" s="82"/>
      <c r="AL39" s="82"/>
      <c r="AM39" s="82"/>
      <c r="AN39" s="82"/>
      <c r="AO39" s="82"/>
      <c r="AP39" s="82"/>
      <c r="AQ39" s="82"/>
      <c r="AR39" s="82"/>
      <c r="AS39" s="82"/>
      <c r="AT39" s="82"/>
      <c r="AU39" s="82"/>
      <c r="AV39" s="82"/>
      <c r="AW39" s="82"/>
      <c r="AX39" s="82"/>
      <c r="AY39" s="82"/>
      <c r="AZ39" s="82"/>
    </row>
    <row r="40" spans="1:52" ht="42" customHeight="1">
      <c r="A40" s="52"/>
      <c r="B40" s="53" t="s">
        <v>92</v>
      </c>
      <c r="C40" s="44"/>
      <c r="D40" s="44"/>
      <c r="E40" s="44"/>
      <c r="F40" s="44"/>
      <c r="G40" s="45"/>
      <c r="H40" s="45"/>
      <c r="I40" s="45"/>
      <c r="J40" s="45"/>
      <c r="K40" s="45"/>
      <c r="L40" s="45"/>
      <c r="M40" s="45"/>
      <c r="N40" s="45"/>
      <c r="O40" s="45"/>
      <c r="P40" s="45"/>
      <c r="Q40" s="45"/>
      <c r="R40" s="78"/>
      <c r="S40" s="78"/>
      <c r="T40" s="78"/>
      <c r="U40" s="78"/>
      <c r="V40" s="45"/>
      <c r="W40" s="45"/>
      <c r="X40" s="45"/>
      <c r="Y40" s="45"/>
      <c r="Z40" s="45"/>
      <c r="AA40" s="45"/>
      <c r="AB40" s="45"/>
      <c r="AC40" s="45"/>
      <c r="AD40" s="45"/>
      <c r="AE40" s="45"/>
      <c r="AF40" s="78"/>
      <c r="AG40" s="78"/>
      <c r="AH40" s="78"/>
      <c r="AI40" s="78"/>
      <c r="AJ40" s="78"/>
      <c r="AK40" s="78"/>
      <c r="AL40" s="78"/>
      <c r="AM40" s="78"/>
      <c r="AN40" s="78"/>
      <c r="AO40" s="78"/>
      <c r="AP40" s="78"/>
      <c r="AQ40" s="78"/>
      <c r="AR40" s="78"/>
      <c r="AS40" s="78"/>
      <c r="AT40" s="78"/>
      <c r="AU40" s="78"/>
      <c r="AV40" s="78"/>
      <c r="AW40" s="78"/>
      <c r="AX40" s="78"/>
      <c r="AY40" s="78"/>
      <c r="AZ40" s="78"/>
    </row>
    <row r="41" spans="1:52" s="56" customFormat="1" ht="48" customHeight="1">
      <c r="A41" s="58"/>
      <c r="B41" s="59" t="s">
        <v>101</v>
      </c>
      <c r="C41" s="54"/>
      <c r="D41" s="54"/>
      <c r="E41" s="54"/>
      <c r="F41" s="54"/>
      <c r="G41" s="55"/>
      <c r="H41" s="55"/>
      <c r="I41" s="55"/>
      <c r="J41" s="55"/>
      <c r="K41" s="55"/>
      <c r="L41" s="55"/>
      <c r="M41" s="55"/>
      <c r="N41" s="55"/>
      <c r="O41" s="55"/>
      <c r="P41" s="55"/>
      <c r="Q41" s="55"/>
      <c r="R41" s="82"/>
      <c r="S41" s="82"/>
      <c r="T41" s="82"/>
      <c r="U41" s="82"/>
      <c r="V41" s="55"/>
      <c r="W41" s="55"/>
      <c r="X41" s="55"/>
      <c r="Y41" s="55"/>
      <c r="Z41" s="55"/>
      <c r="AA41" s="55"/>
      <c r="AB41" s="55"/>
      <c r="AC41" s="55"/>
      <c r="AD41" s="55"/>
      <c r="AE41" s="55"/>
      <c r="AF41" s="82"/>
      <c r="AG41" s="82"/>
      <c r="AH41" s="82"/>
      <c r="AI41" s="82"/>
      <c r="AJ41" s="82"/>
      <c r="AK41" s="82"/>
      <c r="AL41" s="82"/>
      <c r="AM41" s="82"/>
      <c r="AN41" s="82"/>
      <c r="AO41" s="82"/>
      <c r="AP41" s="82"/>
      <c r="AQ41" s="82"/>
      <c r="AR41" s="82"/>
      <c r="AS41" s="82"/>
      <c r="AT41" s="82"/>
      <c r="AU41" s="82"/>
      <c r="AV41" s="82"/>
      <c r="AW41" s="82"/>
      <c r="AX41" s="82"/>
      <c r="AY41" s="82"/>
      <c r="AZ41" s="82"/>
    </row>
    <row r="42" spans="1:52" ht="48" customHeight="1">
      <c r="A42" s="52"/>
      <c r="B42" s="53" t="s">
        <v>92</v>
      </c>
      <c r="C42" s="44"/>
      <c r="D42" s="44"/>
      <c r="E42" s="44"/>
      <c r="F42" s="44"/>
      <c r="G42" s="45"/>
      <c r="H42" s="45"/>
      <c r="I42" s="45"/>
      <c r="J42" s="45"/>
      <c r="K42" s="45"/>
      <c r="L42" s="45"/>
      <c r="M42" s="45"/>
      <c r="N42" s="45"/>
      <c r="O42" s="45"/>
      <c r="P42" s="45"/>
      <c r="Q42" s="45"/>
      <c r="R42" s="78"/>
      <c r="S42" s="78"/>
      <c r="T42" s="78"/>
      <c r="U42" s="78"/>
      <c r="V42" s="45"/>
      <c r="W42" s="45"/>
      <c r="X42" s="45"/>
      <c r="Y42" s="45"/>
      <c r="Z42" s="45"/>
      <c r="AA42" s="45"/>
      <c r="AB42" s="45"/>
      <c r="AC42" s="45"/>
      <c r="AD42" s="45"/>
      <c r="AE42" s="45"/>
      <c r="AF42" s="78"/>
      <c r="AG42" s="78"/>
      <c r="AH42" s="78"/>
      <c r="AI42" s="78"/>
      <c r="AJ42" s="78"/>
      <c r="AK42" s="78"/>
      <c r="AL42" s="78"/>
      <c r="AM42" s="78"/>
      <c r="AN42" s="78"/>
      <c r="AO42" s="78"/>
      <c r="AP42" s="78"/>
      <c r="AQ42" s="78"/>
      <c r="AR42" s="78"/>
      <c r="AS42" s="78"/>
      <c r="AT42" s="78"/>
      <c r="AU42" s="78"/>
      <c r="AV42" s="78"/>
      <c r="AW42" s="78"/>
      <c r="AX42" s="78"/>
      <c r="AY42" s="78"/>
      <c r="AZ42" s="78"/>
    </row>
    <row r="43" spans="1:52" ht="69" customHeight="1">
      <c r="A43" s="38" t="s">
        <v>41</v>
      </c>
      <c r="B43" s="43" t="s">
        <v>308</v>
      </c>
      <c r="C43" s="44"/>
      <c r="D43" s="44"/>
      <c r="E43" s="44"/>
      <c r="F43" s="44"/>
      <c r="G43" s="45"/>
      <c r="H43" s="45"/>
      <c r="I43" s="45"/>
      <c r="J43" s="45"/>
      <c r="K43" s="45"/>
      <c r="L43" s="45"/>
      <c r="M43" s="45"/>
      <c r="N43" s="45"/>
      <c r="O43" s="45"/>
      <c r="P43" s="45"/>
      <c r="Q43" s="45"/>
      <c r="R43" s="78"/>
      <c r="S43" s="78"/>
      <c r="T43" s="78"/>
      <c r="U43" s="78"/>
      <c r="V43" s="45"/>
      <c r="W43" s="45"/>
      <c r="X43" s="45"/>
      <c r="Y43" s="45"/>
      <c r="Z43" s="45"/>
      <c r="AA43" s="45"/>
      <c r="AB43" s="45"/>
      <c r="AC43" s="45"/>
      <c r="AD43" s="45"/>
      <c r="AE43" s="45"/>
      <c r="AF43" s="78"/>
      <c r="AG43" s="78"/>
      <c r="AH43" s="78"/>
      <c r="AI43" s="78"/>
      <c r="AJ43" s="78"/>
      <c r="AK43" s="78"/>
      <c r="AL43" s="78"/>
      <c r="AM43" s="78"/>
      <c r="AN43" s="78"/>
      <c r="AO43" s="78"/>
      <c r="AP43" s="78"/>
      <c r="AQ43" s="78"/>
      <c r="AR43" s="78"/>
      <c r="AS43" s="78"/>
      <c r="AT43" s="78"/>
      <c r="AU43" s="78"/>
      <c r="AV43" s="78"/>
      <c r="AW43" s="78"/>
      <c r="AX43" s="78"/>
      <c r="AY43" s="78"/>
      <c r="AZ43" s="78"/>
    </row>
    <row r="44" spans="1:52" s="56" customFormat="1" ht="87.75" customHeight="1">
      <c r="A44" s="47"/>
      <c r="B44" s="57" t="s">
        <v>136</v>
      </c>
      <c r="C44" s="54"/>
      <c r="D44" s="54"/>
      <c r="E44" s="54"/>
      <c r="F44" s="54"/>
      <c r="G44" s="55"/>
      <c r="H44" s="55"/>
      <c r="I44" s="55"/>
      <c r="J44" s="55"/>
      <c r="K44" s="55"/>
      <c r="L44" s="55"/>
      <c r="M44" s="55"/>
      <c r="N44" s="55"/>
      <c r="O44" s="55"/>
      <c r="P44" s="55"/>
      <c r="Q44" s="55"/>
      <c r="R44" s="82"/>
      <c r="S44" s="82"/>
      <c r="T44" s="82"/>
      <c r="U44" s="82"/>
      <c r="V44" s="55"/>
      <c r="W44" s="55"/>
      <c r="X44" s="55"/>
      <c r="Y44" s="55"/>
      <c r="Z44" s="55"/>
      <c r="AA44" s="55"/>
      <c r="AB44" s="55"/>
      <c r="AC44" s="55"/>
      <c r="AD44" s="55"/>
      <c r="AE44" s="55"/>
      <c r="AF44" s="82"/>
      <c r="AG44" s="82"/>
      <c r="AH44" s="82"/>
      <c r="AI44" s="82"/>
      <c r="AJ44" s="82"/>
      <c r="AK44" s="82"/>
      <c r="AL44" s="82"/>
      <c r="AM44" s="82"/>
      <c r="AN44" s="82"/>
      <c r="AO44" s="82"/>
      <c r="AP44" s="82"/>
      <c r="AQ44" s="82"/>
      <c r="AR44" s="82"/>
      <c r="AS44" s="82"/>
      <c r="AT44" s="82"/>
      <c r="AU44" s="82"/>
      <c r="AV44" s="82"/>
      <c r="AW44" s="82"/>
      <c r="AX44" s="82"/>
      <c r="AY44" s="82"/>
      <c r="AZ44" s="82"/>
    </row>
    <row r="45" spans="1:52" s="51" customFormat="1" ht="51" customHeight="1">
      <c r="A45" s="47"/>
      <c r="B45" s="53" t="s">
        <v>92</v>
      </c>
      <c r="C45" s="49"/>
      <c r="D45" s="49"/>
      <c r="E45" s="49"/>
      <c r="F45" s="49"/>
      <c r="G45" s="50"/>
      <c r="H45" s="50"/>
      <c r="I45" s="50"/>
      <c r="J45" s="50"/>
      <c r="K45" s="50"/>
      <c r="L45" s="50"/>
      <c r="M45" s="50"/>
      <c r="N45" s="50"/>
      <c r="O45" s="50"/>
      <c r="P45" s="50"/>
      <c r="Q45" s="50"/>
      <c r="R45" s="79"/>
      <c r="S45" s="79"/>
      <c r="T45" s="79"/>
      <c r="U45" s="79"/>
      <c r="V45" s="50"/>
      <c r="W45" s="50"/>
      <c r="X45" s="50"/>
      <c r="Y45" s="50"/>
      <c r="Z45" s="50"/>
      <c r="AA45" s="50"/>
      <c r="AB45" s="50"/>
      <c r="AC45" s="50"/>
      <c r="AD45" s="50"/>
      <c r="AE45" s="50"/>
      <c r="AF45" s="79"/>
      <c r="AG45" s="79"/>
      <c r="AH45" s="79"/>
      <c r="AI45" s="79"/>
      <c r="AJ45" s="79"/>
      <c r="AK45" s="79"/>
      <c r="AL45" s="79"/>
      <c r="AM45" s="79"/>
      <c r="AN45" s="79"/>
      <c r="AO45" s="79"/>
      <c r="AP45" s="79"/>
      <c r="AQ45" s="79"/>
      <c r="AR45" s="79"/>
      <c r="AS45" s="79"/>
      <c r="AT45" s="79"/>
      <c r="AU45" s="79"/>
      <c r="AV45" s="79"/>
      <c r="AW45" s="79"/>
      <c r="AX45" s="79"/>
      <c r="AY45" s="79"/>
      <c r="AZ45" s="79"/>
    </row>
    <row r="46" spans="1:52" s="56" customFormat="1" ht="54" customHeight="1">
      <c r="A46" s="47"/>
      <c r="B46" s="57" t="s">
        <v>305</v>
      </c>
      <c r="C46" s="54"/>
      <c r="D46" s="54"/>
      <c r="E46" s="54"/>
      <c r="F46" s="54"/>
      <c r="G46" s="55"/>
      <c r="H46" s="55"/>
      <c r="I46" s="55"/>
      <c r="J46" s="55"/>
      <c r="K46" s="55"/>
      <c r="L46" s="55"/>
      <c r="M46" s="55"/>
      <c r="N46" s="55"/>
      <c r="O46" s="55"/>
      <c r="P46" s="55"/>
      <c r="Q46" s="55"/>
      <c r="R46" s="82"/>
      <c r="S46" s="82"/>
      <c r="T46" s="82"/>
      <c r="U46" s="82"/>
      <c r="V46" s="55"/>
      <c r="W46" s="55"/>
      <c r="X46" s="55"/>
      <c r="Y46" s="55"/>
      <c r="Z46" s="55"/>
      <c r="AA46" s="55"/>
      <c r="AB46" s="55"/>
      <c r="AC46" s="55"/>
      <c r="AD46" s="55"/>
      <c r="AE46" s="55"/>
      <c r="AF46" s="82"/>
      <c r="AG46" s="82"/>
      <c r="AH46" s="82"/>
      <c r="AI46" s="82"/>
      <c r="AJ46" s="82"/>
      <c r="AK46" s="82"/>
      <c r="AL46" s="82"/>
      <c r="AM46" s="82"/>
      <c r="AN46" s="82"/>
      <c r="AO46" s="82"/>
      <c r="AP46" s="82"/>
      <c r="AQ46" s="82"/>
      <c r="AR46" s="82"/>
      <c r="AS46" s="82"/>
      <c r="AT46" s="82"/>
      <c r="AU46" s="82"/>
      <c r="AV46" s="82"/>
      <c r="AW46" s="82"/>
      <c r="AX46" s="82"/>
      <c r="AY46" s="82"/>
      <c r="AZ46" s="82"/>
    </row>
    <row r="47" spans="1:52" s="51" customFormat="1" ht="54.75" customHeight="1">
      <c r="A47" s="47"/>
      <c r="B47" s="53" t="s">
        <v>92</v>
      </c>
      <c r="C47" s="49"/>
      <c r="D47" s="49"/>
      <c r="E47" s="49"/>
      <c r="F47" s="49"/>
      <c r="G47" s="50"/>
      <c r="H47" s="50"/>
      <c r="I47" s="50"/>
      <c r="J47" s="50"/>
      <c r="K47" s="50"/>
      <c r="L47" s="50"/>
      <c r="M47" s="50"/>
      <c r="N47" s="50"/>
      <c r="O47" s="50"/>
      <c r="P47" s="50"/>
      <c r="Q47" s="50"/>
      <c r="R47" s="79"/>
      <c r="S47" s="79"/>
      <c r="T47" s="79"/>
      <c r="U47" s="79"/>
      <c r="V47" s="50"/>
      <c r="W47" s="50"/>
      <c r="X47" s="50"/>
      <c r="Y47" s="50"/>
      <c r="Z47" s="50"/>
      <c r="AA47" s="50"/>
      <c r="AB47" s="50"/>
      <c r="AC47" s="50"/>
      <c r="AD47" s="50"/>
      <c r="AE47" s="50"/>
      <c r="AF47" s="79"/>
      <c r="AG47" s="79"/>
      <c r="AH47" s="79"/>
      <c r="AI47" s="79"/>
      <c r="AJ47" s="79"/>
      <c r="AK47" s="79"/>
      <c r="AL47" s="79"/>
      <c r="AM47" s="79"/>
      <c r="AN47" s="79"/>
      <c r="AO47" s="79"/>
      <c r="AP47" s="79"/>
      <c r="AQ47" s="79"/>
      <c r="AR47" s="79"/>
      <c r="AS47" s="79"/>
      <c r="AT47" s="79"/>
      <c r="AU47" s="79"/>
      <c r="AV47" s="79"/>
      <c r="AW47" s="79"/>
      <c r="AX47" s="79"/>
      <c r="AY47" s="79"/>
      <c r="AZ47" s="79"/>
    </row>
    <row r="48" spans="1:52" s="42" customFormat="1" ht="57" hidden="1" customHeight="1">
      <c r="A48" s="38" t="s">
        <v>41</v>
      </c>
      <c r="B48" s="43" t="s">
        <v>171</v>
      </c>
      <c r="C48" s="40"/>
      <c r="D48" s="40"/>
      <c r="E48" s="40"/>
      <c r="F48" s="40"/>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81"/>
    </row>
    <row r="49" spans="1:52" ht="30" hidden="1" customHeight="1">
      <c r="A49" s="52" t="s">
        <v>87</v>
      </c>
      <c r="B49" s="53" t="s">
        <v>88</v>
      </c>
      <c r="C49" s="44"/>
      <c r="D49" s="44"/>
      <c r="E49" s="44"/>
      <c r="F49" s="44"/>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78"/>
    </row>
    <row r="50" spans="1:52" ht="30" hidden="1" customHeight="1">
      <c r="A50" s="52" t="s">
        <v>172</v>
      </c>
      <c r="B50" s="53" t="s">
        <v>88</v>
      </c>
      <c r="C50" s="44"/>
      <c r="D50" s="44"/>
      <c r="E50" s="44"/>
      <c r="F50" s="44"/>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78"/>
    </row>
    <row r="51" spans="1:52" ht="30" hidden="1" customHeight="1">
      <c r="A51" s="52" t="s">
        <v>89</v>
      </c>
      <c r="B51" s="80" t="s">
        <v>90</v>
      </c>
      <c r="C51" s="44"/>
      <c r="D51" s="44"/>
      <c r="E51" s="44"/>
      <c r="F51" s="44"/>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78"/>
    </row>
    <row r="52" spans="1:52" ht="49.5" hidden="1" customHeight="1">
      <c r="A52" s="38" t="s">
        <v>43</v>
      </c>
      <c r="B52" s="43" t="s">
        <v>173</v>
      </c>
      <c r="C52" s="44"/>
      <c r="D52" s="44"/>
      <c r="E52" s="44"/>
      <c r="F52" s="44"/>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78"/>
    </row>
    <row r="53" spans="1:52" ht="30" hidden="1" customHeight="1">
      <c r="A53" s="52" t="s">
        <v>87</v>
      </c>
      <c r="B53" s="53" t="s">
        <v>88</v>
      </c>
      <c r="C53" s="44"/>
      <c r="D53" s="44"/>
      <c r="E53" s="44"/>
      <c r="F53" s="44"/>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78"/>
    </row>
    <row r="54" spans="1:52" ht="30" hidden="1" customHeight="1">
      <c r="A54" s="52" t="s">
        <v>172</v>
      </c>
      <c r="B54" s="53" t="s">
        <v>88</v>
      </c>
      <c r="C54" s="44"/>
      <c r="D54" s="44"/>
      <c r="E54" s="44"/>
      <c r="F54" s="44"/>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78"/>
    </row>
    <row r="55" spans="1:52" ht="30" hidden="1" customHeight="1">
      <c r="A55" s="52" t="s">
        <v>89</v>
      </c>
      <c r="B55" s="80" t="s">
        <v>90</v>
      </c>
      <c r="C55" s="44"/>
      <c r="D55" s="44"/>
      <c r="E55" s="44"/>
      <c r="F55" s="44"/>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78"/>
    </row>
    <row r="56" spans="1:52" s="42" customFormat="1" ht="65.25" hidden="1" customHeight="1">
      <c r="A56" s="38" t="s">
        <v>45</v>
      </c>
      <c r="B56" s="43" t="s">
        <v>174</v>
      </c>
      <c r="C56" s="40"/>
      <c r="D56" s="40"/>
      <c r="E56" s="40"/>
      <c r="F56" s="40"/>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81"/>
    </row>
    <row r="57" spans="1:52" ht="30" hidden="1" customHeight="1">
      <c r="A57" s="52" t="s">
        <v>87</v>
      </c>
      <c r="B57" s="53" t="s">
        <v>88</v>
      </c>
      <c r="C57" s="44"/>
      <c r="D57" s="44"/>
      <c r="E57" s="44"/>
      <c r="F57" s="44"/>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78"/>
    </row>
    <row r="58" spans="1:52" ht="30" hidden="1" customHeight="1">
      <c r="A58" s="52" t="s">
        <v>172</v>
      </c>
      <c r="B58" s="53" t="s">
        <v>88</v>
      </c>
      <c r="C58" s="44"/>
      <c r="D58" s="44"/>
      <c r="E58" s="44"/>
      <c r="F58" s="44"/>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78"/>
    </row>
    <row r="59" spans="1:52" ht="30" hidden="1" customHeight="1">
      <c r="A59" s="52" t="s">
        <v>89</v>
      </c>
      <c r="B59" s="80" t="s">
        <v>90</v>
      </c>
      <c r="C59" s="44"/>
      <c r="D59" s="44"/>
      <c r="E59" s="44"/>
      <c r="F59" s="44"/>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78"/>
    </row>
    <row r="60" spans="1:52" ht="54" hidden="1" customHeight="1">
      <c r="A60" s="38" t="s">
        <v>175</v>
      </c>
      <c r="B60" s="43" t="s">
        <v>176</v>
      </c>
      <c r="C60" s="44"/>
      <c r="D60" s="44"/>
      <c r="E60" s="44"/>
      <c r="F60" s="44"/>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78"/>
    </row>
    <row r="61" spans="1:52" s="51" customFormat="1" ht="30" hidden="1" customHeight="1">
      <c r="A61" s="47" t="s">
        <v>86</v>
      </c>
      <c r="B61" s="48" t="s">
        <v>177</v>
      </c>
      <c r="C61" s="49"/>
      <c r="D61" s="49"/>
      <c r="E61" s="49"/>
      <c r="F61" s="49"/>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79"/>
    </row>
    <row r="62" spans="1:52" ht="30" hidden="1" customHeight="1">
      <c r="A62" s="52" t="s">
        <v>37</v>
      </c>
      <c r="B62" s="53" t="s">
        <v>88</v>
      </c>
      <c r="C62" s="44"/>
      <c r="D62" s="44"/>
      <c r="E62" s="44"/>
      <c r="F62" s="44"/>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78"/>
    </row>
    <row r="63" spans="1:52" ht="30" hidden="1" customHeight="1">
      <c r="A63" s="52" t="s">
        <v>89</v>
      </c>
      <c r="B63" s="80" t="s">
        <v>90</v>
      </c>
      <c r="C63" s="44"/>
      <c r="D63" s="44"/>
      <c r="E63" s="44"/>
      <c r="F63" s="44"/>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78"/>
    </row>
    <row r="64" spans="1:52" s="51" customFormat="1" ht="30" hidden="1" customHeight="1">
      <c r="A64" s="47" t="s">
        <v>91</v>
      </c>
      <c r="B64" s="48" t="s">
        <v>178</v>
      </c>
      <c r="C64" s="49"/>
      <c r="D64" s="49"/>
      <c r="E64" s="49"/>
      <c r="F64" s="49"/>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79"/>
    </row>
    <row r="65" spans="1:52" ht="37.5" hidden="1" customHeight="1">
      <c r="A65" s="52" t="s">
        <v>37</v>
      </c>
      <c r="B65" s="53" t="s">
        <v>88</v>
      </c>
      <c r="C65" s="44"/>
      <c r="D65" s="44"/>
      <c r="E65" s="44"/>
      <c r="F65" s="44"/>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78"/>
    </row>
    <row r="66" spans="1:52" ht="30" hidden="1" customHeight="1">
      <c r="A66" s="52" t="s">
        <v>89</v>
      </c>
      <c r="B66" s="80" t="s">
        <v>90</v>
      </c>
      <c r="C66" s="44"/>
      <c r="D66" s="44"/>
      <c r="E66" s="44"/>
      <c r="F66" s="44"/>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78"/>
    </row>
    <row r="67" spans="1:52" s="51" customFormat="1" ht="30" hidden="1" customHeight="1">
      <c r="A67" s="47" t="s">
        <v>93</v>
      </c>
      <c r="B67" s="48" t="s">
        <v>179</v>
      </c>
      <c r="C67" s="49"/>
      <c r="D67" s="49"/>
      <c r="E67" s="49"/>
      <c r="F67" s="49"/>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79"/>
    </row>
    <row r="68" spans="1:52" ht="30" hidden="1" customHeight="1">
      <c r="A68" s="52" t="s">
        <v>37</v>
      </c>
      <c r="B68" s="53" t="s">
        <v>88</v>
      </c>
      <c r="C68" s="44"/>
      <c r="D68" s="44"/>
      <c r="E68" s="44"/>
      <c r="F68" s="44"/>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78"/>
    </row>
    <row r="69" spans="1:52" ht="30" hidden="1" customHeight="1">
      <c r="A69" s="52" t="s">
        <v>89</v>
      </c>
      <c r="B69" s="80" t="s">
        <v>90</v>
      </c>
      <c r="C69" s="44"/>
      <c r="D69" s="44"/>
      <c r="E69" s="44"/>
      <c r="F69" s="44"/>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78"/>
    </row>
    <row r="70" spans="1:52" ht="72.75" customHeight="1">
      <c r="A70" s="38" t="s">
        <v>102</v>
      </c>
      <c r="B70" s="39" t="s">
        <v>134</v>
      </c>
      <c r="C70" s="44"/>
      <c r="D70" s="44"/>
      <c r="E70" s="44"/>
      <c r="F70" s="44"/>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78"/>
    </row>
    <row r="71" spans="1:52" ht="52.9" customHeight="1">
      <c r="A71" s="52"/>
      <c r="B71" s="53" t="s">
        <v>103</v>
      </c>
      <c r="C71" s="44"/>
      <c r="D71" s="44"/>
      <c r="E71" s="44"/>
      <c r="F71" s="44"/>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78"/>
    </row>
    <row r="72" spans="1:52" ht="9.4" customHeight="1">
      <c r="A72" s="52"/>
      <c r="B72" s="43"/>
      <c r="C72" s="44"/>
      <c r="D72" s="44"/>
      <c r="E72" s="44"/>
      <c r="F72" s="44"/>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78"/>
    </row>
    <row r="73" spans="1:52" ht="0.75" hidden="1" customHeight="1">
      <c r="A73" s="101"/>
      <c r="B73" s="102"/>
      <c r="C73" s="103"/>
      <c r="D73" s="103"/>
      <c r="E73" s="103"/>
      <c r="F73" s="103"/>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row>
    <row r="74" spans="1:52" ht="0.75" hidden="1" customHeight="1">
      <c r="A74" s="89"/>
      <c r="B74" s="87"/>
      <c r="C74" s="74"/>
      <c r="D74" s="74"/>
      <c r="E74" s="74"/>
      <c r="F74" s="74"/>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row>
    <row r="75" spans="1:52" ht="0.75" hidden="1" customHeight="1">
      <c r="A75" s="89"/>
      <c r="B75" s="87"/>
      <c r="C75" s="74"/>
      <c r="D75" s="74"/>
      <c r="E75" s="74"/>
      <c r="F75" s="74"/>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row>
    <row r="76" spans="1:52" ht="0.75" hidden="1" customHeight="1">
      <c r="A76" s="89"/>
      <c r="B76" s="87"/>
      <c r="C76" s="74"/>
      <c r="D76" s="74"/>
      <c r="E76" s="74"/>
      <c r="F76" s="74"/>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row>
    <row r="77" spans="1:52" ht="0.75" hidden="1" customHeight="1">
      <c r="A77" s="89"/>
      <c r="B77" s="87"/>
      <c r="C77" s="74"/>
      <c r="D77" s="74"/>
      <c r="E77" s="74"/>
      <c r="F77" s="74"/>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row>
    <row r="78" spans="1:52" ht="0.75" hidden="1" customHeight="1">
      <c r="A78" s="89"/>
      <c r="B78" s="87"/>
      <c r="C78" s="74"/>
      <c r="D78" s="74"/>
      <c r="E78" s="74"/>
      <c r="F78" s="74"/>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row>
    <row r="79" spans="1:52" ht="0.75" hidden="1" customHeight="1">
      <c r="A79" s="89"/>
      <c r="B79" s="87"/>
      <c r="C79" s="74"/>
      <c r="D79" s="74"/>
      <c r="E79" s="74"/>
      <c r="F79" s="74"/>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row>
    <row r="80" spans="1:52" ht="0.75" hidden="1" customHeight="1">
      <c r="A80" s="89"/>
      <c r="B80" s="87"/>
      <c r="C80" s="74"/>
      <c r="D80" s="74"/>
      <c r="E80" s="74"/>
      <c r="F80" s="74"/>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row>
    <row r="81" spans="1:51" ht="0.75" hidden="1" customHeight="1">
      <c r="A81" s="89"/>
      <c r="B81" s="87"/>
      <c r="C81" s="74"/>
      <c r="D81" s="74"/>
      <c r="E81" s="74"/>
      <c r="F81" s="74"/>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row>
    <row r="82" spans="1:51" ht="0.75" hidden="1" customHeight="1">
      <c r="A82" s="89"/>
      <c r="B82" s="87"/>
      <c r="C82" s="74"/>
      <c r="D82" s="74"/>
      <c r="E82" s="74"/>
      <c r="F82" s="74"/>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row>
    <row r="83" spans="1:51" ht="0.75" hidden="1" customHeight="1">
      <c r="A83" s="89"/>
      <c r="B83" s="87"/>
      <c r="C83" s="74"/>
      <c r="D83" s="74"/>
      <c r="E83" s="74"/>
      <c r="F83" s="74"/>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row>
    <row r="84" spans="1:51" ht="0.75" hidden="1" customHeight="1">
      <c r="A84" s="89"/>
      <c r="B84" s="87"/>
      <c r="C84" s="74"/>
      <c r="D84" s="74"/>
      <c r="E84" s="74"/>
      <c r="F84" s="74"/>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row>
    <row r="85" spans="1:51" ht="0.75" customHeight="1">
      <c r="A85" s="89"/>
      <c r="B85" s="87"/>
      <c r="C85" s="74"/>
      <c r="D85" s="74"/>
      <c r="E85" s="74"/>
      <c r="F85" s="74"/>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row>
    <row r="86" spans="1:51" ht="33" hidden="1" customHeight="1">
      <c r="A86" s="89"/>
      <c r="B86" s="105" t="s">
        <v>138</v>
      </c>
      <c r="C86" s="74"/>
      <c r="D86" s="74"/>
      <c r="E86" s="74"/>
      <c r="F86" s="74"/>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row>
    <row r="87" spans="1:51" ht="31.5" customHeight="1">
      <c r="B87" s="657"/>
      <c r="C87" s="657"/>
      <c r="D87" s="657"/>
      <c r="E87" s="657"/>
      <c r="F87" s="657"/>
      <c r="G87" s="657"/>
      <c r="H87" s="657"/>
      <c r="I87" s="657"/>
      <c r="J87" s="657"/>
      <c r="K87" s="657"/>
      <c r="L87" s="657"/>
      <c r="M87" s="657"/>
      <c r="N87" s="657"/>
      <c r="O87" s="93"/>
      <c r="P87" s="93"/>
      <c r="Q87" s="93"/>
      <c r="R87" s="93"/>
      <c r="S87" s="93"/>
      <c r="T87" s="93"/>
      <c r="U87" s="93"/>
      <c r="V87" s="93"/>
      <c r="W87" s="93"/>
      <c r="X87" s="93"/>
      <c r="Y87" s="93"/>
      <c r="Z87" s="93"/>
      <c r="AA87" s="93"/>
      <c r="AB87" s="93"/>
      <c r="AC87" s="93"/>
      <c r="AD87" s="93"/>
      <c r="AE87" s="93"/>
      <c r="AF87" s="46"/>
      <c r="AG87" s="46"/>
      <c r="AH87" s="46"/>
      <c r="AI87" s="93"/>
      <c r="AJ87" s="93"/>
      <c r="AK87" s="46"/>
      <c r="AL87" s="46"/>
      <c r="AM87" s="46"/>
      <c r="AN87" s="93"/>
      <c r="AO87" s="93"/>
      <c r="AP87" s="93"/>
      <c r="AQ87" s="93"/>
      <c r="AR87" s="93"/>
      <c r="AS87" s="93"/>
      <c r="AT87" s="93"/>
      <c r="AU87" s="93"/>
      <c r="AV87" s="93"/>
      <c r="AW87" s="93"/>
      <c r="AX87" s="93"/>
      <c r="AY87" s="93"/>
    </row>
    <row r="88" spans="1:51" ht="19.899999999999999" customHeight="1"/>
    <row r="89" spans="1:51" ht="19.899999999999999" customHeight="1"/>
    <row r="90" spans="1:51" ht="19.899999999999999" customHeight="1"/>
    <row r="91" spans="1:51" ht="19.899999999999999" customHeight="1">
      <c r="A91" s="91"/>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row>
    <row r="92" spans="1:51" ht="19.899999999999999" customHeight="1">
      <c r="A92" s="91"/>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row>
    <row r="93" spans="1:51" ht="19.899999999999999" customHeight="1">
      <c r="A93" s="91"/>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row>
    <row r="94" spans="1:51" ht="19.899999999999999" customHeight="1">
      <c r="A94" s="91"/>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row>
    <row r="95" spans="1:51" ht="19.899999999999999" customHeight="1">
      <c r="A95" s="91"/>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row>
    <row r="96" spans="1:51" ht="19.899999999999999" customHeight="1">
      <c r="A96" s="91"/>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row>
    <row r="97" spans="1:51" ht="19.899999999999999" customHeight="1">
      <c r="A97" s="91"/>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row>
    <row r="98" spans="1:51" ht="19.899999999999999" customHeight="1">
      <c r="A98" s="91"/>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row>
    <row r="99" spans="1:51" ht="19.899999999999999" customHeight="1">
      <c r="A99" s="91"/>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row>
    <row r="100" spans="1:51" ht="19.899999999999999" customHeight="1">
      <c r="A100" s="91"/>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row>
    <row r="101" spans="1:51">
      <c r="A101" s="91"/>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row>
    <row r="102" spans="1:51">
      <c r="A102" s="91"/>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row>
    <row r="103" spans="1:51">
      <c r="A103" s="91"/>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row>
    <row r="104" spans="1:51">
      <c r="A104" s="91"/>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row>
    <row r="105" spans="1:51">
      <c r="A105" s="91"/>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row>
    <row r="106" spans="1:51">
      <c r="A106" s="91"/>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row>
    <row r="107" spans="1:51">
      <c r="A107" s="91"/>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row>
    <row r="108" spans="1:51">
      <c r="A108" s="91"/>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row>
    <row r="109" spans="1:51">
      <c r="A109" s="91"/>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row>
    <row r="110" spans="1:51">
      <c r="A110" s="9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row>
    <row r="111" spans="1:51">
      <c r="A111" s="9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row>
    <row r="112" spans="1:51">
      <c r="A112" s="9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row>
    <row r="113" spans="1:51">
      <c r="A113" s="9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row>
    <row r="114" spans="1:51">
      <c r="A114" s="91"/>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row>
    <row r="115" spans="1:51">
      <c r="A115" s="91"/>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row>
    <row r="116" spans="1:51">
      <c r="A116" s="91"/>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row>
    <row r="117" spans="1:51">
      <c r="A117" s="91"/>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row>
    <row r="118" spans="1:51">
      <c r="A118" s="91"/>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row>
    <row r="119" spans="1:51">
      <c r="A119" s="91"/>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row>
    <row r="120" spans="1:51">
      <c r="A120" s="91"/>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row>
    <row r="121" spans="1:51">
      <c r="A121" s="91"/>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row>
    <row r="122" spans="1:51">
      <c r="A122" s="91"/>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row>
    <row r="123" spans="1:51">
      <c r="A123" s="91"/>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row>
    <row r="124" spans="1:51">
      <c r="A124" s="91"/>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row>
    <row r="125" spans="1:51">
      <c r="A125" s="91"/>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row>
    <row r="126" spans="1:51">
      <c r="A126" s="91"/>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row>
    <row r="127" spans="1:51">
      <c r="A127" s="91"/>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row>
    <row r="128" spans="1:51">
      <c r="A128" s="91"/>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row>
    <row r="129" spans="1:51">
      <c r="A129" s="91"/>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row>
    <row r="130" spans="1:51">
      <c r="A130" s="91"/>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row>
    <row r="131" spans="1:51">
      <c r="A131" s="91"/>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row>
    <row r="132" spans="1:51">
      <c r="A132" s="91"/>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row>
    <row r="133" spans="1:51">
      <c r="A133" s="91"/>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row>
    <row r="134" spans="1:51">
      <c r="A134" s="91"/>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row>
    <row r="135" spans="1:51">
      <c r="A135" s="91"/>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row>
    <row r="136" spans="1:51">
      <c r="A136" s="91"/>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row>
    <row r="137" spans="1:51">
      <c r="A137" s="91"/>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row>
    <row r="138" spans="1:51">
      <c r="A138" s="91"/>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row>
    <row r="139" spans="1:51">
      <c r="A139" s="91"/>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row>
    <row r="140" spans="1:51">
      <c r="A140" s="91"/>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row>
    <row r="141" spans="1:51">
      <c r="A141" s="91"/>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row>
    <row r="142" spans="1:51">
      <c r="A142" s="91"/>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row>
    <row r="143" spans="1:51">
      <c r="A143" s="91"/>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row>
    <row r="144" spans="1:51">
      <c r="A144" s="91"/>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row>
    <row r="145" spans="1:51">
      <c r="A145" s="91"/>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row>
    <row r="146" spans="1:51">
      <c r="A146" s="91"/>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row>
    <row r="147" spans="1:51">
      <c r="A147" s="91"/>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row>
    <row r="148" spans="1:51">
      <c r="A148" s="91"/>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row>
    <row r="149" spans="1:51">
      <c r="A149" s="91"/>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row>
    <row r="150" spans="1:51">
      <c r="A150" s="91"/>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row>
    <row r="151" spans="1:51">
      <c r="A151" s="91"/>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row>
    <row r="152" spans="1:51">
      <c r="A152" s="91"/>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row>
    <row r="153" spans="1:51">
      <c r="A153" s="91"/>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row>
    <row r="154" spans="1:51">
      <c r="A154" s="91"/>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row>
    <row r="155" spans="1:51">
      <c r="A155" s="91"/>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row>
    <row r="156" spans="1:51">
      <c r="A156" s="91"/>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row>
    <row r="157" spans="1:51">
      <c r="A157" s="91"/>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row>
    <row r="158" spans="1:51">
      <c r="A158" s="91"/>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row>
    <row r="159" spans="1:51">
      <c r="A159" s="91"/>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row>
    <row r="160" spans="1:51">
      <c r="A160" s="91"/>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row>
    <row r="161" spans="1:51">
      <c r="A161" s="91"/>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row>
    <row r="162" spans="1:51">
      <c r="A162" s="91"/>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row>
    <row r="163" spans="1:51">
      <c r="A163" s="91"/>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row>
    <row r="164" spans="1:51">
      <c r="A164" s="91"/>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row>
    <row r="165" spans="1:51">
      <c r="A165" s="91"/>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row>
    <row r="166" spans="1:51">
      <c r="A166" s="91"/>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row>
    <row r="167" spans="1:51">
      <c r="A167" s="91"/>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row>
    <row r="168" spans="1:51">
      <c r="A168" s="91"/>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row>
    <row r="169" spans="1:51">
      <c r="A169" s="91"/>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row>
    <row r="170" spans="1:51">
      <c r="A170" s="91"/>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row>
    <row r="171" spans="1:51">
      <c r="A171" s="91"/>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row>
    <row r="172" spans="1:51">
      <c r="A172" s="91"/>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row>
    <row r="173" spans="1:51">
      <c r="A173" s="91"/>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row>
    <row r="174" spans="1:51">
      <c r="A174" s="91"/>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row>
    <row r="175" spans="1:51">
      <c r="A175" s="91"/>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row>
    <row r="176" spans="1:51">
      <c r="A176" s="91"/>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row>
    <row r="177" spans="1:51">
      <c r="A177" s="91"/>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row>
    <row r="178" spans="1:51">
      <c r="A178" s="91"/>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row>
    <row r="179" spans="1:51">
      <c r="A179" s="91"/>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row>
    <row r="180" spans="1:51">
      <c r="A180" s="91"/>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row>
    <row r="181" spans="1:51">
      <c r="A181" s="91"/>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row>
    <row r="182" spans="1:51">
      <c r="A182" s="91"/>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row>
    <row r="183" spans="1:51">
      <c r="A183" s="91"/>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row>
    <row r="184" spans="1:51">
      <c r="A184" s="91"/>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row>
    <row r="185" spans="1:51">
      <c r="A185" s="91"/>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row>
    <row r="186" spans="1:51">
      <c r="A186" s="91"/>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row>
    <row r="187" spans="1:51">
      <c r="A187" s="91"/>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row>
    <row r="188" spans="1:51">
      <c r="A188" s="91"/>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row>
    <row r="189" spans="1:51">
      <c r="A189" s="91"/>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row>
    <row r="190" spans="1:51">
      <c r="A190" s="91"/>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row>
    <row r="191" spans="1:51">
      <c r="A191" s="91"/>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row>
    <row r="192" spans="1:51">
      <c r="A192" s="91"/>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row>
    <row r="193" spans="1:51">
      <c r="A193" s="91"/>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row>
    <row r="194" spans="1:51">
      <c r="A194" s="91"/>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row>
    <row r="195" spans="1:51">
      <c r="A195" s="91"/>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row>
    <row r="196" spans="1:51">
      <c r="A196" s="91"/>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row>
    <row r="197" spans="1:51">
      <c r="A197" s="91"/>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row>
    <row r="198" spans="1:51">
      <c r="A198" s="91"/>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row>
    <row r="199" spans="1:51">
      <c r="A199" s="91"/>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row>
    <row r="200" spans="1:51">
      <c r="A200" s="91"/>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row>
    <row r="201" spans="1:51">
      <c r="A201" s="91"/>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row>
    <row r="202" spans="1:51">
      <c r="A202" s="91"/>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row>
    <row r="203" spans="1:51">
      <c r="A203" s="91"/>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row>
    <row r="204" spans="1:51">
      <c r="A204" s="91"/>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row>
    <row r="205" spans="1:51">
      <c r="A205" s="91"/>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row>
    <row r="206" spans="1:51">
      <c r="A206" s="91"/>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row>
    <row r="207" spans="1:51">
      <c r="A207" s="91"/>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row>
    <row r="208" spans="1:51">
      <c r="A208" s="91"/>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row>
    <row r="209" spans="1:51">
      <c r="A209" s="91"/>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row>
    <row r="210" spans="1:51">
      <c r="A210" s="91"/>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row>
    <row r="211" spans="1:51">
      <c r="A211" s="91"/>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row>
    <row r="212" spans="1:51">
      <c r="A212" s="91"/>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row>
    <row r="213" spans="1:51">
      <c r="A213" s="91"/>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row>
    <row r="214" spans="1:51">
      <c r="A214" s="91"/>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row>
    <row r="215" spans="1:51">
      <c r="A215" s="91"/>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row>
    <row r="216" spans="1:51">
      <c r="A216" s="91"/>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row>
    <row r="217" spans="1:51">
      <c r="A217" s="91"/>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row>
    <row r="218" spans="1:51">
      <c r="A218" s="91"/>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row>
    <row r="219" spans="1:51">
      <c r="A219" s="91"/>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row>
    <row r="220" spans="1:51">
      <c r="A220" s="91"/>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row>
    <row r="221" spans="1:51">
      <c r="A221" s="91"/>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row>
    <row r="222" spans="1:51">
      <c r="A222" s="91"/>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row>
    <row r="223" spans="1:51">
      <c r="A223" s="91"/>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row>
    <row r="224" spans="1:51">
      <c r="A224" s="91"/>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row>
    <row r="225" spans="1:51">
      <c r="A225" s="91"/>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row>
    <row r="226" spans="1:51">
      <c r="A226" s="91"/>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row>
    <row r="227" spans="1:51">
      <c r="A227" s="91"/>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row>
    <row r="228" spans="1:51">
      <c r="A228" s="91"/>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row>
    <row r="229" spans="1:51">
      <c r="A229" s="91"/>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row>
    <row r="230" spans="1:51">
      <c r="A230" s="91"/>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row>
    <row r="231" spans="1:51">
      <c r="A231" s="91"/>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row>
    <row r="232" spans="1:51">
      <c r="A232" s="91"/>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row>
    <row r="233" spans="1:51">
      <c r="A233" s="91"/>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row>
    <row r="234" spans="1:51">
      <c r="A234" s="91"/>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row>
    <row r="235" spans="1:51">
      <c r="A235" s="91"/>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row>
    <row r="236" spans="1:51">
      <c r="A236" s="91"/>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row>
    <row r="237" spans="1:51">
      <c r="A237" s="91"/>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row>
    <row r="238" spans="1:51">
      <c r="A238" s="91"/>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row>
    <row r="239" spans="1:51">
      <c r="A239" s="91"/>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row>
    <row r="240" spans="1:51">
      <c r="A240" s="91"/>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row>
    <row r="241" spans="1:51">
      <c r="A241" s="91"/>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row>
    <row r="242" spans="1:51">
      <c r="A242" s="91"/>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row>
    <row r="243" spans="1:51">
      <c r="A243" s="91"/>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row>
    <row r="244" spans="1:51">
      <c r="A244" s="91"/>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row>
    <row r="245" spans="1:51">
      <c r="A245" s="91"/>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row>
    <row r="246" spans="1:51">
      <c r="A246" s="91"/>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row>
    <row r="247" spans="1:51">
      <c r="A247" s="91"/>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row>
    <row r="248" spans="1:51">
      <c r="A248" s="91"/>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row>
    <row r="249" spans="1:51">
      <c r="A249" s="91"/>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row>
    <row r="250" spans="1:51">
      <c r="A250" s="91"/>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row>
    <row r="251" spans="1:51">
      <c r="A251" s="91"/>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row>
    <row r="252" spans="1:51">
      <c r="A252" s="91"/>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row>
    <row r="253" spans="1:51">
      <c r="A253" s="91"/>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row>
    <row r="254" spans="1:51">
      <c r="A254" s="91"/>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row>
    <row r="255" spans="1:51">
      <c r="A255" s="91"/>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row>
    <row r="256" spans="1:51">
      <c r="A256" s="91"/>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row>
    <row r="257" spans="1:51">
      <c r="A257" s="91"/>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row>
    <row r="258" spans="1:51">
      <c r="A258" s="91"/>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row>
    <row r="259" spans="1:51">
      <c r="A259" s="91"/>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row>
    <row r="260" spans="1:51">
      <c r="A260" s="91"/>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row>
    <row r="261" spans="1:51">
      <c r="A261" s="91"/>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row>
    <row r="262" spans="1:51">
      <c r="A262" s="91"/>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row>
    <row r="263" spans="1:51">
      <c r="A263" s="91"/>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row>
    <row r="264" spans="1:51">
      <c r="A264" s="91"/>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row>
    <row r="265" spans="1:51">
      <c r="A265" s="91"/>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row>
    <row r="266" spans="1:51">
      <c r="A266" s="91"/>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row>
    <row r="267" spans="1:51">
      <c r="A267" s="91"/>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row>
    <row r="268" spans="1:51">
      <c r="A268" s="91"/>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row>
    <row r="269" spans="1:51">
      <c r="A269" s="91"/>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row>
    <row r="270" spans="1:51">
      <c r="A270" s="91"/>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row>
    <row r="271" spans="1:51">
      <c r="A271" s="91"/>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row>
    <row r="272" spans="1:51">
      <c r="A272" s="91"/>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row>
    <row r="273" spans="1:51">
      <c r="A273" s="91"/>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row>
    <row r="274" spans="1:51">
      <c r="A274" s="91"/>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row>
    <row r="275" spans="1:51">
      <c r="A275" s="91"/>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row>
    <row r="276" spans="1:51">
      <c r="A276" s="91"/>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row>
    <row r="277" spans="1:51">
      <c r="A277" s="91"/>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row>
    <row r="278" spans="1:51">
      <c r="A278" s="91"/>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row>
    <row r="279" spans="1:51">
      <c r="A279" s="91"/>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row>
    <row r="280" spans="1:51">
      <c r="A280" s="91"/>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row>
    <row r="281" spans="1:51">
      <c r="A281" s="91"/>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row>
    <row r="282" spans="1:51">
      <c r="A282" s="91"/>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row>
    <row r="283" spans="1:51">
      <c r="A283" s="91"/>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row>
    <row r="284" spans="1:51">
      <c r="A284" s="91"/>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row>
    <row r="285" spans="1:51">
      <c r="A285" s="91"/>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row>
    <row r="286" spans="1:51">
      <c r="A286" s="91"/>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row>
    <row r="287" spans="1:51">
      <c r="A287" s="91"/>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row>
    <row r="288" spans="1:51">
      <c r="A288" s="91"/>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row>
    <row r="289" spans="1:51">
      <c r="A289" s="91"/>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row>
    <row r="290" spans="1:51">
      <c r="A290" s="91"/>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row>
    <row r="291" spans="1:51">
      <c r="A291" s="91"/>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row>
    <row r="292" spans="1:51">
      <c r="A292" s="91"/>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row>
    <row r="293" spans="1:51">
      <c r="A293" s="91"/>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row>
    <row r="294" spans="1:51">
      <c r="A294" s="91"/>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row>
    <row r="295" spans="1:51">
      <c r="A295" s="91"/>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row>
    <row r="296" spans="1:51">
      <c r="A296" s="91"/>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row>
    <row r="297" spans="1:51">
      <c r="A297" s="91"/>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row>
    <row r="298" spans="1:51">
      <c r="A298" s="91"/>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row>
    <row r="299" spans="1:51">
      <c r="A299" s="91"/>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row>
    <row r="300" spans="1:51">
      <c r="A300" s="9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row>
    <row r="301" spans="1:51">
      <c r="A301" s="91"/>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row>
    <row r="302" spans="1:51">
      <c r="A302" s="91"/>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row>
    <row r="303" spans="1:51">
      <c r="A303" s="91"/>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row>
    <row r="304" spans="1:51">
      <c r="A304" s="91"/>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row>
    <row r="305" spans="1:51">
      <c r="A305" s="91"/>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row>
    <row r="306" spans="1:51">
      <c r="A306" s="91"/>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row>
    <row r="307" spans="1:51">
      <c r="A307" s="91"/>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row>
    <row r="308" spans="1:51">
      <c r="A308" s="91"/>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row>
    <row r="309" spans="1:51">
      <c r="A309" s="91"/>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row>
    <row r="310" spans="1:51">
      <c r="A310" s="91"/>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row>
    <row r="311" spans="1:51">
      <c r="A311" s="91"/>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row>
    <row r="312" spans="1:51">
      <c r="A312" s="91"/>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row>
    <row r="313" spans="1:51">
      <c r="A313" s="91"/>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row>
    <row r="314" spans="1:51">
      <c r="A314" s="91"/>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row>
    <row r="315" spans="1:51">
      <c r="A315" s="91"/>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row>
    <row r="316" spans="1:51">
      <c r="A316" s="91"/>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row>
    <row r="317" spans="1:51">
      <c r="A317" s="91"/>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row>
    <row r="318" spans="1:51">
      <c r="A318" s="91"/>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row>
    <row r="319" spans="1:51">
      <c r="A319" s="91"/>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row>
    <row r="320" spans="1:51">
      <c r="A320" s="91"/>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row>
    <row r="321" spans="1:51">
      <c r="A321" s="91"/>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row>
    <row r="322" spans="1:51">
      <c r="A322" s="91"/>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row>
    <row r="323" spans="1:51">
      <c r="A323" s="91"/>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row>
    <row r="324" spans="1:51">
      <c r="A324" s="91"/>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row>
    <row r="325" spans="1:51">
      <c r="A325" s="91"/>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row>
    <row r="326" spans="1:51">
      <c r="A326" s="91"/>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row>
    <row r="327" spans="1:51">
      <c r="A327" s="91"/>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row>
    <row r="328" spans="1:51">
      <c r="A328" s="91"/>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row>
    <row r="329" spans="1:51">
      <c r="A329" s="91"/>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row>
    <row r="330" spans="1:51">
      <c r="A330" s="91"/>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row>
    <row r="331" spans="1:51">
      <c r="A331" s="91"/>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row>
    <row r="332" spans="1:51">
      <c r="A332" s="91"/>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row>
    <row r="333" spans="1:51">
      <c r="A333" s="91"/>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row>
    <row r="334" spans="1:51">
      <c r="A334" s="91"/>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row>
    <row r="335" spans="1:51">
      <c r="A335" s="91"/>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row>
    <row r="336" spans="1:51">
      <c r="A336" s="91"/>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row>
    <row r="337" spans="1:51">
      <c r="A337" s="91"/>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row>
    <row r="338" spans="1:51">
      <c r="A338" s="91"/>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row>
    <row r="339" spans="1:51">
      <c r="A339" s="91"/>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row>
    <row r="340" spans="1:51">
      <c r="A340" s="91"/>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row>
    <row r="341" spans="1:51">
      <c r="A341" s="91"/>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row>
    <row r="342" spans="1:51">
      <c r="A342" s="91"/>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row>
    <row r="343" spans="1:51">
      <c r="A343" s="91"/>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row>
    <row r="344" spans="1:51">
      <c r="A344" s="91"/>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row>
    <row r="345" spans="1:51">
      <c r="A345" s="91"/>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row>
    <row r="346" spans="1:51">
      <c r="A346" s="91"/>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row>
    <row r="347" spans="1:51">
      <c r="A347" s="91"/>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row>
    <row r="348" spans="1:51">
      <c r="A348" s="91"/>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row>
    <row r="349" spans="1:51">
      <c r="A349" s="91"/>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row>
    <row r="350" spans="1:51">
      <c r="A350" s="91"/>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row>
    <row r="351" spans="1:51">
      <c r="A351" s="91"/>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row>
    <row r="352" spans="1:51">
      <c r="A352" s="91"/>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row>
    <row r="353" spans="1:51">
      <c r="A353" s="91"/>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row>
    <row r="354" spans="1:51">
      <c r="A354" s="91"/>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row>
    <row r="355" spans="1:51">
      <c r="A355" s="91"/>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row>
    <row r="356" spans="1:51">
      <c r="A356" s="91"/>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row>
    <row r="357" spans="1:51">
      <c r="A357" s="91"/>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row>
    <row r="358" spans="1:51">
      <c r="A358" s="91"/>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row>
    <row r="359" spans="1:51">
      <c r="A359" s="91"/>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row>
    <row r="360" spans="1:51">
      <c r="A360" s="91"/>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row>
    <row r="361" spans="1:51">
      <c r="A361" s="91"/>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row>
    <row r="362" spans="1:51">
      <c r="A362" s="91"/>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row>
    <row r="363" spans="1:51">
      <c r="A363" s="91"/>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row>
    <row r="364" spans="1:51">
      <c r="A364" s="91"/>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row>
    <row r="365" spans="1:51">
      <c r="A365" s="91"/>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row>
    <row r="366" spans="1:51">
      <c r="A366" s="91"/>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row>
    <row r="367" spans="1:51">
      <c r="A367" s="91"/>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row>
    <row r="368" spans="1:51">
      <c r="A368" s="91"/>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row>
    <row r="369" spans="1:51">
      <c r="A369" s="91"/>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row>
    <row r="370" spans="1:51">
      <c r="A370" s="91"/>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row>
    <row r="371" spans="1:51">
      <c r="A371" s="91"/>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row>
    <row r="372" spans="1:51">
      <c r="A372" s="91"/>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row>
    <row r="373" spans="1:51">
      <c r="A373" s="91"/>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row>
    <row r="374" spans="1:51">
      <c r="A374" s="91"/>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row>
    <row r="375" spans="1:51">
      <c r="A375" s="91"/>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row>
    <row r="376" spans="1:51">
      <c r="A376" s="91"/>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row>
    <row r="377" spans="1:51">
      <c r="A377" s="91"/>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row>
    <row r="378" spans="1:51">
      <c r="A378" s="91"/>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row>
    <row r="379" spans="1:51">
      <c r="A379" s="91"/>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row>
    <row r="380" spans="1:51">
      <c r="A380" s="91"/>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row>
    <row r="381" spans="1:51">
      <c r="A381" s="91"/>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row>
    <row r="382" spans="1:51">
      <c r="A382" s="91"/>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row>
    <row r="383" spans="1:51">
      <c r="A383" s="91"/>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row>
    <row r="384" spans="1:51">
      <c r="A384" s="91"/>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row>
    <row r="385" spans="1:51">
      <c r="A385" s="91"/>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row>
    <row r="386" spans="1:51">
      <c r="A386" s="91"/>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row>
    <row r="387" spans="1:51">
      <c r="A387" s="91"/>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row>
    <row r="388" spans="1:51">
      <c r="A388" s="91"/>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row>
    <row r="389" spans="1:51">
      <c r="A389" s="91"/>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row>
    <row r="390" spans="1:51">
      <c r="A390" s="91"/>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row>
    <row r="391" spans="1:51">
      <c r="A391" s="91"/>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row>
    <row r="392" spans="1:51">
      <c r="A392" s="91"/>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row>
    <row r="393" spans="1:51">
      <c r="A393" s="91"/>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row>
    <row r="394" spans="1:51">
      <c r="A394" s="91"/>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row>
    <row r="395" spans="1:51">
      <c r="A395" s="91"/>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row>
    <row r="396" spans="1:51">
      <c r="A396" s="91"/>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row>
    <row r="397" spans="1:51">
      <c r="A397" s="91"/>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row>
    <row r="398" spans="1:51">
      <c r="A398" s="91"/>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row>
    <row r="399" spans="1:51">
      <c r="A399" s="91"/>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row>
    <row r="400" spans="1:51">
      <c r="A400" s="91"/>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row>
    <row r="401" spans="1:51">
      <c r="A401" s="91"/>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row>
    <row r="402" spans="1:51">
      <c r="A402" s="91"/>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row>
    <row r="403" spans="1:51">
      <c r="A403" s="91"/>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row>
    <row r="404" spans="1:51">
      <c r="A404" s="91"/>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row>
    <row r="405" spans="1:51">
      <c r="A405" s="91"/>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row>
    <row r="406" spans="1:51">
      <c r="A406" s="91"/>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row>
    <row r="407" spans="1:51">
      <c r="A407" s="91"/>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row>
    <row r="408" spans="1:51">
      <c r="A408" s="91"/>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row>
    <row r="409" spans="1:51">
      <c r="A409" s="91"/>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row>
    <row r="410" spans="1:51">
      <c r="A410" s="91"/>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row>
    <row r="411" spans="1:51">
      <c r="A411" s="91"/>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row>
    <row r="412" spans="1:51">
      <c r="A412" s="91"/>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row>
    <row r="413" spans="1:51">
      <c r="A413" s="91"/>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row>
    <row r="414" spans="1:51">
      <c r="A414" s="91"/>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row>
    <row r="415" spans="1:51">
      <c r="A415" s="91"/>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row>
    <row r="416" spans="1:51">
      <c r="A416" s="91"/>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row>
    <row r="417" spans="1:51">
      <c r="A417" s="91"/>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row>
    <row r="418" spans="1:51">
      <c r="A418" s="91"/>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row>
    <row r="419" spans="1:51">
      <c r="A419" s="91"/>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row>
    <row r="420" spans="1:51">
      <c r="A420" s="91"/>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row>
    <row r="421" spans="1:51">
      <c r="A421" s="91"/>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row>
    <row r="422" spans="1:51">
      <c r="A422" s="91"/>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row>
  </sheetData>
  <mergeCells count="74">
    <mergeCell ref="AV9:AW9"/>
    <mergeCell ref="AX9:AY9"/>
    <mergeCell ref="B87:N87"/>
    <mergeCell ref="AN9:AN10"/>
    <mergeCell ref="AO9:AO10"/>
    <mergeCell ref="AP9:AP10"/>
    <mergeCell ref="AQ9:AQ10"/>
    <mergeCell ref="AR9:AR10"/>
    <mergeCell ref="AS9:AS10"/>
    <mergeCell ref="AG9:AG10"/>
    <mergeCell ref="AH9:AH10"/>
    <mergeCell ref="AI9:AI10"/>
    <mergeCell ref="AJ9:AJ10"/>
    <mergeCell ref="AL9:AL10"/>
    <mergeCell ref="AM9:AM10"/>
    <mergeCell ref="AU8:AU10"/>
    <mergeCell ref="AV8:AY8"/>
    <mergeCell ref="G9:G10"/>
    <mergeCell ref="H9:K9"/>
    <mergeCell ref="M9:M10"/>
    <mergeCell ref="N9:N10"/>
    <mergeCell ref="O9:O10"/>
    <mergeCell ref="P9:P10"/>
    <mergeCell ref="R9:R10"/>
    <mergeCell ref="S9:S10"/>
    <mergeCell ref="AB8:AE8"/>
    <mergeCell ref="AF8:AF10"/>
    <mergeCell ref="AG8:AJ8"/>
    <mergeCell ref="AK8:AK10"/>
    <mergeCell ref="AL8:AO8"/>
    <mergeCell ref="T9:T10"/>
    <mergeCell ref="R8:U8"/>
    <mergeCell ref="AF7:AJ7"/>
    <mergeCell ref="AK7:AT7"/>
    <mergeCell ref="AP8:AT8"/>
    <mergeCell ref="AB9:AB10"/>
    <mergeCell ref="AC9:AC10"/>
    <mergeCell ref="AD9:AD10"/>
    <mergeCell ref="AE9:AE10"/>
    <mergeCell ref="AT9:AT10"/>
    <mergeCell ref="V8:V10"/>
    <mergeCell ref="W8:Z8"/>
    <mergeCell ref="AA8:AA10"/>
    <mergeCell ref="L7:P7"/>
    <mergeCell ref="Q7:U7"/>
    <mergeCell ref="V7:Z7"/>
    <mergeCell ref="AA7:AE7"/>
    <mergeCell ref="Z9:Z10"/>
    <mergeCell ref="U9:U10"/>
    <mergeCell ref="W9:W10"/>
    <mergeCell ref="X9:X10"/>
    <mergeCell ref="Y9:Y10"/>
    <mergeCell ref="A5:AZ5"/>
    <mergeCell ref="A6:A10"/>
    <mergeCell ref="B6:B10"/>
    <mergeCell ref="C6:C10"/>
    <mergeCell ref="D6:D10"/>
    <mergeCell ref="E6:E10"/>
    <mergeCell ref="F6:K7"/>
    <mergeCell ref="L6:AE6"/>
    <mergeCell ref="AF6:AY6"/>
    <mergeCell ref="AZ6:AZ10"/>
    <mergeCell ref="AU7:AY7"/>
    <mergeCell ref="F8:F10"/>
    <mergeCell ref="G8:K8"/>
    <mergeCell ref="L8:L10"/>
    <mergeCell ref="M8:P8"/>
    <mergeCell ref="Q8:Q10"/>
    <mergeCell ref="A4:AZ4"/>
    <mergeCell ref="A1:L1"/>
    <mergeCell ref="AV1:AX1"/>
    <mergeCell ref="A2:L2"/>
    <mergeCell ref="AV2:AX2"/>
    <mergeCell ref="A3:AZ3"/>
  </mergeCells>
  <printOptions horizontalCentered="1"/>
  <pageMargins left="0.23622047244094491" right="0.23622047244094491" top="0.74803149606299213" bottom="0.74803149606299213" header="0.31496062992125984" footer="0.31496062992125984"/>
  <pageSetup paperSize="8" scale="46" fitToWidth="0" fitToHeight="0" pageOrder="overThenDown" orientation="landscape" useFirstPageNumber="1" r:id="rId1"/>
  <headerFooter differentFirst="1">
    <oddFooter>&amp;R&amp;14&amp;P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V325"/>
  <sheetViews>
    <sheetView zoomScale="85" zoomScaleNormal="85" zoomScaleSheetLayoutView="70" zoomScalePageLayoutView="60" workbookViewId="0">
      <selection sqref="A1:L1"/>
    </sheetView>
  </sheetViews>
  <sheetFormatPr defaultColWidth="8.7109375" defaultRowHeight="18.75"/>
  <cols>
    <col min="1" max="1" width="5.140625" style="61" customWidth="1"/>
    <col min="2" max="2" width="29.7109375" style="62" customWidth="1"/>
    <col min="3" max="3" width="7.7109375" style="63" customWidth="1"/>
    <col min="4" max="4" width="8.7109375" style="63" customWidth="1"/>
    <col min="5" max="7" width="8.42578125" style="63" customWidth="1"/>
    <col min="8" max="8" width="9.42578125" style="63" customWidth="1"/>
    <col min="9" max="9" width="10.140625" style="64" customWidth="1"/>
    <col min="10" max="10" width="7.7109375" style="64" customWidth="1"/>
    <col min="11" max="12" width="9.42578125" style="64" customWidth="1"/>
    <col min="13" max="15" width="10.140625" style="64" customWidth="1"/>
    <col min="16" max="16" width="8.5703125" style="64" customWidth="1"/>
    <col min="17" max="17" width="8.7109375" style="64" hidden="1" customWidth="1"/>
    <col min="18" max="18" width="9.42578125" style="64" hidden="1" customWidth="1"/>
    <col min="19" max="19" width="9" style="64" hidden="1" customWidth="1"/>
    <col min="20" max="20" width="9.140625" style="64" hidden="1" customWidth="1"/>
    <col min="21" max="21" width="10.42578125" style="64" hidden="1" customWidth="1"/>
    <col min="22" max="23" width="11" style="64" hidden="1" customWidth="1"/>
    <col min="24" max="24" width="9.42578125" style="64" hidden="1" customWidth="1"/>
    <col min="25" max="25" width="8.140625" style="64" hidden="1" customWidth="1"/>
    <col min="26" max="26" width="9.42578125" style="64" hidden="1" customWidth="1"/>
    <col min="27" max="27" width="8.28515625" style="64" hidden="1" customWidth="1"/>
    <col min="28" max="28" width="11.42578125" style="64" hidden="1" customWidth="1"/>
    <col min="29" max="29" width="10.140625" style="64" hidden="1" customWidth="1"/>
    <col min="30" max="30" width="10.7109375" style="64" hidden="1" customWidth="1"/>
    <col min="31" max="31" width="8" style="64" hidden="1" customWidth="1"/>
    <col min="32" max="32" width="9" style="64" hidden="1" customWidth="1"/>
    <col min="33" max="34" width="8" style="64" hidden="1" customWidth="1"/>
    <col min="35" max="35" width="9.7109375" style="64" hidden="1" customWidth="1"/>
    <col min="36" max="36" width="9.7109375" style="64" customWidth="1"/>
    <col min="37" max="37" width="8.140625" style="64" customWidth="1"/>
    <col min="38" max="38" width="9.28515625" style="64" customWidth="1"/>
    <col min="39" max="42" width="8.28515625" style="64" customWidth="1"/>
    <col min="43" max="43" width="8.7109375" style="64" customWidth="1"/>
    <col min="44" max="44" width="6.7109375" style="64" customWidth="1"/>
    <col min="45" max="247" width="8.7109375" style="46"/>
    <col min="248" max="248" width="5.140625" style="46" customWidth="1"/>
    <col min="249" max="249" width="24" style="46" customWidth="1"/>
    <col min="250" max="250" width="7.7109375" style="46" customWidth="1"/>
    <col min="251" max="251" width="8.7109375" style="46" customWidth="1"/>
    <col min="252" max="252" width="8.42578125" style="46" customWidth="1"/>
    <col min="253" max="253" width="9.42578125" style="46" customWidth="1"/>
    <col min="254" max="254" width="10.140625" style="46" customWidth="1"/>
    <col min="255" max="255" width="7.7109375" style="46" customWidth="1"/>
    <col min="256" max="257" width="9.42578125" style="46" customWidth="1"/>
    <col min="258" max="259" width="9.7109375" style="46" customWidth="1"/>
    <col min="260" max="260" width="8.7109375" style="46" customWidth="1"/>
    <col min="261" max="261" width="9.42578125" style="46" customWidth="1"/>
    <col min="262" max="262" width="6.7109375" style="46" customWidth="1"/>
    <col min="263" max="263" width="8.140625" style="46" customWidth="1"/>
    <col min="264" max="264" width="10.42578125" style="46" customWidth="1"/>
    <col min="265" max="265" width="8.42578125" style="46" customWidth="1"/>
    <col min="266" max="266" width="9.7109375" style="46" customWidth="1"/>
    <col min="267" max="267" width="9.42578125" style="46" customWidth="1"/>
    <col min="268" max="268" width="7.42578125" style="46" customWidth="1"/>
    <col min="269" max="269" width="8.42578125" style="46" customWidth="1"/>
    <col min="270" max="271" width="8.28515625" style="46" customWidth="1"/>
    <col min="272" max="272" width="11.42578125" style="46" customWidth="1"/>
    <col min="273" max="273" width="10.42578125" style="46" customWidth="1"/>
    <col min="274" max="274" width="9.7109375" style="46" customWidth="1"/>
    <col min="275" max="275" width="9.140625" style="46" customWidth="1"/>
    <col min="276" max="276" width="9.42578125" style="46" customWidth="1"/>
    <col min="277" max="277" width="7.42578125" style="46" customWidth="1"/>
    <col min="278" max="278" width="8.42578125" style="46" customWidth="1"/>
    <col min="279" max="279" width="8.28515625" style="46" customWidth="1"/>
    <col min="280" max="280" width="11.42578125" style="46" customWidth="1"/>
    <col min="281" max="293" width="8" style="46" customWidth="1"/>
    <col min="294" max="294" width="9.42578125" style="46" customWidth="1"/>
    <col min="295" max="295" width="6.7109375" style="46" customWidth="1"/>
    <col min="296" max="298" width="8.28515625" style="46" customWidth="1"/>
    <col min="299" max="299" width="8.7109375" style="46" customWidth="1"/>
    <col min="300" max="300" width="6.7109375" style="46" customWidth="1"/>
    <col min="301" max="503" width="8.7109375" style="46"/>
    <col min="504" max="504" width="5.140625" style="46" customWidth="1"/>
    <col min="505" max="505" width="24" style="46" customWidth="1"/>
    <col min="506" max="506" width="7.7109375" style="46" customWidth="1"/>
    <col min="507" max="507" width="8.7109375" style="46" customWidth="1"/>
    <col min="508" max="508" width="8.42578125" style="46" customWidth="1"/>
    <col min="509" max="509" width="9.42578125" style="46" customWidth="1"/>
    <col min="510" max="510" width="10.140625" style="46" customWidth="1"/>
    <col min="511" max="511" width="7.7109375" style="46" customWidth="1"/>
    <col min="512" max="513" width="9.42578125" style="46" customWidth="1"/>
    <col min="514" max="515" width="9.7109375" style="46" customWidth="1"/>
    <col min="516" max="516" width="8.7109375" style="46" customWidth="1"/>
    <col min="517" max="517" width="9.42578125" style="46" customWidth="1"/>
    <col min="518" max="518" width="6.7109375" style="46" customWidth="1"/>
    <col min="519" max="519" width="8.140625" style="46" customWidth="1"/>
    <col min="520" max="520" width="10.42578125" style="46" customWidth="1"/>
    <col min="521" max="521" width="8.42578125" style="46" customWidth="1"/>
    <col min="522" max="522" width="9.7109375" style="46" customWidth="1"/>
    <col min="523" max="523" width="9.42578125" style="46" customWidth="1"/>
    <col min="524" max="524" width="7.42578125" style="46" customWidth="1"/>
    <col min="525" max="525" width="8.42578125" style="46" customWidth="1"/>
    <col min="526" max="527" width="8.28515625" style="46" customWidth="1"/>
    <col min="528" max="528" width="11.42578125" style="46" customWidth="1"/>
    <col min="529" max="529" width="10.42578125" style="46" customWidth="1"/>
    <col min="530" max="530" width="9.7109375" style="46" customWidth="1"/>
    <col min="531" max="531" width="9.140625" style="46" customWidth="1"/>
    <col min="532" max="532" width="9.42578125" style="46" customWidth="1"/>
    <col min="533" max="533" width="7.42578125" style="46" customWidth="1"/>
    <col min="534" max="534" width="8.42578125" style="46" customWidth="1"/>
    <col min="535" max="535" width="8.28515625" style="46" customWidth="1"/>
    <col min="536" max="536" width="11.42578125" style="46" customWidth="1"/>
    <col min="537" max="549" width="8" style="46" customWidth="1"/>
    <col min="550" max="550" width="9.42578125" style="46" customWidth="1"/>
    <col min="551" max="551" width="6.7109375" style="46" customWidth="1"/>
    <col min="552" max="554" width="8.28515625" style="46" customWidth="1"/>
    <col min="555" max="555" width="8.7109375" style="46" customWidth="1"/>
    <col min="556" max="556" width="6.7109375" style="46" customWidth="1"/>
    <col min="557" max="759" width="8.7109375" style="46"/>
    <col min="760" max="760" width="5.140625" style="46" customWidth="1"/>
    <col min="761" max="761" width="24" style="46" customWidth="1"/>
    <col min="762" max="762" width="7.7109375" style="46" customWidth="1"/>
    <col min="763" max="763" width="8.7109375" style="46" customWidth="1"/>
    <col min="764" max="764" width="8.42578125" style="46" customWidth="1"/>
    <col min="765" max="765" width="9.42578125" style="46" customWidth="1"/>
    <col min="766" max="766" width="10.140625" style="46" customWidth="1"/>
    <col min="767" max="767" width="7.7109375" style="46" customWidth="1"/>
    <col min="768" max="769" width="9.42578125" style="46" customWidth="1"/>
    <col min="770" max="771" width="9.7109375" style="46" customWidth="1"/>
    <col min="772" max="772" width="8.7109375" style="46" customWidth="1"/>
    <col min="773" max="773" width="9.42578125" style="46" customWidth="1"/>
    <col min="774" max="774" width="6.7109375" style="46" customWidth="1"/>
    <col min="775" max="775" width="8.140625" style="46" customWidth="1"/>
    <col min="776" max="776" width="10.42578125" style="46" customWidth="1"/>
    <col min="777" max="777" width="8.42578125" style="46" customWidth="1"/>
    <col min="778" max="778" width="9.7109375" style="46" customWidth="1"/>
    <col min="779" max="779" width="9.42578125" style="46" customWidth="1"/>
    <col min="780" max="780" width="7.42578125" style="46" customWidth="1"/>
    <col min="781" max="781" width="8.42578125" style="46" customWidth="1"/>
    <col min="782" max="783" width="8.28515625" style="46" customWidth="1"/>
    <col min="784" max="784" width="11.42578125" style="46" customWidth="1"/>
    <col min="785" max="785" width="10.42578125" style="46" customWidth="1"/>
    <col min="786" max="786" width="9.7109375" style="46" customWidth="1"/>
    <col min="787" max="787" width="9.140625" style="46" customWidth="1"/>
    <col min="788" max="788" width="9.42578125" style="46" customWidth="1"/>
    <col min="789" max="789" width="7.42578125" style="46" customWidth="1"/>
    <col min="790" max="790" width="8.42578125" style="46" customWidth="1"/>
    <col min="791" max="791" width="8.28515625" style="46" customWidth="1"/>
    <col min="792" max="792" width="11.42578125" style="46" customWidth="1"/>
    <col min="793" max="805" width="8" style="46" customWidth="1"/>
    <col min="806" max="806" width="9.42578125" style="46" customWidth="1"/>
    <col min="807" max="807" width="6.7109375" style="46" customWidth="1"/>
    <col min="808" max="810" width="8.28515625" style="46" customWidth="1"/>
    <col min="811" max="811" width="8.7109375" style="46" customWidth="1"/>
    <col min="812" max="812" width="6.7109375" style="46" customWidth="1"/>
    <col min="813" max="1015" width="8.7109375" style="46"/>
    <col min="1016" max="1016" width="5.140625" style="46" customWidth="1"/>
    <col min="1017" max="1017" width="24" style="46" customWidth="1"/>
    <col min="1018" max="1018" width="7.7109375" style="46" customWidth="1"/>
    <col min="1019" max="1019" width="8.7109375" style="46" customWidth="1"/>
    <col min="1020" max="1020" width="8.42578125" style="46" customWidth="1"/>
    <col min="1021" max="1021" width="9.42578125" style="46" customWidth="1"/>
    <col min="1022" max="1022" width="10.140625" style="46" customWidth="1"/>
    <col min="1023" max="1023" width="7.7109375" style="46" customWidth="1"/>
    <col min="1024" max="1025" width="9.42578125" style="46" customWidth="1"/>
    <col min="1026" max="1027" width="9.7109375" style="46" customWidth="1"/>
    <col min="1028" max="1028" width="8.7109375" style="46" customWidth="1"/>
    <col min="1029" max="1029" width="9.42578125" style="46" customWidth="1"/>
    <col min="1030" max="1030" width="6.7109375" style="46" customWidth="1"/>
    <col min="1031" max="1031" width="8.140625" style="46" customWidth="1"/>
    <col min="1032" max="1032" width="10.42578125" style="46" customWidth="1"/>
    <col min="1033" max="1033" width="8.42578125" style="46" customWidth="1"/>
    <col min="1034" max="1034" width="9.7109375" style="46" customWidth="1"/>
    <col min="1035" max="1035" width="9.42578125" style="46" customWidth="1"/>
    <col min="1036" max="1036" width="7.42578125" style="46" customWidth="1"/>
    <col min="1037" max="1037" width="8.42578125" style="46" customWidth="1"/>
    <col min="1038" max="1039" width="8.28515625" style="46" customWidth="1"/>
    <col min="1040" max="1040" width="11.42578125" style="46" customWidth="1"/>
    <col min="1041" max="1041" width="10.42578125" style="46" customWidth="1"/>
    <col min="1042" max="1042" width="9.7109375" style="46" customWidth="1"/>
    <col min="1043" max="1043" width="9.140625" style="46" customWidth="1"/>
    <col min="1044" max="1044" width="9.42578125" style="46" customWidth="1"/>
    <col min="1045" max="1045" width="7.42578125" style="46" customWidth="1"/>
    <col min="1046" max="1046" width="8.42578125" style="46" customWidth="1"/>
    <col min="1047" max="1047" width="8.28515625" style="46" customWidth="1"/>
    <col min="1048" max="1048" width="11.42578125" style="46" customWidth="1"/>
    <col min="1049" max="1061" width="8" style="46" customWidth="1"/>
    <col min="1062" max="1062" width="9.42578125" style="46" customWidth="1"/>
    <col min="1063" max="1063" width="6.7109375" style="46" customWidth="1"/>
    <col min="1064" max="1066" width="8.28515625" style="46" customWidth="1"/>
    <col min="1067" max="1067" width="8.7109375" style="46" customWidth="1"/>
    <col min="1068" max="1068" width="6.7109375" style="46" customWidth="1"/>
    <col min="1069" max="1271" width="8.7109375" style="46"/>
    <col min="1272" max="1272" width="5.140625" style="46" customWidth="1"/>
    <col min="1273" max="1273" width="24" style="46" customWidth="1"/>
    <col min="1274" max="1274" width="7.7109375" style="46" customWidth="1"/>
    <col min="1275" max="1275" width="8.7109375" style="46" customWidth="1"/>
    <col min="1276" max="1276" width="8.42578125" style="46" customWidth="1"/>
    <col min="1277" max="1277" width="9.42578125" style="46" customWidth="1"/>
    <col min="1278" max="1278" width="10.140625" style="46" customWidth="1"/>
    <col min="1279" max="1279" width="7.7109375" style="46" customWidth="1"/>
    <col min="1280" max="1281" width="9.42578125" style="46" customWidth="1"/>
    <col min="1282" max="1283" width="9.7109375" style="46" customWidth="1"/>
    <col min="1284" max="1284" width="8.7109375" style="46" customWidth="1"/>
    <col min="1285" max="1285" width="9.42578125" style="46" customWidth="1"/>
    <col min="1286" max="1286" width="6.7109375" style="46" customWidth="1"/>
    <col min="1287" max="1287" width="8.140625" style="46" customWidth="1"/>
    <col min="1288" max="1288" width="10.42578125" style="46" customWidth="1"/>
    <col min="1289" max="1289" width="8.42578125" style="46" customWidth="1"/>
    <col min="1290" max="1290" width="9.7109375" style="46" customWidth="1"/>
    <col min="1291" max="1291" width="9.42578125" style="46" customWidth="1"/>
    <col min="1292" max="1292" width="7.42578125" style="46" customWidth="1"/>
    <col min="1293" max="1293" width="8.42578125" style="46" customWidth="1"/>
    <col min="1294" max="1295" width="8.28515625" style="46" customWidth="1"/>
    <col min="1296" max="1296" width="11.42578125" style="46" customWidth="1"/>
    <col min="1297" max="1297" width="10.42578125" style="46" customWidth="1"/>
    <col min="1298" max="1298" width="9.7109375" style="46" customWidth="1"/>
    <col min="1299" max="1299" width="9.140625" style="46" customWidth="1"/>
    <col min="1300" max="1300" width="9.42578125" style="46" customWidth="1"/>
    <col min="1301" max="1301" width="7.42578125" style="46" customWidth="1"/>
    <col min="1302" max="1302" width="8.42578125" style="46" customWidth="1"/>
    <col min="1303" max="1303" width="8.28515625" style="46" customWidth="1"/>
    <col min="1304" max="1304" width="11.42578125" style="46" customWidth="1"/>
    <col min="1305" max="1317" width="8" style="46" customWidth="1"/>
    <col min="1318" max="1318" width="9.42578125" style="46" customWidth="1"/>
    <col min="1319" max="1319" width="6.7109375" style="46" customWidth="1"/>
    <col min="1320" max="1322" width="8.28515625" style="46" customWidth="1"/>
    <col min="1323" max="1323" width="8.7109375" style="46" customWidth="1"/>
    <col min="1324" max="1324" width="6.7109375" style="46" customWidth="1"/>
    <col min="1325" max="1527" width="8.7109375" style="46"/>
    <col min="1528" max="1528" width="5.140625" style="46" customWidth="1"/>
    <col min="1529" max="1529" width="24" style="46" customWidth="1"/>
    <col min="1530" max="1530" width="7.7109375" style="46" customWidth="1"/>
    <col min="1531" max="1531" width="8.7109375" style="46" customWidth="1"/>
    <col min="1532" max="1532" width="8.42578125" style="46" customWidth="1"/>
    <col min="1533" max="1533" width="9.42578125" style="46" customWidth="1"/>
    <col min="1534" max="1534" width="10.140625" style="46" customWidth="1"/>
    <col min="1535" max="1535" width="7.7109375" style="46" customWidth="1"/>
    <col min="1536" max="1537" width="9.42578125" style="46" customWidth="1"/>
    <col min="1538" max="1539" width="9.7109375" style="46" customWidth="1"/>
    <col min="1540" max="1540" width="8.7109375" style="46" customWidth="1"/>
    <col min="1541" max="1541" width="9.42578125" style="46" customWidth="1"/>
    <col min="1542" max="1542" width="6.7109375" style="46" customWidth="1"/>
    <col min="1543" max="1543" width="8.140625" style="46" customWidth="1"/>
    <col min="1544" max="1544" width="10.42578125" style="46" customWidth="1"/>
    <col min="1545" max="1545" width="8.42578125" style="46" customWidth="1"/>
    <col min="1546" max="1546" width="9.7109375" style="46" customWidth="1"/>
    <col min="1547" max="1547" width="9.42578125" style="46" customWidth="1"/>
    <col min="1548" max="1548" width="7.42578125" style="46" customWidth="1"/>
    <col min="1549" max="1549" width="8.42578125" style="46" customWidth="1"/>
    <col min="1550" max="1551" width="8.28515625" style="46" customWidth="1"/>
    <col min="1552" max="1552" width="11.42578125" style="46" customWidth="1"/>
    <col min="1553" max="1553" width="10.42578125" style="46" customWidth="1"/>
    <col min="1554" max="1554" width="9.7109375" style="46" customWidth="1"/>
    <col min="1555" max="1555" width="9.140625" style="46" customWidth="1"/>
    <col min="1556" max="1556" width="9.42578125" style="46" customWidth="1"/>
    <col min="1557" max="1557" width="7.42578125" style="46" customWidth="1"/>
    <col min="1558" max="1558" width="8.42578125" style="46" customWidth="1"/>
    <col min="1559" max="1559" width="8.28515625" style="46" customWidth="1"/>
    <col min="1560" max="1560" width="11.42578125" style="46" customWidth="1"/>
    <col min="1561" max="1573" width="8" style="46" customWidth="1"/>
    <col min="1574" max="1574" width="9.42578125" style="46" customWidth="1"/>
    <col min="1575" max="1575" width="6.7109375" style="46" customWidth="1"/>
    <col min="1576" max="1578" width="8.28515625" style="46" customWidth="1"/>
    <col min="1579" max="1579" width="8.7109375" style="46" customWidth="1"/>
    <col min="1580" max="1580" width="6.7109375" style="46" customWidth="1"/>
    <col min="1581" max="1783" width="8.7109375" style="46"/>
    <col min="1784" max="1784" width="5.140625" style="46" customWidth="1"/>
    <col min="1785" max="1785" width="24" style="46" customWidth="1"/>
    <col min="1786" max="1786" width="7.7109375" style="46" customWidth="1"/>
    <col min="1787" max="1787" width="8.7109375" style="46" customWidth="1"/>
    <col min="1788" max="1788" width="8.42578125" style="46" customWidth="1"/>
    <col min="1789" max="1789" width="9.42578125" style="46" customWidth="1"/>
    <col min="1790" max="1790" width="10.140625" style="46" customWidth="1"/>
    <col min="1791" max="1791" width="7.7109375" style="46" customWidth="1"/>
    <col min="1792" max="1793" width="9.42578125" style="46" customWidth="1"/>
    <col min="1794" max="1795" width="9.7109375" style="46" customWidth="1"/>
    <col min="1796" max="1796" width="8.7109375" style="46" customWidth="1"/>
    <col min="1797" max="1797" width="9.42578125" style="46" customWidth="1"/>
    <col min="1798" max="1798" width="6.7109375" style="46" customWidth="1"/>
    <col min="1799" max="1799" width="8.140625" style="46" customWidth="1"/>
    <col min="1800" max="1800" width="10.42578125" style="46" customWidth="1"/>
    <col min="1801" max="1801" width="8.42578125" style="46" customWidth="1"/>
    <col min="1802" max="1802" width="9.7109375" style="46" customWidth="1"/>
    <col min="1803" max="1803" width="9.42578125" style="46" customWidth="1"/>
    <col min="1804" max="1804" width="7.42578125" style="46" customWidth="1"/>
    <col min="1805" max="1805" width="8.42578125" style="46" customWidth="1"/>
    <col min="1806" max="1807" width="8.28515625" style="46" customWidth="1"/>
    <col min="1808" max="1808" width="11.42578125" style="46" customWidth="1"/>
    <col min="1809" max="1809" width="10.42578125" style="46" customWidth="1"/>
    <col min="1810" max="1810" width="9.7109375" style="46" customWidth="1"/>
    <col min="1811" max="1811" width="9.140625" style="46" customWidth="1"/>
    <col min="1812" max="1812" width="9.42578125" style="46" customWidth="1"/>
    <col min="1813" max="1813" width="7.42578125" style="46" customWidth="1"/>
    <col min="1814" max="1814" width="8.42578125" style="46" customWidth="1"/>
    <col min="1815" max="1815" width="8.28515625" style="46" customWidth="1"/>
    <col min="1816" max="1816" width="11.42578125" style="46" customWidth="1"/>
    <col min="1817" max="1829" width="8" style="46" customWidth="1"/>
    <col min="1830" max="1830" width="9.42578125" style="46" customWidth="1"/>
    <col min="1831" max="1831" width="6.7109375" style="46" customWidth="1"/>
    <col min="1832" max="1834" width="8.28515625" style="46" customWidth="1"/>
    <col min="1835" max="1835" width="8.7109375" style="46" customWidth="1"/>
    <col min="1836" max="1836" width="6.7109375" style="46" customWidth="1"/>
    <col min="1837" max="2039" width="8.7109375" style="46"/>
    <col min="2040" max="2040" width="5.140625" style="46" customWidth="1"/>
    <col min="2041" max="2041" width="24" style="46" customWidth="1"/>
    <col min="2042" max="2042" width="7.7109375" style="46" customWidth="1"/>
    <col min="2043" max="2043" width="8.7109375" style="46" customWidth="1"/>
    <col min="2044" max="2044" width="8.42578125" style="46" customWidth="1"/>
    <col min="2045" max="2045" width="9.42578125" style="46" customWidth="1"/>
    <col min="2046" max="2046" width="10.140625" style="46" customWidth="1"/>
    <col min="2047" max="2047" width="7.7109375" style="46" customWidth="1"/>
    <col min="2048" max="2049" width="9.42578125" style="46" customWidth="1"/>
    <col min="2050" max="2051" width="9.7109375" style="46" customWidth="1"/>
    <col min="2052" max="2052" width="8.7109375" style="46" customWidth="1"/>
    <col min="2053" max="2053" width="9.42578125" style="46" customWidth="1"/>
    <col min="2054" max="2054" width="6.7109375" style="46" customWidth="1"/>
    <col min="2055" max="2055" width="8.140625" style="46" customWidth="1"/>
    <col min="2056" max="2056" width="10.42578125" style="46" customWidth="1"/>
    <col min="2057" max="2057" width="8.42578125" style="46" customWidth="1"/>
    <col min="2058" max="2058" width="9.7109375" style="46" customWidth="1"/>
    <col min="2059" max="2059" width="9.42578125" style="46" customWidth="1"/>
    <col min="2060" max="2060" width="7.42578125" style="46" customWidth="1"/>
    <col min="2061" max="2061" width="8.42578125" style="46" customWidth="1"/>
    <col min="2062" max="2063" width="8.28515625" style="46" customWidth="1"/>
    <col min="2064" max="2064" width="11.42578125" style="46" customWidth="1"/>
    <col min="2065" max="2065" width="10.42578125" style="46" customWidth="1"/>
    <col min="2066" max="2066" width="9.7109375" style="46" customWidth="1"/>
    <col min="2067" max="2067" width="9.140625" style="46" customWidth="1"/>
    <col min="2068" max="2068" width="9.42578125" style="46" customWidth="1"/>
    <col min="2069" max="2069" width="7.42578125" style="46" customWidth="1"/>
    <col min="2070" max="2070" width="8.42578125" style="46" customWidth="1"/>
    <col min="2071" max="2071" width="8.28515625" style="46" customWidth="1"/>
    <col min="2072" max="2072" width="11.42578125" style="46" customWidth="1"/>
    <col min="2073" max="2085" width="8" style="46" customWidth="1"/>
    <col min="2086" max="2086" width="9.42578125" style="46" customWidth="1"/>
    <col min="2087" max="2087" width="6.7109375" style="46" customWidth="1"/>
    <col min="2088" max="2090" width="8.28515625" style="46" customWidth="1"/>
    <col min="2091" max="2091" width="8.7109375" style="46" customWidth="1"/>
    <col min="2092" max="2092" width="6.7109375" style="46" customWidth="1"/>
    <col min="2093" max="2295" width="8.7109375" style="46"/>
    <col min="2296" max="2296" width="5.140625" style="46" customWidth="1"/>
    <col min="2297" max="2297" width="24" style="46" customWidth="1"/>
    <col min="2298" max="2298" width="7.7109375" style="46" customWidth="1"/>
    <col min="2299" max="2299" width="8.7109375" style="46" customWidth="1"/>
    <col min="2300" max="2300" width="8.42578125" style="46" customWidth="1"/>
    <col min="2301" max="2301" width="9.42578125" style="46" customWidth="1"/>
    <col min="2302" max="2302" width="10.140625" style="46" customWidth="1"/>
    <col min="2303" max="2303" width="7.7109375" style="46" customWidth="1"/>
    <col min="2304" max="2305" width="9.42578125" style="46" customWidth="1"/>
    <col min="2306" max="2307" width="9.7109375" style="46" customWidth="1"/>
    <col min="2308" max="2308" width="8.7109375" style="46" customWidth="1"/>
    <col min="2309" max="2309" width="9.42578125" style="46" customWidth="1"/>
    <col min="2310" max="2310" width="6.7109375" style="46" customWidth="1"/>
    <col min="2311" max="2311" width="8.140625" style="46" customWidth="1"/>
    <col min="2312" max="2312" width="10.42578125" style="46" customWidth="1"/>
    <col min="2313" max="2313" width="8.42578125" style="46" customWidth="1"/>
    <col min="2314" max="2314" width="9.7109375" style="46" customWidth="1"/>
    <col min="2315" max="2315" width="9.42578125" style="46" customWidth="1"/>
    <col min="2316" max="2316" width="7.42578125" style="46" customWidth="1"/>
    <col min="2317" max="2317" width="8.42578125" style="46" customWidth="1"/>
    <col min="2318" max="2319" width="8.28515625" style="46" customWidth="1"/>
    <col min="2320" max="2320" width="11.42578125" style="46" customWidth="1"/>
    <col min="2321" max="2321" width="10.42578125" style="46" customWidth="1"/>
    <col min="2322" max="2322" width="9.7109375" style="46" customWidth="1"/>
    <col min="2323" max="2323" width="9.140625" style="46" customWidth="1"/>
    <col min="2324" max="2324" width="9.42578125" style="46" customWidth="1"/>
    <col min="2325" max="2325" width="7.42578125" style="46" customWidth="1"/>
    <col min="2326" max="2326" width="8.42578125" style="46" customWidth="1"/>
    <col min="2327" max="2327" width="8.28515625" style="46" customWidth="1"/>
    <col min="2328" max="2328" width="11.42578125" style="46" customWidth="1"/>
    <col min="2329" max="2341" width="8" style="46" customWidth="1"/>
    <col min="2342" max="2342" width="9.42578125" style="46" customWidth="1"/>
    <col min="2343" max="2343" width="6.7109375" style="46" customWidth="1"/>
    <col min="2344" max="2346" width="8.28515625" style="46" customWidth="1"/>
    <col min="2347" max="2347" width="8.7109375" style="46" customWidth="1"/>
    <col min="2348" max="2348" width="6.7109375" style="46" customWidth="1"/>
    <col min="2349" max="2551" width="8.7109375" style="46"/>
    <col min="2552" max="2552" width="5.140625" style="46" customWidth="1"/>
    <col min="2553" max="2553" width="24" style="46" customWidth="1"/>
    <col min="2554" max="2554" width="7.7109375" style="46" customWidth="1"/>
    <col min="2555" max="2555" width="8.7109375" style="46" customWidth="1"/>
    <col min="2556" max="2556" width="8.42578125" style="46" customWidth="1"/>
    <col min="2557" max="2557" width="9.42578125" style="46" customWidth="1"/>
    <col min="2558" max="2558" width="10.140625" style="46" customWidth="1"/>
    <col min="2559" max="2559" width="7.7109375" style="46" customWidth="1"/>
    <col min="2560" max="2561" width="9.42578125" style="46" customWidth="1"/>
    <col min="2562" max="2563" width="9.7109375" style="46" customWidth="1"/>
    <col min="2564" max="2564" width="8.7109375" style="46" customWidth="1"/>
    <col min="2565" max="2565" width="9.42578125" style="46" customWidth="1"/>
    <col min="2566" max="2566" width="6.7109375" style="46" customWidth="1"/>
    <col min="2567" max="2567" width="8.140625" style="46" customWidth="1"/>
    <col min="2568" max="2568" width="10.42578125" style="46" customWidth="1"/>
    <col min="2569" max="2569" width="8.42578125" style="46" customWidth="1"/>
    <col min="2570" max="2570" width="9.7109375" style="46" customWidth="1"/>
    <col min="2571" max="2571" width="9.42578125" style="46" customWidth="1"/>
    <col min="2572" max="2572" width="7.42578125" style="46" customWidth="1"/>
    <col min="2573" max="2573" width="8.42578125" style="46" customWidth="1"/>
    <col min="2574" max="2575" width="8.28515625" style="46" customWidth="1"/>
    <col min="2576" max="2576" width="11.42578125" style="46" customWidth="1"/>
    <col min="2577" max="2577" width="10.42578125" style="46" customWidth="1"/>
    <col min="2578" max="2578" width="9.7109375" style="46" customWidth="1"/>
    <col min="2579" max="2579" width="9.140625" style="46" customWidth="1"/>
    <col min="2580" max="2580" width="9.42578125" style="46" customWidth="1"/>
    <col min="2581" max="2581" width="7.42578125" style="46" customWidth="1"/>
    <col min="2582" max="2582" width="8.42578125" style="46" customWidth="1"/>
    <col min="2583" max="2583" width="8.28515625" style="46" customWidth="1"/>
    <col min="2584" max="2584" width="11.42578125" style="46" customWidth="1"/>
    <col min="2585" max="2597" width="8" style="46" customWidth="1"/>
    <col min="2598" max="2598" width="9.42578125" style="46" customWidth="1"/>
    <col min="2599" max="2599" width="6.7109375" style="46" customWidth="1"/>
    <col min="2600" max="2602" width="8.28515625" style="46" customWidth="1"/>
    <col min="2603" max="2603" width="8.7109375" style="46" customWidth="1"/>
    <col min="2604" max="2604" width="6.7109375" style="46" customWidth="1"/>
    <col min="2605" max="2807" width="8.7109375" style="46"/>
    <col min="2808" max="2808" width="5.140625" style="46" customWidth="1"/>
    <col min="2809" max="2809" width="24" style="46" customWidth="1"/>
    <col min="2810" max="2810" width="7.7109375" style="46" customWidth="1"/>
    <col min="2811" max="2811" width="8.7109375" style="46" customWidth="1"/>
    <col min="2812" max="2812" width="8.42578125" style="46" customWidth="1"/>
    <col min="2813" max="2813" width="9.42578125" style="46" customWidth="1"/>
    <col min="2814" max="2814" width="10.140625" style="46" customWidth="1"/>
    <col min="2815" max="2815" width="7.7109375" style="46" customWidth="1"/>
    <col min="2816" max="2817" width="9.42578125" style="46" customWidth="1"/>
    <col min="2818" max="2819" width="9.7109375" style="46" customWidth="1"/>
    <col min="2820" max="2820" width="8.7109375" style="46" customWidth="1"/>
    <col min="2821" max="2821" width="9.42578125" style="46" customWidth="1"/>
    <col min="2822" max="2822" width="6.7109375" style="46" customWidth="1"/>
    <col min="2823" max="2823" width="8.140625" style="46" customWidth="1"/>
    <col min="2824" max="2824" width="10.42578125" style="46" customWidth="1"/>
    <col min="2825" max="2825" width="8.42578125" style="46" customWidth="1"/>
    <col min="2826" max="2826" width="9.7109375" style="46" customWidth="1"/>
    <col min="2827" max="2827" width="9.42578125" style="46" customWidth="1"/>
    <col min="2828" max="2828" width="7.42578125" style="46" customWidth="1"/>
    <col min="2829" max="2829" width="8.42578125" style="46" customWidth="1"/>
    <col min="2830" max="2831" width="8.28515625" style="46" customWidth="1"/>
    <col min="2832" max="2832" width="11.42578125" style="46" customWidth="1"/>
    <col min="2833" max="2833" width="10.42578125" style="46" customWidth="1"/>
    <col min="2834" max="2834" width="9.7109375" style="46" customWidth="1"/>
    <col min="2835" max="2835" width="9.140625" style="46" customWidth="1"/>
    <col min="2836" max="2836" width="9.42578125" style="46" customWidth="1"/>
    <col min="2837" max="2837" width="7.42578125" style="46" customWidth="1"/>
    <col min="2838" max="2838" width="8.42578125" style="46" customWidth="1"/>
    <col min="2839" max="2839" width="8.28515625" style="46" customWidth="1"/>
    <col min="2840" max="2840" width="11.42578125" style="46" customWidth="1"/>
    <col min="2841" max="2853" width="8" style="46" customWidth="1"/>
    <col min="2854" max="2854" width="9.42578125" style="46" customWidth="1"/>
    <col min="2855" max="2855" width="6.7109375" style="46" customWidth="1"/>
    <col min="2856" max="2858" width="8.28515625" style="46" customWidth="1"/>
    <col min="2859" max="2859" width="8.7109375" style="46" customWidth="1"/>
    <col min="2860" max="2860" width="6.7109375" style="46" customWidth="1"/>
    <col min="2861" max="3063" width="8.7109375" style="46"/>
    <col min="3064" max="3064" width="5.140625" style="46" customWidth="1"/>
    <col min="3065" max="3065" width="24" style="46" customWidth="1"/>
    <col min="3066" max="3066" width="7.7109375" style="46" customWidth="1"/>
    <col min="3067" max="3067" width="8.7109375" style="46" customWidth="1"/>
    <col min="3068" max="3068" width="8.42578125" style="46" customWidth="1"/>
    <col min="3069" max="3069" width="9.42578125" style="46" customWidth="1"/>
    <col min="3070" max="3070" width="10.140625" style="46" customWidth="1"/>
    <col min="3071" max="3071" width="7.7109375" style="46" customWidth="1"/>
    <col min="3072" max="3073" width="9.42578125" style="46" customWidth="1"/>
    <col min="3074" max="3075" width="9.7109375" style="46" customWidth="1"/>
    <col min="3076" max="3076" width="8.7109375" style="46" customWidth="1"/>
    <col min="3077" max="3077" width="9.42578125" style="46" customWidth="1"/>
    <col min="3078" max="3078" width="6.7109375" style="46" customWidth="1"/>
    <col min="3079" max="3079" width="8.140625" style="46" customWidth="1"/>
    <col min="3080" max="3080" width="10.42578125" style="46" customWidth="1"/>
    <col min="3081" max="3081" width="8.42578125" style="46" customWidth="1"/>
    <col min="3082" max="3082" width="9.7109375" style="46" customWidth="1"/>
    <col min="3083" max="3083" width="9.42578125" style="46" customWidth="1"/>
    <col min="3084" max="3084" width="7.42578125" style="46" customWidth="1"/>
    <col min="3085" max="3085" width="8.42578125" style="46" customWidth="1"/>
    <col min="3086" max="3087" width="8.28515625" style="46" customWidth="1"/>
    <col min="3088" max="3088" width="11.42578125" style="46" customWidth="1"/>
    <col min="3089" max="3089" width="10.42578125" style="46" customWidth="1"/>
    <col min="3090" max="3090" width="9.7109375" style="46" customWidth="1"/>
    <col min="3091" max="3091" width="9.140625" style="46" customWidth="1"/>
    <col min="3092" max="3092" width="9.42578125" style="46" customWidth="1"/>
    <col min="3093" max="3093" width="7.42578125" style="46" customWidth="1"/>
    <col min="3094" max="3094" width="8.42578125" style="46" customWidth="1"/>
    <col min="3095" max="3095" width="8.28515625" style="46" customWidth="1"/>
    <col min="3096" max="3096" width="11.42578125" style="46" customWidth="1"/>
    <col min="3097" max="3109" width="8" style="46" customWidth="1"/>
    <col min="3110" max="3110" width="9.42578125" style="46" customWidth="1"/>
    <col min="3111" max="3111" width="6.7109375" style="46" customWidth="1"/>
    <col min="3112" max="3114" width="8.28515625" style="46" customWidth="1"/>
    <col min="3115" max="3115" width="8.7109375" style="46" customWidth="1"/>
    <col min="3116" max="3116" width="6.7109375" style="46" customWidth="1"/>
    <col min="3117" max="3319" width="8.7109375" style="46"/>
    <col min="3320" max="3320" width="5.140625" style="46" customWidth="1"/>
    <col min="3321" max="3321" width="24" style="46" customWidth="1"/>
    <col min="3322" max="3322" width="7.7109375" style="46" customWidth="1"/>
    <col min="3323" max="3323" width="8.7109375" style="46" customWidth="1"/>
    <col min="3324" max="3324" width="8.42578125" style="46" customWidth="1"/>
    <col min="3325" max="3325" width="9.42578125" style="46" customWidth="1"/>
    <col min="3326" max="3326" width="10.140625" style="46" customWidth="1"/>
    <col min="3327" max="3327" width="7.7109375" style="46" customWidth="1"/>
    <col min="3328" max="3329" width="9.42578125" style="46" customWidth="1"/>
    <col min="3330" max="3331" width="9.7109375" style="46" customWidth="1"/>
    <col min="3332" max="3332" width="8.7109375" style="46" customWidth="1"/>
    <col min="3333" max="3333" width="9.42578125" style="46" customWidth="1"/>
    <col min="3334" max="3334" width="6.7109375" style="46" customWidth="1"/>
    <col min="3335" max="3335" width="8.140625" style="46" customWidth="1"/>
    <col min="3336" max="3336" width="10.42578125" style="46" customWidth="1"/>
    <col min="3337" max="3337" width="8.42578125" style="46" customWidth="1"/>
    <col min="3338" max="3338" width="9.7109375" style="46" customWidth="1"/>
    <col min="3339" max="3339" width="9.42578125" style="46" customWidth="1"/>
    <col min="3340" max="3340" width="7.42578125" style="46" customWidth="1"/>
    <col min="3341" max="3341" width="8.42578125" style="46" customWidth="1"/>
    <col min="3342" max="3343" width="8.28515625" style="46" customWidth="1"/>
    <col min="3344" max="3344" width="11.42578125" style="46" customWidth="1"/>
    <col min="3345" max="3345" width="10.42578125" style="46" customWidth="1"/>
    <col min="3346" max="3346" width="9.7109375" style="46" customWidth="1"/>
    <col min="3347" max="3347" width="9.140625" style="46" customWidth="1"/>
    <col min="3348" max="3348" width="9.42578125" style="46" customWidth="1"/>
    <col min="3349" max="3349" width="7.42578125" style="46" customWidth="1"/>
    <col min="3350" max="3350" width="8.42578125" style="46" customWidth="1"/>
    <col min="3351" max="3351" width="8.28515625" style="46" customWidth="1"/>
    <col min="3352" max="3352" width="11.42578125" style="46" customWidth="1"/>
    <col min="3353" max="3365" width="8" style="46" customWidth="1"/>
    <col min="3366" max="3366" width="9.42578125" style="46" customWidth="1"/>
    <col min="3367" max="3367" width="6.7109375" style="46" customWidth="1"/>
    <col min="3368" max="3370" width="8.28515625" style="46" customWidth="1"/>
    <col min="3371" max="3371" width="8.7109375" style="46" customWidth="1"/>
    <col min="3372" max="3372" width="6.7109375" style="46" customWidth="1"/>
    <col min="3373" max="3575" width="8.7109375" style="46"/>
    <col min="3576" max="3576" width="5.140625" style="46" customWidth="1"/>
    <col min="3577" max="3577" width="24" style="46" customWidth="1"/>
    <col min="3578" max="3578" width="7.7109375" style="46" customWidth="1"/>
    <col min="3579" max="3579" width="8.7109375" style="46" customWidth="1"/>
    <col min="3580" max="3580" width="8.42578125" style="46" customWidth="1"/>
    <col min="3581" max="3581" width="9.42578125" style="46" customWidth="1"/>
    <col min="3582" max="3582" width="10.140625" style="46" customWidth="1"/>
    <col min="3583" max="3583" width="7.7109375" style="46" customWidth="1"/>
    <col min="3584" max="3585" width="9.42578125" style="46" customWidth="1"/>
    <col min="3586" max="3587" width="9.7109375" style="46" customWidth="1"/>
    <col min="3588" max="3588" width="8.7109375" style="46" customWidth="1"/>
    <col min="3589" max="3589" width="9.42578125" style="46" customWidth="1"/>
    <col min="3590" max="3590" width="6.7109375" style="46" customWidth="1"/>
    <col min="3591" max="3591" width="8.140625" style="46" customWidth="1"/>
    <col min="3592" max="3592" width="10.42578125" style="46" customWidth="1"/>
    <col min="3593" max="3593" width="8.42578125" style="46" customWidth="1"/>
    <col min="3594" max="3594" width="9.7109375" style="46" customWidth="1"/>
    <col min="3595" max="3595" width="9.42578125" style="46" customWidth="1"/>
    <col min="3596" max="3596" width="7.42578125" style="46" customWidth="1"/>
    <col min="3597" max="3597" width="8.42578125" style="46" customWidth="1"/>
    <col min="3598" max="3599" width="8.28515625" style="46" customWidth="1"/>
    <col min="3600" max="3600" width="11.42578125" style="46" customWidth="1"/>
    <col min="3601" max="3601" width="10.42578125" style="46" customWidth="1"/>
    <col min="3602" max="3602" width="9.7109375" style="46" customWidth="1"/>
    <col min="3603" max="3603" width="9.140625" style="46" customWidth="1"/>
    <col min="3604" max="3604" width="9.42578125" style="46" customWidth="1"/>
    <col min="3605" max="3605" width="7.42578125" style="46" customWidth="1"/>
    <col min="3606" max="3606" width="8.42578125" style="46" customWidth="1"/>
    <col min="3607" max="3607" width="8.28515625" style="46" customWidth="1"/>
    <col min="3608" max="3608" width="11.42578125" style="46" customWidth="1"/>
    <col min="3609" max="3621" width="8" style="46" customWidth="1"/>
    <col min="3622" max="3622" width="9.42578125" style="46" customWidth="1"/>
    <col min="3623" max="3623" width="6.7109375" style="46" customWidth="1"/>
    <col min="3624" max="3626" width="8.28515625" style="46" customWidth="1"/>
    <col min="3627" max="3627" width="8.7109375" style="46" customWidth="1"/>
    <col min="3628" max="3628" width="6.7109375" style="46" customWidth="1"/>
    <col min="3629" max="3831" width="8.7109375" style="46"/>
    <col min="3832" max="3832" width="5.140625" style="46" customWidth="1"/>
    <col min="3833" max="3833" width="24" style="46" customWidth="1"/>
    <col min="3834" max="3834" width="7.7109375" style="46" customWidth="1"/>
    <col min="3835" max="3835" width="8.7109375" style="46" customWidth="1"/>
    <col min="3836" max="3836" width="8.42578125" style="46" customWidth="1"/>
    <col min="3837" max="3837" width="9.42578125" style="46" customWidth="1"/>
    <col min="3838" max="3838" width="10.140625" style="46" customWidth="1"/>
    <col min="3839" max="3839" width="7.7109375" style="46" customWidth="1"/>
    <col min="3840" max="3841" width="9.42578125" style="46" customWidth="1"/>
    <col min="3842" max="3843" width="9.7109375" style="46" customWidth="1"/>
    <col min="3844" max="3844" width="8.7109375" style="46" customWidth="1"/>
    <col min="3845" max="3845" width="9.42578125" style="46" customWidth="1"/>
    <col min="3846" max="3846" width="6.7109375" style="46" customWidth="1"/>
    <col min="3847" max="3847" width="8.140625" style="46" customWidth="1"/>
    <col min="3848" max="3848" width="10.42578125" style="46" customWidth="1"/>
    <col min="3849" max="3849" width="8.42578125" style="46" customWidth="1"/>
    <col min="3850" max="3850" width="9.7109375" style="46" customWidth="1"/>
    <col min="3851" max="3851" width="9.42578125" style="46" customWidth="1"/>
    <col min="3852" max="3852" width="7.42578125" style="46" customWidth="1"/>
    <col min="3853" max="3853" width="8.42578125" style="46" customWidth="1"/>
    <col min="3854" max="3855" width="8.28515625" style="46" customWidth="1"/>
    <col min="3856" max="3856" width="11.42578125" style="46" customWidth="1"/>
    <col min="3857" max="3857" width="10.42578125" style="46" customWidth="1"/>
    <col min="3858" max="3858" width="9.7109375" style="46" customWidth="1"/>
    <col min="3859" max="3859" width="9.140625" style="46" customWidth="1"/>
    <col min="3860" max="3860" width="9.42578125" style="46" customWidth="1"/>
    <col min="3861" max="3861" width="7.42578125" style="46" customWidth="1"/>
    <col min="3862" max="3862" width="8.42578125" style="46" customWidth="1"/>
    <col min="3863" max="3863" width="8.28515625" style="46" customWidth="1"/>
    <col min="3864" max="3864" width="11.42578125" style="46" customWidth="1"/>
    <col min="3865" max="3877" width="8" style="46" customWidth="1"/>
    <col min="3878" max="3878" width="9.42578125" style="46" customWidth="1"/>
    <col min="3879" max="3879" width="6.7109375" style="46" customWidth="1"/>
    <col min="3880" max="3882" width="8.28515625" style="46" customWidth="1"/>
    <col min="3883" max="3883" width="8.7109375" style="46" customWidth="1"/>
    <col min="3884" max="3884" width="6.7109375" style="46" customWidth="1"/>
    <col min="3885" max="4087" width="8.7109375" style="46"/>
    <col min="4088" max="4088" width="5.140625" style="46" customWidth="1"/>
    <col min="4089" max="4089" width="24" style="46" customWidth="1"/>
    <col min="4090" max="4090" width="7.7109375" style="46" customWidth="1"/>
    <col min="4091" max="4091" width="8.7109375" style="46" customWidth="1"/>
    <col min="4092" max="4092" width="8.42578125" style="46" customWidth="1"/>
    <col min="4093" max="4093" width="9.42578125" style="46" customWidth="1"/>
    <col min="4094" max="4094" width="10.140625" style="46" customWidth="1"/>
    <col min="4095" max="4095" width="7.7109375" style="46" customWidth="1"/>
    <col min="4096" max="4097" width="9.42578125" style="46" customWidth="1"/>
    <col min="4098" max="4099" width="9.7109375" style="46" customWidth="1"/>
    <col min="4100" max="4100" width="8.7109375" style="46" customWidth="1"/>
    <col min="4101" max="4101" width="9.42578125" style="46" customWidth="1"/>
    <col min="4102" max="4102" width="6.7109375" style="46" customWidth="1"/>
    <col min="4103" max="4103" width="8.140625" style="46" customWidth="1"/>
    <col min="4104" max="4104" width="10.42578125" style="46" customWidth="1"/>
    <col min="4105" max="4105" width="8.42578125" style="46" customWidth="1"/>
    <col min="4106" max="4106" width="9.7109375" style="46" customWidth="1"/>
    <col min="4107" max="4107" width="9.42578125" style="46" customWidth="1"/>
    <col min="4108" max="4108" width="7.42578125" style="46" customWidth="1"/>
    <col min="4109" max="4109" width="8.42578125" style="46" customWidth="1"/>
    <col min="4110" max="4111" width="8.28515625" style="46" customWidth="1"/>
    <col min="4112" max="4112" width="11.42578125" style="46" customWidth="1"/>
    <col min="4113" max="4113" width="10.42578125" style="46" customWidth="1"/>
    <col min="4114" max="4114" width="9.7109375" style="46" customWidth="1"/>
    <col min="4115" max="4115" width="9.140625" style="46" customWidth="1"/>
    <col min="4116" max="4116" width="9.42578125" style="46" customWidth="1"/>
    <col min="4117" max="4117" width="7.42578125" style="46" customWidth="1"/>
    <col min="4118" max="4118" width="8.42578125" style="46" customWidth="1"/>
    <col min="4119" max="4119" width="8.28515625" style="46" customWidth="1"/>
    <col min="4120" max="4120" width="11.42578125" style="46" customWidth="1"/>
    <col min="4121" max="4133" width="8" style="46" customWidth="1"/>
    <col min="4134" max="4134" width="9.42578125" style="46" customWidth="1"/>
    <col min="4135" max="4135" width="6.7109375" style="46" customWidth="1"/>
    <col min="4136" max="4138" width="8.28515625" style="46" customWidth="1"/>
    <col min="4139" max="4139" width="8.7109375" style="46" customWidth="1"/>
    <col min="4140" max="4140" width="6.7109375" style="46" customWidth="1"/>
    <col min="4141" max="4343" width="8.7109375" style="46"/>
    <col min="4344" max="4344" width="5.140625" style="46" customWidth="1"/>
    <col min="4345" max="4345" width="24" style="46" customWidth="1"/>
    <col min="4346" max="4346" width="7.7109375" style="46" customWidth="1"/>
    <col min="4347" max="4347" width="8.7109375" style="46" customWidth="1"/>
    <col min="4348" max="4348" width="8.42578125" style="46" customWidth="1"/>
    <col min="4349" max="4349" width="9.42578125" style="46" customWidth="1"/>
    <col min="4350" max="4350" width="10.140625" style="46" customWidth="1"/>
    <col min="4351" max="4351" width="7.7109375" style="46" customWidth="1"/>
    <col min="4352" max="4353" width="9.42578125" style="46" customWidth="1"/>
    <col min="4354" max="4355" width="9.7109375" style="46" customWidth="1"/>
    <col min="4356" max="4356" width="8.7109375" style="46" customWidth="1"/>
    <col min="4357" max="4357" width="9.42578125" style="46" customWidth="1"/>
    <col min="4358" max="4358" width="6.7109375" style="46" customWidth="1"/>
    <col min="4359" max="4359" width="8.140625" style="46" customWidth="1"/>
    <col min="4360" max="4360" width="10.42578125" style="46" customWidth="1"/>
    <col min="4361" max="4361" width="8.42578125" style="46" customWidth="1"/>
    <col min="4362" max="4362" width="9.7109375" style="46" customWidth="1"/>
    <col min="4363" max="4363" width="9.42578125" style="46" customWidth="1"/>
    <col min="4364" max="4364" width="7.42578125" style="46" customWidth="1"/>
    <col min="4365" max="4365" width="8.42578125" style="46" customWidth="1"/>
    <col min="4366" max="4367" width="8.28515625" style="46" customWidth="1"/>
    <col min="4368" max="4368" width="11.42578125" style="46" customWidth="1"/>
    <col min="4369" max="4369" width="10.42578125" style="46" customWidth="1"/>
    <col min="4370" max="4370" width="9.7109375" style="46" customWidth="1"/>
    <col min="4371" max="4371" width="9.140625" style="46" customWidth="1"/>
    <col min="4372" max="4372" width="9.42578125" style="46" customWidth="1"/>
    <col min="4373" max="4373" width="7.42578125" style="46" customWidth="1"/>
    <col min="4374" max="4374" width="8.42578125" style="46" customWidth="1"/>
    <col min="4375" max="4375" width="8.28515625" style="46" customWidth="1"/>
    <col min="4376" max="4376" width="11.42578125" style="46" customWidth="1"/>
    <col min="4377" max="4389" width="8" style="46" customWidth="1"/>
    <col min="4390" max="4390" width="9.42578125" style="46" customWidth="1"/>
    <col min="4391" max="4391" width="6.7109375" style="46" customWidth="1"/>
    <col min="4392" max="4394" width="8.28515625" style="46" customWidth="1"/>
    <col min="4395" max="4395" width="8.7109375" style="46" customWidth="1"/>
    <col min="4396" max="4396" width="6.7109375" style="46" customWidth="1"/>
    <col min="4397" max="4599" width="8.7109375" style="46"/>
    <col min="4600" max="4600" width="5.140625" style="46" customWidth="1"/>
    <col min="4601" max="4601" width="24" style="46" customWidth="1"/>
    <col min="4602" max="4602" width="7.7109375" style="46" customWidth="1"/>
    <col min="4603" max="4603" width="8.7109375" style="46" customWidth="1"/>
    <col min="4604" max="4604" width="8.42578125" style="46" customWidth="1"/>
    <col min="4605" max="4605" width="9.42578125" style="46" customWidth="1"/>
    <col min="4606" max="4606" width="10.140625" style="46" customWidth="1"/>
    <col min="4607" max="4607" width="7.7109375" style="46" customWidth="1"/>
    <col min="4608" max="4609" width="9.42578125" style="46" customWidth="1"/>
    <col min="4610" max="4611" width="9.7109375" style="46" customWidth="1"/>
    <col min="4612" max="4612" width="8.7109375" style="46" customWidth="1"/>
    <col min="4613" max="4613" width="9.42578125" style="46" customWidth="1"/>
    <col min="4614" max="4614" width="6.7109375" style="46" customWidth="1"/>
    <col min="4615" max="4615" width="8.140625" style="46" customWidth="1"/>
    <col min="4616" max="4616" width="10.42578125" style="46" customWidth="1"/>
    <col min="4617" max="4617" width="8.42578125" style="46" customWidth="1"/>
    <col min="4618" max="4618" width="9.7109375" style="46" customWidth="1"/>
    <col min="4619" max="4619" width="9.42578125" style="46" customWidth="1"/>
    <col min="4620" max="4620" width="7.42578125" style="46" customWidth="1"/>
    <col min="4621" max="4621" width="8.42578125" style="46" customWidth="1"/>
    <col min="4622" max="4623" width="8.28515625" style="46" customWidth="1"/>
    <col min="4624" max="4624" width="11.42578125" style="46" customWidth="1"/>
    <col min="4625" max="4625" width="10.42578125" style="46" customWidth="1"/>
    <col min="4626" max="4626" width="9.7109375" style="46" customWidth="1"/>
    <col min="4627" max="4627" width="9.140625" style="46" customWidth="1"/>
    <col min="4628" max="4628" width="9.42578125" style="46" customWidth="1"/>
    <col min="4629" max="4629" width="7.42578125" style="46" customWidth="1"/>
    <col min="4630" max="4630" width="8.42578125" style="46" customWidth="1"/>
    <col min="4631" max="4631" width="8.28515625" style="46" customWidth="1"/>
    <col min="4632" max="4632" width="11.42578125" style="46" customWidth="1"/>
    <col min="4633" max="4645" width="8" style="46" customWidth="1"/>
    <col min="4646" max="4646" width="9.42578125" style="46" customWidth="1"/>
    <col min="4647" max="4647" width="6.7109375" style="46" customWidth="1"/>
    <col min="4648" max="4650" width="8.28515625" style="46" customWidth="1"/>
    <col min="4651" max="4651" width="8.7109375" style="46" customWidth="1"/>
    <col min="4652" max="4652" width="6.7109375" style="46" customWidth="1"/>
    <col min="4653" max="4855" width="8.7109375" style="46"/>
    <col min="4856" max="4856" width="5.140625" style="46" customWidth="1"/>
    <col min="4857" max="4857" width="24" style="46" customWidth="1"/>
    <col min="4858" max="4858" width="7.7109375" style="46" customWidth="1"/>
    <col min="4859" max="4859" width="8.7109375" style="46" customWidth="1"/>
    <col min="4860" max="4860" width="8.42578125" style="46" customWidth="1"/>
    <col min="4861" max="4861" width="9.42578125" style="46" customWidth="1"/>
    <col min="4862" max="4862" width="10.140625" style="46" customWidth="1"/>
    <col min="4863" max="4863" width="7.7109375" style="46" customWidth="1"/>
    <col min="4864" max="4865" width="9.42578125" style="46" customWidth="1"/>
    <col min="4866" max="4867" width="9.7109375" style="46" customWidth="1"/>
    <col min="4868" max="4868" width="8.7109375" style="46" customWidth="1"/>
    <col min="4869" max="4869" width="9.42578125" style="46" customWidth="1"/>
    <col min="4870" max="4870" width="6.7109375" style="46" customWidth="1"/>
    <col min="4871" max="4871" width="8.140625" style="46" customWidth="1"/>
    <col min="4872" max="4872" width="10.42578125" style="46" customWidth="1"/>
    <col min="4873" max="4873" width="8.42578125" style="46" customWidth="1"/>
    <col min="4874" max="4874" width="9.7109375" style="46" customWidth="1"/>
    <col min="4875" max="4875" width="9.42578125" style="46" customWidth="1"/>
    <col min="4876" max="4876" width="7.42578125" style="46" customWidth="1"/>
    <col min="4877" max="4877" width="8.42578125" style="46" customWidth="1"/>
    <col min="4878" max="4879" width="8.28515625" style="46" customWidth="1"/>
    <col min="4880" max="4880" width="11.42578125" style="46" customWidth="1"/>
    <col min="4881" max="4881" width="10.42578125" style="46" customWidth="1"/>
    <col min="4882" max="4882" width="9.7109375" style="46" customWidth="1"/>
    <col min="4883" max="4883" width="9.140625" style="46" customWidth="1"/>
    <col min="4884" max="4884" width="9.42578125" style="46" customWidth="1"/>
    <col min="4885" max="4885" width="7.42578125" style="46" customWidth="1"/>
    <col min="4886" max="4886" width="8.42578125" style="46" customWidth="1"/>
    <col min="4887" max="4887" width="8.28515625" style="46" customWidth="1"/>
    <col min="4888" max="4888" width="11.42578125" style="46" customWidth="1"/>
    <col min="4889" max="4901" width="8" style="46" customWidth="1"/>
    <col min="4902" max="4902" width="9.42578125" style="46" customWidth="1"/>
    <col min="4903" max="4903" width="6.7109375" style="46" customWidth="1"/>
    <col min="4904" max="4906" width="8.28515625" style="46" customWidth="1"/>
    <col min="4907" max="4907" width="8.7109375" style="46" customWidth="1"/>
    <col min="4908" max="4908" width="6.7109375" style="46" customWidth="1"/>
    <col min="4909" max="5111" width="8.7109375" style="46"/>
    <col min="5112" max="5112" width="5.140625" style="46" customWidth="1"/>
    <col min="5113" max="5113" width="24" style="46" customWidth="1"/>
    <col min="5114" max="5114" width="7.7109375" style="46" customWidth="1"/>
    <col min="5115" max="5115" width="8.7109375" style="46" customWidth="1"/>
    <col min="5116" max="5116" width="8.42578125" style="46" customWidth="1"/>
    <col min="5117" max="5117" width="9.42578125" style="46" customWidth="1"/>
    <col min="5118" max="5118" width="10.140625" style="46" customWidth="1"/>
    <col min="5119" max="5119" width="7.7109375" style="46" customWidth="1"/>
    <col min="5120" max="5121" width="9.42578125" style="46" customWidth="1"/>
    <col min="5122" max="5123" width="9.7109375" style="46" customWidth="1"/>
    <col min="5124" max="5124" width="8.7109375" style="46" customWidth="1"/>
    <col min="5125" max="5125" width="9.42578125" style="46" customWidth="1"/>
    <col min="5126" max="5126" width="6.7109375" style="46" customWidth="1"/>
    <col min="5127" max="5127" width="8.140625" style="46" customWidth="1"/>
    <col min="5128" max="5128" width="10.42578125" style="46" customWidth="1"/>
    <col min="5129" max="5129" width="8.42578125" style="46" customWidth="1"/>
    <col min="5130" max="5130" width="9.7109375" style="46" customWidth="1"/>
    <col min="5131" max="5131" width="9.42578125" style="46" customWidth="1"/>
    <col min="5132" max="5132" width="7.42578125" style="46" customWidth="1"/>
    <col min="5133" max="5133" width="8.42578125" style="46" customWidth="1"/>
    <col min="5134" max="5135" width="8.28515625" style="46" customWidth="1"/>
    <col min="5136" max="5136" width="11.42578125" style="46" customWidth="1"/>
    <col min="5137" max="5137" width="10.42578125" style="46" customWidth="1"/>
    <col min="5138" max="5138" width="9.7109375" style="46" customWidth="1"/>
    <col min="5139" max="5139" width="9.140625" style="46" customWidth="1"/>
    <col min="5140" max="5140" width="9.42578125" style="46" customWidth="1"/>
    <col min="5141" max="5141" width="7.42578125" style="46" customWidth="1"/>
    <col min="5142" max="5142" width="8.42578125" style="46" customWidth="1"/>
    <col min="5143" max="5143" width="8.28515625" style="46" customWidth="1"/>
    <col min="5144" max="5144" width="11.42578125" style="46" customWidth="1"/>
    <col min="5145" max="5157" width="8" style="46" customWidth="1"/>
    <col min="5158" max="5158" width="9.42578125" style="46" customWidth="1"/>
    <col min="5159" max="5159" width="6.7109375" style="46" customWidth="1"/>
    <col min="5160" max="5162" width="8.28515625" style="46" customWidth="1"/>
    <col min="5163" max="5163" width="8.7109375" style="46" customWidth="1"/>
    <col min="5164" max="5164" width="6.7109375" style="46" customWidth="1"/>
    <col min="5165" max="5367" width="8.7109375" style="46"/>
    <col min="5368" max="5368" width="5.140625" style="46" customWidth="1"/>
    <col min="5369" max="5369" width="24" style="46" customWidth="1"/>
    <col min="5370" max="5370" width="7.7109375" style="46" customWidth="1"/>
    <col min="5371" max="5371" width="8.7109375" style="46" customWidth="1"/>
    <col min="5372" max="5372" width="8.42578125" style="46" customWidth="1"/>
    <col min="5373" max="5373" width="9.42578125" style="46" customWidth="1"/>
    <col min="5374" max="5374" width="10.140625" style="46" customWidth="1"/>
    <col min="5375" max="5375" width="7.7109375" style="46" customWidth="1"/>
    <col min="5376" max="5377" width="9.42578125" style="46" customWidth="1"/>
    <col min="5378" max="5379" width="9.7109375" style="46" customWidth="1"/>
    <col min="5380" max="5380" width="8.7109375" style="46" customWidth="1"/>
    <col min="5381" max="5381" width="9.42578125" style="46" customWidth="1"/>
    <col min="5382" max="5382" width="6.7109375" style="46" customWidth="1"/>
    <col min="5383" max="5383" width="8.140625" style="46" customWidth="1"/>
    <col min="5384" max="5384" width="10.42578125" style="46" customWidth="1"/>
    <col min="5385" max="5385" width="8.42578125" style="46" customWidth="1"/>
    <col min="5386" max="5386" width="9.7109375" style="46" customWidth="1"/>
    <col min="5387" max="5387" width="9.42578125" style="46" customWidth="1"/>
    <col min="5388" max="5388" width="7.42578125" style="46" customWidth="1"/>
    <col min="5389" max="5389" width="8.42578125" style="46" customWidth="1"/>
    <col min="5390" max="5391" width="8.28515625" style="46" customWidth="1"/>
    <col min="5392" max="5392" width="11.42578125" style="46" customWidth="1"/>
    <col min="5393" max="5393" width="10.42578125" style="46" customWidth="1"/>
    <col min="5394" max="5394" width="9.7109375" style="46" customWidth="1"/>
    <col min="5395" max="5395" width="9.140625" style="46" customWidth="1"/>
    <col min="5396" max="5396" width="9.42578125" style="46" customWidth="1"/>
    <col min="5397" max="5397" width="7.42578125" style="46" customWidth="1"/>
    <col min="5398" max="5398" width="8.42578125" style="46" customWidth="1"/>
    <col min="5399" max="5399" width="8.28515625" style="46" customWidth="1"/>
    <col min="5400" max="5400" width="11.42578125" style="46" customWidth="1"/>
    <col min="5401" max="5413" width="8" style="46" customWidth="1"/>
    <col min="5414" max="5414" width="9.42578125" style="46" customWidth="1"/>
    <col min="5415" max="5415" width="6.7109375" style="46" customWidth="1"/>
    <col min="5416" max="5418" width="8.28515625" style="46" customWidth="1"/>
    <col min="5419" max="5419" width="8.7109375" style="46" customWidth="1"/>
    <col min="5420" max="5420" width="6.7109375" style="46" customWidth="1"/>
    <col min="5421" max="5623" width="8.7109375" style="46"/>
    <col min="5624" max="5624" width="5.140625" style="46" customWidth="1"/>
    <col min="5625" max="5625" width="24" style="46" customWidth="1"/>
    <col min="5626" max="5626" width="7.7109375" style="46" customWidth="1"/>
    <col min="5627" max="5627" width="8.7109375" style="46" customWidth="1"/>
    <col min="5628" max="5628" width="8.42578125" style="46" customWidth="1"/>
    <col min="5629" max="5629" width="9.42578125" style="46" customWidth="1"/>
    <col min="5630" max="5630" width="10.140625" style="46" customWidth="1"/>
    <col min="5631" max="5631" width="7.7109375" style="46" customWidth="1"/>
    <col min="5632" max="5633" width="9.42578125" style="46" customWidth="1"/>
    <col min="5634" max="5635" width="9.7109375" style="46" customWidth="1"/>
    <col min="5636" max="5636" width="8.7109375" style="46" customWidth="1"/>
    <col min="5637" max="5637" width="9.42578125" style="46" customWidth="1"/>
    <col min="5638" max="5638" width="6.7109375" style="46" customWidth="1"/>
    <col min="5639" max="5639" width="8.140625" style="46" customWidth="1"/>
    <col min="5640" max="5640" width="10.42578125" style="46" customWidth="1"/>
    <col min="5641" max="5641" width="8.42578125" style="46" customWidth="1"/>
    <col min="5642" max="5642" width="9.7109375" style="46" customWidth="1"/>
    <col min="5643" max="5643" width="9.42578125" style="46" customWidth="1"/>
    <col min="5644" max="5644" width="7.42578125" style="46" customWidth="1"/>
    <col min="5645" max="5645" width="8.42578125" style="46" customWidth="1"/>
    <col min="5646" max="5647" width="8.28515625" style="46" customWidth="1"/>
    <col min="5648" max="5648" width="11.42578125" style="46" customWidth="1"/>
    <col min="5649" max="5649" width="10.42578125" style="46" customWidth="1"/>
    <col min="5650" max="5650" width="9.7109375" style="46" customWidth="1"/>
    <col min="5651" max="5651" width="9.140625" style="46" customWidth="1"/>
    <col min="5652" max="5652" width="9.42578125" style="46" customWidth="1"/>
    <col min="5653" max="5653" width="7.42578125" style="46" customWidth="1"/>
    <col min="5654" max="5654" width="8.42578125" style="46" customWidth="1"/>
    <col min="5655" max="5655" width="8.28515625" style="46" customWidth="1"/>
    <col min="5656" max="5656" width="11.42578125" style="46" customWidth="1"/>
    <col min="5657" max="5669" width="8" style="46" customWidth="1"/>
    <col min="5670" max="5670" width="9.42578125" style="46" customWidth="1"/>
    <col min="5671" max="5671" width="6.7109375" style="46" customWidth="1"/>
    <col min="5672" max="5674" width="8.28515625" style="46" customWidth="1"/>
    <col min="5675" max="5675" width="8.7109375" style="46" customWidth="1"/>
    <col min="5676" max="5676" width="6.7109375" style="46" customWidth="1"/>
    <col min="5677" max="5879" width="8.7109375" style="46"/>
    <col min="5880" max="5880" width="5.140625" style="46" customWidth="1"/>
    <col min="5881" max="5881" width="24" style="46" customWidth="1"/>
    <col min="5882" max="5882" width="7.7109375" style="46" customWidth="1"/>
    <col min="5883" max="5883" width="8.7109375" style="46" customWidth="1"/>
    <col min="5884" max="5884" width="8.42578125" style="46" customWidth="1"/>
    <col min="5885" max="5885" width="9.42578125" style="46" customWidth="1"/>
    <col min="5886" max="5886" width="10.140625" style="46" customWidth="1"/>
    <col min="5887" max="5887" width="7.7109375" style="46" customWidth="1"/>
    <col min="5888" max="5889" width="9.42578125" style="46" customWidth="1"/>
    <col min="5890" max="5891" width="9.7109375" style="46" customWidth="1"/>
    <col min="5892" max="5892" width="8.7109375" style="46" customWidth="1"/>
    <col min="5893" max="5893" width="9.42578125" style="46" customWidth="1"/>
    <col min="5894" max="5894" width="6.7109375" style="46" customWidth="1"/>
    <col min="5895" max="5895" width="8.140625" style="46" customWidth="1"/>
    <col min="5896" max="5896" width="10.42578125" style="46" customWidth="1"/>
    <col min="5897" max="5897" width="8.42578125" style="46" customWidth="1"/>
    <col min="5898" max="5898" width="9.7109375" style="46" customWidth="1"/>
    <col min="5899" max="5899" width="9.42578125" style="46" customWidth="1"/>
    <col min="5900" max="5900" width="7.42578125" style="46" customWidth="1"/>
    <col min="5901" max="5901" width="8.42578125" style="46" customWidth="1"/>
    <col min="5902" max="5903" width="8.28515625" style="46" customWidth="1"/>
    <col min="5904" max="5904" width="11.42578125" style="46" customWidth="1"/>
    <col min="5905" max="5905" width="10.42578125" style="46" customWidth="1"/>
    <col min="5906" max="5906" width="9.7109375" style="46" customWidth="1"/>
    <col min="5907" max="5907" width="9.140625" style="46" customWidth="1"/>
    <col min="5908" max="5908" width="9.42578125" style="46" customWidth="1"/>
    <col min="5909" max="5909" width="7.42578125" style="46" customWidth="1"/>
    <col min="5910" max="5910" width="8.42578125" style="46" customWidth="1"/>
    <col min="5911" max="5911" width="8.28515625" style="46" customWidth="1"/>
    <col min="5912" max="5912" width="11.42578125" style="46" customWidth="1"/>
    <col min="5913" max="5925" width="8" style="46" customWidth="1"/>
    <col min="5926" max="5926" width="9.42578125" style="46" customWidth="1"/>
    <col min="5927" max="5927" width="6.7109375" style="46" customWidth="1"/>
    <col min="5928" max="5930" width="8.28515625" style="46" customWidth="1"/>
    <col min="5931" max="5931" width="8.7109375" style="46" customWidth="1"/>
    <col min="5932" max="5932" width="6.7109375" style="46" customWidth="1"/>
    <col min="5933" max="6135" width="8.7109375" style="46"/>
    <col min="6136" max="6136" width="5.140625" style="46" customWidth="1"/>
    <col min="6137" max="6137" width="24" style="46" customWidth="1"/>
    <col min="6138" max="6138" width="7.7109375" style="46" customWidth="1"/>
    <col min="6139" max="6139" width="8.7109375" style="46" customWidth="1"/>
    <col min="6140" max="6140" width="8.42578125" style="46" customWidth="1"/>
    <col min="6141" max="6141" width="9.42578125" style="46" customWidth="1"/>
    <col min="6142" max="6142" width="10.140625" style="46" customWidth="1"/>
    <col min="6143" max="6143" width="7.7109375" style="46" customWidth="1"/>
    <col min="6144" max="6145" width="9.42578125" style="46" customWidth="1"/>
    <col min="6146" max="6147" width="9.7109375" style="46" customWidth="1"/>
    <col min="6148" max="6148" width="8.7109375" style="46" customWidth="1"/>
    <col min="6149" max="6149" width="9.42578125" style="46" customWidth="1"/>
    <col min="6150" max="6150" width="6.7109375" style="46" customWidth="1"/>
    <col min="6151" max="6151" width="8.140625" style="46" customWidth="1"/>
    <col min="6152" max="6152" width="10.42578125" style="46" customWidth="1"/>
    <col min="6153" max="6153" width="8.42578125" style="46" customWidth="1"/>
    <col min="6154" max="6154" width="9.7109375" style="46" customWidth="1"/>
    <col min="6155" max="6155" width="9.42578125" style="46" customWidth="1"/>
    <col min="6156" max="6156" width="7.42578125" style="46" customWidth="1"/>
    <col min="6157" max="6157" width="8.42578125" style="46" customWidth="1"/>
    <col min="6158" max="6159" width="8.28515625" style="46" customWidth="1"/>
    <col min="6160" max="6160" width="11.42578125" style="46" customWidth="1"/>
    <col min="6161" max="6161" width="10.42578125" style="46" customWidth="1"/>
    <col min="6162" max="6162" width="9.7109375" style="46" customWidth="1"/>
    <col min="6163" max="6163" width="9.140625" style="46" customWidth="1"/>
    <col min="6164" max="6164" width="9.42578125" style="46" customWidth="1"/>
    <col min="6165" max="6165" width="7.42578125" style="46" customWidth="1"/>
    <col min="6166" max="6166" width="8.42578125" style="46" customWidth="1"/>
    <col min="6167" max="6167" width="8.28515625" style="46" customWidth="1"/>
    <col min="6168" max="6168" width="11.42578125" style="46" customWidth="1"/>
    <col min="6169" max="6181" width="8" style="46" customWidth="1"/>
    <col min="6182" max="6182" width="9.42578125" style="46" customWidth="1"/>
    <col min="6183" max="6183" width="6.7109375" style="46" customWidth="1"/>
    <col min="6184" max="6186" width="8.28515625" style="46" customWidth="1"/>
    <col min="6187" max="6187" width="8.7109375" style="46" customWidth="1"/>
    <col min="6188" max="6188" width="6.7109375" style="46" customWidth="1"/>
    <col min="6189" max="6391" width="8.7109375" style="46"/>
    <col min="6392" max="6392" width="5.140625" style="46" customWidth="1"/>
    <col min="6393" max="6393" width="24" style="46" customWidth="1"/>
    <col min="6394" max="6394" width="7.7109375" style="46" customWidth="1"/>
    <col min="6395" max="6395" width="8.7109375" style="46" customWidth="1"/>
    <col min="6396" max="6396" width="8.42578125" style="46" customWidth="1"/>
    <col min="6397" max="6397" width="9.42578125" style="46" customWidth="1"/>
    <col min="6398" max="6398" width="10.140625" style="46" customWidth="1"/>
    <col min="6399" max="6399" width="7.7109375" style="46" customWidth="1"/>
    <col min="6400" max="6401" width="9.42578125" style="46" customWidth="1"/>
    <col min="6402" max="6403" width="9.7109375" style="46" customWidth="1"/>
    <col min="6404" max="6404" width="8.7109375" style="46" customWidth="1"/>
    <col min="6405" max="6405" width="9.42578125" style="46" customWidth="1"/>
    <col min="6406" max="6406" width="6.7109375" style="46" customWidth="1"/>
    <col min="6407" max="6407" width="8.140625" style="46" customWidth="1"/>
    <col min="6408" max="6408" width="10.42578125" style="46" customWidth="1"/>
    <col min="6409" max="6409" width="8.42578125" style="46" customWidth="1"/>
    <col min="6410" max="6410" width="9.7109375" style="46" customWidth="1"/>
    <col min="6411" max="6411" width="9.42578125" style="46" customWidth="1"/>
    <col min="6412" max="6412" width="7.42578125" style="46" customWidth="1"/>
    <col min="6413" max="6413" width="8.42578125" style="46" customWidth="1"/>
    <col min="6414" max="6415" width="8.28515625" style="46" customWidth="1"/>
    <col min="6416" max="6416" width="11.42578125" style="46" customWidth="1"/>
    <col min="6417" max="6417" width="10.42578125" style="46" customWidth="1"/>
    <col min="6418" max="6418" width="9.7109375" style="46" customWidth="1"/>
    <col min="6419" max="6419" width="9.140625" style="46" customWidth="1"/>
    <col min="6420" max="6420" width="9.42578125" style="46" customWidth="1"/>
    <col min="6421" max="6421" width="7.42578125" style="46" customWidth="1"/>
    <col min="6422" max="6422" width="8.42578125" style="46" customWidth="1"/>
    <col min="6423" max="6423" width="8.28515625" style="46" customWidth="1"/>
    <col min="6424" max="6424" width="11.42578125" style="46" customWidth="1"/>
    <col min="6425" max="6437" width="8" style="46" customWidth="1"/>
    <col min="6438" max="6438" width="9.42578125" style="46" customWidth="1"/>
    <col min="6439" max="6439" width="6.7109375" style="46" customWidth="1"/>
    <col min="6440" max="6442" width="8.28515625" style="46" customWidth="1"/>
    <col min="6443" max="6443" width="8.7109375" style="46" customWidth="1"/>
    <col min="6444" max="6444" width="6.7109375" style="46" customWidth="1"/>
    <col min="6445" max="6647" width="8.7109375" style="46"/>
    <col min="6648" max="6648" width="5.140625" style="46" customWidth="1"/>
    <col min="6649" max="6649" width="24" style="46" customWidth="1"/>
    <col min="6650" max="6650" width="7.7109375" style="46" customWidth="1"/>
    <col min="6651" max="6651" width="8.7109375" style="46" customWidth="1"/>
    <col min="6652" max="6652" width="8.42578125" style="46" customWidth="1"/>
    <col min="6653" max="6653" width="9.42578125" style="46" customWidth="1"/>
    <col min="6654" max="6654" width="10.140625" style="46" customWidth="1"/>
    <col min="6655" max="6655" width="7.7109375" style="46" customWidth="1"/>
    <col min="6656" max="6657" width="9.42578125" style="46" customWidth="1"/>
    <col min="6658" max="6659" width="9.7109375" style="46" customWidth="1"/>
    <col min="6660" max="6660" width="8.7109375" style="46" customWidth="1"/>
    <col min="6661" max="6661" width="9.42578125" style="46" customWidth="1"/>
    <col min="6662" max="6662" width="6.7109375" style="46" customWidth="1"/>
    <col min="6663" max="6663" width="8.140625" style="46" customWidth="1"/>
    <col min="6664" max="6664" width="10.42578125" style="46" customWidth="1"/>
    <col min="6665" max="6665" width="8.42578125" style="46" customWidth="1"/>
    <col min="6666" max="6666" width="9.7109375" style="46" customWidth="1"/>
    <col min="6667" max="6667" width="9.42578125" style="46" customWidth="1"/>
    <col min="6668" max="6668" width="7.42578125" style="46" customWidth="1"/>
    <col min="6669" max="6669" width="8.42578125" style="46" customWidth="1"/>
    <col min="6670" max="6671" width="8.28515625" style="46" customWidth="1"/>
    <col min="6672" max="6672" width="11.42578125" style="46" customWidth="1"/>
    <col min="6673" max="6673" width="10.42578125" style="46" customWidth="1"/>
    <col min="6674" max="6674" width="9.7109375" style="46" customWidth="1"/>
    <col min="6675" max="6675" width="9.140625" style="46" customWidth="1"/>
    <col min="6676" max="6676" width="9.42578125" style="46" customWidth="1"/>
    <col min="6677" max="6677" width="7.42578125" style="46" customWidth="1"/>
    <col min="6678" max="6678" width="8.42578125" style="46" customWidth="1"/>
    <col min="6679" max="6679" width="8.28515625" style="46" customWidth="1"/>
    <col min="6680" max="6680" width="11.42578125" style="46" customWidth="1"/>
    <col min="6681" max="6693" width="8" style="46" customWidth="1"/>
    <col min="6694" max="6694" width="9.42578125" style="46" customWidth="1"/>
    <col min="6695" max="6695" width="6.7109375" style="46" customWidth="1"/>
    <col min="6696" max="6698" width="8.28515625" style="46" customWidth="1"/>
    <col min="6699" max="6699" width="8.7109375" style="46" customWidth="1"/>
    <col min="6700" max="6700" width="6.7109375" style="46" customWidth="1"/>
    <col min="6701" max="6903" width="8.7109375" style="46"/>
    <col min="6904" max="6904" width="5.140625" style="46" customWidth="1"/>
    <col min="6905" max="6905" width="24" style="46" customWidth="1"/>
    <col min="6906" max="6906" width="7.7109375" style="46" customWidth="1"/>
    <col min="6907" max="6907" width="8.7109375" style="46" customWidth="1"/>
    <col min="6908" max="6908" width="8.42578125" style="46" customWidth="1"/>
    <col min="6909" max="6909" width="9.42578125" style="46" customWidth="1"/>
    <col min="6910" max="6910" width="10.140625" style="46" customWidth="1"/>
    <col min="6911" max="6911" width="7.7109375" style="46" customWidth="1"/>
    <col min="6912" max="6913" width="9.42578125" style="46" customWidth="1"/>
    <col min="6914" max="6915" width="9.7109375" style="46" customWidth="1"/>
    <col min="6916" max="6916" width="8.7109375" style="46" customWidth="1"/>
    <col min="6917" max="6917" width="9.42578125" style="46" customWidth="1"/>
    <col min="6918" max="6918" width="6.7109375" style="46" customWidth="1"/>
    <col min="6919" max="6919" width="8.140625" style="46" customWidth="1"/>
    <col min="6920" max="6920" width="10.42578125" style="46" customWidth="1"/>
    <col min="6921" max="6921" width="8.42578125" style="46" customWidth="1"/>
    <col min="6922" max="6922" width="9.7109375" style="46" customWidth="1"/>
    <col min="6923" max="6923" width="9.42578125" style="46" customWidth="1"/>
    <col min="6924" max="6924" width="7.42578125" style="46" customWidth="1"/>
    <col min="6925" max="6925" width="8.42578125" style="46" customWidth="1"/>
    <col min="6926" max="6927" width="8.28515625" style="46" customWidth="1"/>
    <col min="6928" max="6928" width="11.42578125" style="46" customWidth="1"/>
    <col min="6929" max="6929" width="10.42578125" style="46" customWidth="1"/>
    <col min="6930" max="6930" width="9.7109375" style="46" customWidth="1"/>
    <col min="6931" max="6931" width="9.140625" style="46" customWidth="1"/>
    <col min="6932" max="6932" width="9.42578125" style="46" customWidth="1"/>
    <col min="6933" max="6933" width="7.42578125" style="46" customWidth="1"/>
    <col min="6934" max="6934" width="8.42578125" style="46" customWidth="1"/>
    <col min="6935" max="6935" width="8.28515625" style="46" customWidth="1"/>
    <col min="6936" max="6936" width="11.42578125" style="46" customWidth="1"/>
    <col min="6937" max="6949" width="8" style="46" customWidth="1"/>
    <col min="6950" max="6950" width="9.42578125" style="46" customWidth="1"/>
    <col min="6951" max="6951" width="6.7109375" style="46" customWidth="1"/>
    <col min="6952" max="6954" width="8.28515625" style="46" customWidth="1"/>
    <col min="6955" max="6955" width="8.7109375" style="46" customWidth="1"/>
    <col min="6956" max="6956" width="6.7109375" style="46" customWidth="1"/>
    <col min="6957" max="7159" width="8.7109375" style="46"/>
    <col min="7160" max="7160" width="5.140625" style="46" customWidth="1"/>
    <col min="7161" max="7161" width="24" style="46" customWidth="1"/>
    <col min="7162" max="7162" width="7.7109375" style="46" customWidth="1"/>
    <col min="7163" max="7163" width="8.7109375" style="46" customWidth="1"/>
    <col min="7164" max="7164" width="8.42578125" style="46" customWidth="1"/>
    <col min="7165" max="7165" width="9.42578125" style="46" customWidth="1"/>
    <col min="7166" max="7166" width="10.140625" style="46" customWidth="1"/>
    <col min="7167" max="7167" width="7.7109375" style="46" customWidth="1"/>
    <col min="7168" max="7169" width="9.42578125" style="46" customWidth="1"/>
    <col min="7170" max="7171" width="9.7109375" style="46" customWidth="1"/>
    <col min="7172" max="7172" width="8.7109375" style="46" customWidth="1"/>
    <col min="7173" max="7173" width="9.42578125" style="46" customWidth="1"/>
    <col min="7174" max="7174" width="6.7109375" style="46" customWidth="1"/>
    <col min="7175" max="7175" width="8.140625" style="46" customWidth="1"/>
    <col min="7176" max="7176" width="10.42578125" style="46" customWidth="1"/>
    <col min="7177" max="7177" width="8.42578125" style="46" customWidth="1"/>
    <col min="7178" max="7178" width="9.7109375" style="46" customWidth="1"/>
    <col min="7179" max="7179" width="9.42578125" style="46" customWidth="1"/>
    <col min="7180" max="7180" width="7.42578125" style="46" customWidth="1"/>
    <col min="7181" max="7181" width="8.42578125" style="46" customWidth="1"/>
    <col min="7182" max="7183" width="8.28515625" style="46" customWidth="1"/>
    <col min="7184" max="7184" width="11.42578125" style="46" customWidth="1"/>
    <col min="7185" max="7185" width="10.42578125" style="46" customWidth="1"/>
    <col min="7186" max="7186" width="9.7109375" style="46" customWidth="1"/>
    <col min="7187" max="7187" width="9.140625" style="46" customWidth="1"/>
    <col min="7188" max="7188" width="9.42578125" style="46" customWidth="1"/>
    <col min="7189" max="7189" width="7.42578125" style="46" customWidth="1"/>
    <col min="7190" max="7190" width="8.42578125" style="46" customWidth="1"/>
    <col min="7191" max="7191" width="8.28515625" style="46" customWidth="1"/>
    <col min="7192" max="7192" width="11.42578125" style="46" customWidth="1"/>
    <col min="7193" max="7205" width="8" style="46" customWidth="1"/>
    <col min="7206" max="7206" width="9.42578125" style="46" customWidth="1"/>
    <col min="7207" max="7207" width="6.7109375" style="46" customWidth="1"/>
    <col min="7208" max="7210" width="8.28515625" style="46" customWidth="1"/>
    <col min="7211" max="7211" width="8.7109375" style="46" customWidth="1"/>
    <col min="7212" max="7212" width="6.7109375" style="46" customWidth="1"/>
    <col min="7213" max="7415" width="8.7109375" style="46"/>
    <col min="7416" max="7416" width="5.140625" style="46" customWidth="1"/>
    <col min="7417" max="7417" width="24" style="46" customWidth="1"/>
    <col min="7418" max="7418" width="7.7109375" style="46" customWidth="1"/>
    <col min="7419" max="7419" width="8.7109375" style="46" customWidth="1"/>
    <col min="7420" max="7420" width="8.42578125" style="46" customWidth="1"/>
    <col min="7421" max="7421" width="9.42578125" style="46" customWidth="1"/>
    <col min="7422" max="7422" width="10.140625" style="46" customWidth="1"/>
    <col min="7423" max="7423" width="7.7109375" style="46" customWidth="1"/>
    <col min="7424" max="7425" width="9.42578125" style="46" customWidth="1"/>
    <col min="7426" max="7427" width="9.7109375" style="46" customWidth="1"/>
    <col min="7428" max="7428" width="8.7109375" style="46" customWidth="1"/>
    <col min="7429" max="7429" width="9.42578125" style="46" customWidth="1"/>
    <col min="7430" max="7430" width="6.7109375" style="46" customWidth="1"/>
    <col min="7431" max="7431" width="8.140625" style="46" customWidth="1"/>
    <col min="7432" max="7432" width="10.42578125" style="46" customWidth="1"/>
    <col min="7433" max="7433" width="8.42578125" style="46" customWidth="1"/>
    <col min="7434" max="7434" width="9.7109375" style="46" customWidth="1"/>
    <col min="7435" max="7435" width="9.42578125" style="46" customWidth="1"/>
    <col min="7436" max="7436" width="7.42578125" style="46" customWidth="1"/>
    <col min="7437" max="7437" width="8.42578125" style="46" customWidth="1"/>
    <col min="7438" max="7439" width="8.28515625" style="46" customWidth="1"/>
    <col min="7440" max="7440" width="11.42578125" style="46" customWidth="1"/>
    <col min="7441" max="7441" width="10.42578125" style="46" customWidth="1"/>
    <col min="7442" max="7442" width="9.7109375" style="46" customWidth="1"/>
    <col min="7443" max="7443" width="9.140625" style="46" customWidth="1"/>
    <col min="7444" max="7444" width="9.42578125" style="46" customWidth="1"/>
    <col min="7445" max="7445" width="7.42578125" style="46" customWidth="1"/>
    <col min="7446" max="7446" width="8.42578125" style="46" customWidth="1"/>
    <col min="7447" max="7447" width="8.28515625" style="46" customWidth="1"/>
    <col min="7448" max="7448" width="11.42578125" style="46" customWidth="1"/>
    <col min="7449" max="7461" width="8" style="46" customWidth="1"/>
    <col min="7462" max="7462" width="9.42578125" style="46" customWidth="1"/>
    <col min="7463" max="7463" width="6.7109375" style="46" customWidth="1"/>
    <col min="7464" max="7466" width="8.28515625" style="46" customWidth="1"/>
    <col min="7467" max="7467" width="8.7109375" style="46" customWidth="1"/>
    <col min="7468" max="7468" width="6.7109375" style="46" customWidth="1"/>
    <col min="7469" max="7671" width="8.7109375" style="46"/>
    <col min="7672" max="7672" width="5.140625" style="46" customWidth="1"/>
    <col min="7673" max="7673" width="24" style="46" customWidth="1"/>
    <col min="7674" max="7674" width="7.7109375" style="46" customWidth="1"/>
    <col min="7675" max="7675" width="8.7109375" style="46" customWidth="1"/>
    <col min="7676" max="7676" width="8.42578125" style="46" customWidth="1"/>
    <col min="7677" max="7677" width="9.42578125" style="46" customWidth="1"/>
    <col min="7678" max="7678" width="10.140625" style="46" customWidth="1"/>
    <col min="7679" max="7679" width="7.7109375" style="46" customWidth="1"/>
    <col min="7680" max="7681" width="9.42578125" style="46" customWidth="1"/>
    <col min="7682" max="7683" width="9.7109375" style="46" customWidth="1"/>
    <col min="7684" max="7684" width="8.7109375" style="46" customWidth="1"/>
    <col min="7685" max="7685" width="9.42578125" style="46" customWidth="1"/>
    <col min="7686" max="7686" width="6.7109375" style="46" customWidth="1"/>
    <col min="7687" max="7687" width="8.140625" style="46" customWidth="1"/>
    <col min="7688" max="7688" width="10.42578125" style="46" customWidth="1"/>
    <col min="7689" max="7689" width="8.42578125" style="46" customWidth="1"/>
    <col min="7690" max="7690" width="9.7109375" style="46" customWidth="1"/>
    <col min="7691" max="7691" width="9.42578125" style="46" customWidth="1"/>
    <col min="7692" max="7692" width="7.42578125" style="46" customWidth="1"/>
    <col min="7693" max="7693" width="8.42578125" style="46" customWidth="1"/>
    <col min="7694" max="7695" width="8.28515625" style="46" customWidth="1"/>
    <col min="7696" max="7696" width="11.42578125" style="46" customWidth="1"/>
    <col min="7697" max="7697" width="10.42578125" style="46" customWidth="1"/>
    <col min="7698" max="7698" width="9.7109375" style="46" customWidth="1"/>
    <col min="7699" max="7699" width="9.140625" style="46" customWidth="1"/>
    <col min="7700" max="7700" width="9.42578125" style="46" customWidth="1"/>
    <col min="7701" max="7701" width="7.42578125" style="46" customWidth="1"/>
    <col min="7702" max="7702" width="8.42578125" style="46" customWidth="1"/>
    <col min="7703" max="7703" width="8.28515625" style="46" customWidth="1"/>
    <col min="7704" max="7704" width="11.42578125" style="46" customWidth="1"/>
    <col min="7705" max="7717" width="8" style="46" customWidth="1"/>
    <col min="7718" max="7718" width="9.42578125" style="46" customWidth="1"/>
    <col min="7719" max="7719" width="6.7109375" style="46" customWidth="1"/>
    <col min="7720" max="7722" width="8.28515625" style="46" customWidth="1"/>
    <col min="7723" max="7723" width="8.7109375" style="46" customWidth="1"/>
    <col min="7724" max="7724" width="6.7109375" style="46" customWidth="1"/>
    <col min="7725" max="7927" width="8.7109375" style="46"/>
    <col min="7928" max="7928" width="5.140625" style="46" customWidth="1"/>
    <col min="7929" max="7929" width="24" style="46" customWidth="1"/>
    <col min="7930" max="7930" width="7.7109375" style="46" customWidth="1"/>
    <col min="7931" max="7931" width="8.7109375" style="46" customWidth="1"/>
    <col min="7932" max="7932" width="8.42578125" style="46" customWidth="1"/>
    <col min="7933" max="7933" width="9.42578125" style="46" customWidth="1"/>
    <col min="7934" max="7934" width="10.140625" style="46" customWidth="1"/>
    <col min="7935" max="7935" width="7.7109375" style="46" customWidth="1"/>
    <col min="7936" max="7937" width="9.42578125" style="46" customWidth="1"/>
    <col min="7938" max="7939" width="9.7109375" style="46" customWidth="1"/>
    <col min="7940" max="7940" width="8.7109375" style="46" customWidth="1"/>
    <col min="7941" max="7941" width="9.42578125" style="46" customWidth="1"/>
    <col min="7942" max="7942" width="6.7109375" style="46" customWidth="1"/>
    <col min="7943" max="7943" width="8.140625" style="46" customWidth="1"/>
    <col min="7944" max="7944" width="10.42578125" style="46" customWidth="1"/>
    <col min="7945" max="7945" width="8.42578125" style="46" customWidth="1"/>
    <col min="7946" max="7946" width="9.7109375" style="46" customWidth="1"/>
    <col min="7947" max="7947" width="9.42578125" style="46" customWidth="1"/>
    <col min="7948" max="7948" width="7.42578125" style="46" customWidth="1"/>
    <col min="7949" max="7949" width="8.42578125" style="46" customWidth="1"/>
    <col min="7950" max="7951" width="8.28515625" style="46" customWidth="1"/>
    <col min="7952" max="7952" width="11.42578125" style="46" customWidth="1"/>
    <col min="7953" max="7953" width="10.42578125" style="46" customWidth="1"/>
    <col min="7954" max="7954" width="9.7109375" style="46" customWidth="1"/>
    <col min="7955" max="7955" width="9.140625" style="46" customWidth="1"/>
    <col min="7956" max="7956" width="9.42578125" style="46" customWidth="1"/>
    <col min="7957" max="7957" width="7.42578125" style="46" customWidth="1"/>
    <col min="7958" max="7958" width="8.42578125" style="46" customWidth="1"/>
    <col min="7959" max="7959" width="8.28515625" style="46" customWidth="1"/>
    <col min="7960" max="7960" width="11.42578125" style="46" customWidth="1"/>
    <col min="7961" max="7973" width="8" style="46" customWidth="1"/>
    <col min="7974" max="7974" width="9.42578125" style="46" customWidth="1"/>
    <col min="7975" max="7975" width="6.7109375" style="46" customWidth="1"/>
    <col min="7976" max="7978" width="8.28515625" style="46" customWidth="1"/>
    <col min="7979" max="7979" width="8.7109375" style="46" customWidth="1"/>
    <col min="7980" max="7980" width="6.7109375" style="46" customWidth="1"/>
    <col min="7981" max="8183" width="8.7109375" style="46"/>
    <col min="8184" max="8184" width="5.140625" style="46" customWidth="1"/>
    <col min="8185" max="8185" width="24" style="46" customWidth="1"/>
    <col min="8186" max="8186" width="7.7109375" style="46" customWidth="1"/>
    <col min="8187" max="8187" width="8.7109375" style="46" customWidth="1"/>
    <col min="8188" max="8188" width="8.42578125" style="46" customWidth="1"/>
    <col min="8189" max="8189" width="9.42578125" style="46" customWidth="1"/>
    <col min="8190" max="8190" width="10.140625" style="46" customWidth="1"/>
    <col min="8191" max="8191" width="7.7109375" style="46" customWidth="1"/>
    <col min="8192" max="8193" width="9.42578125" style="46" customWidth="1"/>
    <col min="8194" max="8195" width="9.7109375" style="46" customWidth="1"/>
    <col min="8196" max="8196" width="8.7109375" style="46" customWidth="1"/>
    <col min="8197" max="8197" width="9.42578125" style="46" customWidth="1"/>
    <col min="8198" max="8198" width="6.7109375" style="46" customWidth="1"/>
    <col min="8199" max="8199" width="8.140625" style="46" customWidth="1"/>
    <col min="8200" max="8200" width="10.42578125" style="46" customWidth="1"/>
    <col min="8201" max="8201" width="8.42578125" style="46" customWidth="1"/>
    <col min="8202" max="8202" width="9.7109375" style="46" customWidth="1"/>
    <col min="8203" max="8203" width="9.42578125" style="46" customWidth="1"/>
    <col min="8204" max="8204" width="7.42578125" style="46" customWidth="1"/>
    <col min="8205" max="8205" width="8.42578125" style="46" customWidth="1"/>
    <col min="8206" max="8207" width="8.28515625" style="46" customWidth="1"/>
    <col min="8208" max="8208" width="11.42578125" style="46" customWidth="1"/>
    <col min="8209" max="8209" width="10.42578125" style="46" customWidth="1"/>
    <col min="8210" max="8210" width="9.7109375" style="46" customWidth="1"/>
    <col min="8211" max="8211" width="9.140625" style="46" customWidth="1"/>
    <col min="8212" max="8212" width="9.42578125" style="46" customWidth="1"/>
    <col min="8213" max="8213" width="7.42578125" style="46" customWidth="1"/>
    <col min="8214" max="8214" width="8.42578125" style="46" customWidth="1"/>
    <col min="8215" max="8215" width="8.28515625" style="46" customWidth="1"/>
    <col min="8216" max="8216" width="11.42578125" style="46" customWidth="1"/>
    <col min="8217" max="8229" width="8" style="46" customWidth="1"/>
    <col min="8230" max="8230" width="9.42578125" style="46" customWidth="1"/>
    <col min="8231" max="8231" width="6.7109375" style="46" customWidth="1"/>
    <col min="8232" max="8234" width="8.28515625" style="46" customWidth="1"/>
    <col min="8235" max="8235" width="8.7109375" style="46" customWidth="1"/>
    <col min="8236" max="8236" width="6.7109375" style="46" customWidth="1"/>
    <col min="8237" max="8439" width="8.7109375" style="46"/>
    <col min="8440" max="8440" width="5.140625" style="46" customWidth="1"/>
    <col min="8441" max="8441" width="24" style="46" customWidth="1"/>
    <col min="8442" max="8442" width="7.7109375" style="46" customWidth="1"/>
    <col min="8443" max="8443" width="8.7109375" style="46" customWidth="1"/>
    <col min="8444" max="8444" width="8.42578125" style="46" customWidth="1"/>
    <col min="8445" max="8445" width="9.42578125" style="46" customWidth="1"/>
    <col min="8446" max="8446" width="10.140625" style="46" customWidth="1"/>
    <col min="8447" max="8447" width="7.7109375" style="46" customWidth="1"/>
    <col min="8448" max="8449" width="9.42578125" style="46" customWidth="1"/>
    <col min="8450" max="8451" width="9.7109375" style="46" customWidth="1"/>
    <col min="8452" max="8452" width="8.7109375" style="46" customWidth="1"/>
    <col min="8453" max="8453" width="9.42578125" style="46" customWidth="1"/>
    <col min="8454" max="8454" width="6.7109375" style="46" customWidth="1"/>
    <col min="8455" max="8455" width="8.140625" style="46" customWidth="1"/>
    <col min="8456" max="8456" width="10.42578125" style="46" customWidth="1"/>
    <col min="8457" max="8457" width="8.42578125" style="46" customWidth="1"/>
    <col min="8458" max="8458" width="9.7109375" style="46" customWidth="1"/>
    <col min="8459" max="8459" width="9.42578125" style="46" customWidth="1"/>
    <col min="8460" max="8460" width="7.42578125" style="46" customWidth="1"/>
    <col min="8461" max="8461" width="8.42578125" style="46" customWidth="1"/>
    <col min="8462" max="8463" width="8.28515625" style="46" customWidth="1"/>
    <col min="8464" max="8464" width="11.42578125" style="46" customWidth="1"/>
    <col min="8465" max="8465" width="10.42578125" style="46" customWidth="1"/>
    <col min="8466" max="8466" width="9.7109375" style="46" customWidth="1"/>
    <col min="8467" max="8467" width="9.140625" style="46" customWidth="1"/>
    <col min="8468" max="8468" width="9.42578125" style="46" customWidth="1"/>
    <col min="8469" max="8469" width="7.42578125" style="46" customWidth="1"/>
    <col min="8470" max="8470" width="8.42578125" style="46" customWidth="1"/>
    <col min="8471" max="8471" width="8.28515625" style="46" customWidth="1"/>
    <col min="8472" max="8472" width="11.42578125" style="46" customWidth="1"/>
    <col min="8473" max="8485" width="8" style="46" customWidth="1"/>
    <col min="8486" max="8486" width="9.42578125" style="46" customWidth="1"/>
    <col min="8487" max="8487" width="6.7109375" style="46" customWidth="1"/>
    <col min="8488" max="8490" width="8.28515625" style="46" customWidth="1"/>
    <col min="8491" max="8491" width="8.7109375" style="46" customWidth="1"/>
    <col min="8492" max="8492" width="6.7109375" style="46" customWidth="1"/>
    <col min="8493" max="8695" width="8.7109375" style="46"/>
    <col min="8696" max="8696" width="5.140625" style="46" customWidth="1"/>
    <col min="8697" max="8697" width="24" style="46" customWidth="1"/>
    <col min="8698" max="8698" width="7.7109375" style="46" customWidth="1"/>
    <col min="8699" max="8699" width="8.7109375" style="46" customWidth="1"/>
    <col min="8700" max="8700" width="8.42578125" style="46" customWidth="1"/>
    <col min="8701" max="8701" width="9.42578125" style="46" customWidth="1"/>
    <col min="8702" max="8702" width="10.140625" style="46" customWidth="1"/>
    <col min="8703" max="8703" width="7.7109375" style="46" customWidth="1"/>
    <col min="8704" max="8705" width="9.42578125" style="46" customWidth="1"/>
    <col min="8706" max="8707" width="9.7109375" style="46" customWidth="1"/>
    <col min="8708" max="8708" width="8.7109375" style="46" customWidth="1"/>
    <col min="8709" max="8709" width="9.42578125" style="46" customWidth="1"/>
    <col min="8710" max="8710" width="6.7109375" style="46" customWidth="1"/>
    <col min="8711" max="8711" width="8.140625" style="46" customWidth="1"/>
    <col min="8712" max="8712" width="10.42578125" style="46" customWidth="1"/>
    <col min="8713" max="8713" width="8.42578125" style="46" customWidth="1"/>
    <col min="8714" max="8714" width="9.7109375" style="46" customWidth="1"/>
    <col min="8715" max="8715" width="9.42578125" style="46" customWidth="1"/>
    <col min="8716" max="8716" width="7.42578125" style="46" customWidth="1"/>
    <col min="8717" max="8717" width="8.42578125" style="46" customWidth="1"/>
    <col min="8718" max="8719" width="8.28515625" style="46" customWidth="1"/>
    <col min="8720" max="8720" width="11.42578125" style="46" customWidth="1"/>
    <col min="8721" max="8721" width="10.42578125" style="46" customWidth="1"/>
    <col min="8722" max="8722" width="9.7109375" style="46" customWidth="1"/>
    <col min="8723" max="8723" width="9.140625" style="46" customWidth="1"/>
    <col min="8724" max="8724" width="9.42578125" style="46" customWidth="1"/>
    <col min="8725" max="8725" width="7.42578125" style="46" customWidth="1"/>
    <col min="8726" max="8726" width="8.42578125" style="46" customWidth="1"/>
    <col min="8727" max="8727" width="8.28515625" style="46" customWidth="1"/>
    <col min="8728" max="8728" width="11.42578125" style="46" customWidth="1"/>
    <col min="8729" max="8741" width="8" style="46" customWidth="1"/>
    <col min="8742" max="8742" width="9.42578125" style="46" customWidth="1"/>
    <col min="8743" max="8743" width="6.7109375" style="46" customWidth="1"/>
    <col min="8744" max="8746" width="8.28515625" style="46" customWidth="1"/>
    <col min="8747" max="8747" width="8.7109375" style="46" customWidth="1"/>
    <col min="8748" max="8748" width="6.7109375" style="46" customWidth="1"/>
    <col min="8749" max="8951" width="8.7109375" style="46"/>
    <col min="8952" max="8952" width="5.140625" style="46" customWidth="1"/>
    <col min="8953" max="8953" width="24" style="46" customWidth="1"/>
    <col min="8954" max="8954" width="7.7109375" style="46" customWidth="1"/>
    <col min="8955" max="8955" width="8.7109375" style="46" customWidth="1"/>
    <col min="8956" max="8956" width="8.42578125" style="46" customWidth="1"/>
    <col min="8957" max="8957" width="9.42578125" style="46" customWidth="1"/>
    <col min="8958" max="8958" width="10.140625" style="46" customWidth="1"/>
    <col min="8959" max="8959" width="7.7109375" style="46" customWidth="1"/>
    <col min="8960" max="8961" width="9.42578125" style="46" customWidth="1"/>
    <col min="8962" max="8963" width="9.7109375" style="46" customWidth="1"/>
    <col min="8964" max="8964" width="8.7109375" style="46" customWidth="1"/>
    <col min="8965" max="8965" width="9.42578125" style="46" customWidth="1"/>
    <col min="8966" max="8966" width="6.7109375" style="46" customWidth="1"/>
    <col min="8967" max="8967" width="8.140625" style="46" customWidth="1"/>
    <col min="8968" max="8968" width="10.42578125" style="46" customWidth="1"/>
    <col min="8969" max="8969" width="8.42578125" style="46" customWidth="1"/>
    <col min="8970" max="8970" width="9.7109375" style="46" customWidth="1"/>
    <col min="8971" max="8971" width="9.42578125" style="46" customWidth="1"/>
    <col min="8972" max="8972" width="7.42578125" style="46" customWidth="1"/>
    <col min="8973" max="8973" width="8.42578125" style="46" customWidth="1"/>
    <col min="8974" max="8975" width="8.28515625" style="46" customWidth="1"/>
    <col min="8976" max="8976" width="11.42578125" style="46" customWidth="1"/>
    <col min="8977" max="8977" width="10.42578125" style="46" customWidth="1"/>
    <col min="8978" max="8978" width="9.7109375" style="46" customWidth="1"/>
    <col min="8979" max="8979" width="9.140625" style="46" customWidth="1"/>
    <col min="8980" max="8980" width="9.42578125" style="46" customWidth="1"/>
    <col min="8981" max="8981" width="7.42578125" style="46" customWidth="1"/>
    <col min="8982" max="8982" width="8.42578125" style="46" customWidth="1"/>
    <col min="8983" max="8983" width="8.28515625" style="46" customWidth="1"/>
    <col min="8984" max="8984" width="11.42578125" style="46" customWidth="1"/>
    <col min="8985" max="8997" width="8" style="46" customWidth="1"/>
    <col min="8998" max="8998" width="9.42578125" style="46" customWidth="1"/>
    <col min="8999" max="8999" width="6.7109375" style="46" customWidth="1"/>
    <col min="9000" max="9002" width="8.28515625" style="46" customWidth="1"/>
    <col min="9003" max="9003" width="8.7109375" style="46" customWidth="1"/>
    <col min="9004" max="9004" width="6.7109375" style="46" customWidth="1"/>
    <col min="9005" max="9207" width="8.7109375" style="46"/>
    <col min="9208" max="9208" width="5.140625" style="46" customWidth="1"/>
    <col min="9209" max="9209" width="24" style="46" customWidth="1"/>
    <col min="9210" max="9210" width="7.7109375" style="46" customWidth="1"/>
    <col min="9211" max="9211" width="8.7109375" style="46" customWidth="1"/>
    <col min="9212" max="9212" width="8.42578125" style="46" customWidth="1"/>
    <col min="9213" max="9213" width="9.42578125" style="46" customWidth="1"/>
    <col min="9214" max="9214" width="10.140625" style="46" customWidth="1"/>
    <col min="9215" max="9215" width="7.7109375" style="46" customWidth="1"/>
    <col min="9216" max="9217" width="9.42578125" style="46" customWidth="1"/>
    <col min="9218" max="9219" width="9.7109375" style="46" customWidth="1"/>
    <col min="9220" max="9220" width="8.7109375" style="46" customWidth="1"/>
    <col min="9221" max="9221" width="9.42578125" style="46" customWidth="1"/>
    <col min="9222" max="9222" width="6.7109375" style="46" customWidth="1"/>
    <col min="9223" max="9223" width="8.140625" style="46" customWidth="1"/>
    <col min="9224" max="9224" width="10.42578125" style="46" customWidth="1"/>
    <col min="9225" max="9225" width="8.42578125" style="46" customWidth="1"/>
    <col min="9226" max="9226" width="9.7109375" style="46" customWidth="1"/>
    <col min="9227" max="9227" width="9.42578125" style="46" customWidth="1"/>
    <col min="9228" max="9228" width="7.42578125" style="46" customWidth="1"/>
    <col min="9229" max="9229" width="8.42578125" style="46" customWidth="1"/>
    <col min="9230" max="9231" width="8.28515625" style="46" customWidth="1"/>
    <col min="9232" max="9232" width="11.42578125" style="46" customWidth="1"/>
    <col min="9233" max="9233" width="10.42578125" style="46" customWidth="1"/>
    <col min="9234" max="9234" width="9.7109375" style="46" customWidth="1"/>
    <col min="9235" max="9235" width="9.140625" style="46" customWidth="1"/>
    <col min="9236" max="9236" width="9.42578125" style="46" customWidth="1"/>
    <col min="9237" max="9237" width="7.42578125" style="46" customWidth="1"/>
    <col min="9238" max="9238" width="8.42578125" style="46" customWidth="1"/>
    <col min="9239" max="9239" width="8.28515625" style="46" customWidth="1"/>
    <col min="9240" max="9240" width="11.42578125" style="46" customWidth="1"/>
    <col min="9241" max="9253" width="8" style="46" customWidth="1"/>
    <col min="9254" max="9254" width="9.42578125" style="46" customWidth="1"/>
    <col min="9255" max="9255" width="6.7109375" style="46" customWidth="1"/>
    <col min="9256" max="9258" width="8.28515625" style="46" customWidth="1"/>
    <col min="9259" max="9259" width="8.7109375" style="46" customWidth="1"/>
    <col min="9260" max="9260" width="6.7109375" style="46" customWidth="1"/>
    <col min="9261" max="9463" width="8.7109375" style="46"/>
    <col min="9464" max="9464" width="5.140625" style="46" customWidth="1"/>
    <col min="9465" max="9465" width="24" style="46" customWidth="1"/>
    <col min="9466" max="9466" width="7.7109375" style="46" customWidth="1"/>
    <col min="9467" max="9467" width="8.7109375" style="46" customWidth="1"/>
    <col min="9468" max="9468" width="8.42578125" style="46" customWidth="1"/>
    <col min="9469" max="9469" width="9.42578125" style="46" customWidth="1"/>
    <col min="9470" max="9470" width="10.140625" style="46" customWidth="1"/>
    <col min="9471" max="9471" width="7.7109375" style="46" customWidth="1"/>
    <col min="9472" max="9473" width="9.42578125" style="46" customWidth="1"/>
    <col min="9474" max="9475" width="9.7109375" style="46" customWidth="1"/>
    <col min="9476" max="9476" width="8.7109375" style="46" customWidth="1"/>
    <col min="9477" max="9477" width="9.42578125" style="46" customWidth="1"/>
    <col min="9478" max="9478" width="6.7109375" style="46" customWidth="1"/>
    <col min="9479" max="9479" width="8.140625" style="46" customWidth="1"/>
    <col min="9480" max="9480" width="10.42578125" style="46" customWidth="1"/>
    <col min="9481" max="9481" width="8.42578125" style="46" customWidth="1"/>
    <col min="9482" max="9482" width="9.7109375" style="46" customWidth="1"/>
    <col min="9483" max="9483" width="9.42578125" style="46" customWidth="1"/>
    <col min="9484" max="9484" width="7.42578125" style="46" customWidth="1"/>
    <col min="9485" max="9485" width="8.42578125" style="46" customWidth="1"/>
    <col min="9486" max="9487" width="8.28515625" style="46" customWidth="1"/>
    <col min="9488" max="9488" width="11.42578125" style="46" customWidth="1"/>
    <col min="9489" max="9489" width="10.42578125" style="46" customWidth="1"/>
    <col min="9490" max="9490" width="9.7109375" style="46" customWidth="1"/>
    <col min="9491" max="9491" width="9.140625" style="46" customWidth="1"/>
    <col min="9492" max="9492" width="9.42578125" style="46" customWidth="1"/>
    <col min="9493" max="9493" width="7.42578125" style="46" customWidth="1"/>
    <col min="9494" max="9494" width="8.42578125" style="46" customWidth="1"/>
    <col min="9495" max="9495" width="8.28515625" style="46" customWidth="1"/>
    <col min="9496" max="9496" width="11.42578125" style="46" customWidth="1"/>
    <col min="9497" max="9509" width="8" style="46" customWidth="1"/>
    <col min="9510" max="9510" width="9.42578125" style="46" customWidth="1"/>
    <col min="9511" max="9511" width="6.7109375" style="46" customWidth="1"/>
    <col min="9512" max="9514" width="8.28515625" style="46" customWidth="1"/>
    <col min="9515" max="9515" width="8.7109375" style="46" customWidth="1"/>
    <col min="9516" max="9516" width="6.7109375" style="46" customWidth="1"/>
    <col min="9517" max="9719" width="8.7109375" style="46"/>
    <col min="9720" max="9720" width="5.140625" style="46" customWidth="1"/>
    <col min="9721" max="9721" width="24" style="46" customWidth="1"/>
    <col min="9722" max="9722" width="7.7109375" style="46" customWidth="1"/>
    <col min="9723" max="9723" width="8.7109375" style="46" customWidth="1"/>
    <col min="9724" max="9724" width="8.42578125" style="46" customWidth="1"/>
    <col min="9725" max="9725" width="9.42578125" style="46" customWidth="1"/>
    <col min="9726" max="9726" width="10.140625" style="46" customWidth="1"/>
    <col min="9727" max="9727" width="7.7109375" style="46" customWidth="1"/>
    <col min="9728" max="9729" width="9.42578125" style="46" customWidth="1"/>
    <col min="9730" max="9731" width="9.7109375" style="46" customWidth="1"/>
    <col min="9732" max="9732" width="8.7109375" style="46" customWidth="1"/>
    <col min="9733" max="9733" width="9.42578125" style="46" customWidth="1"/>
    <col min="9734" max="9734" width="6.7109375" style="46" customWidth="1"/>
    <col min="9735" max="9735" width="8.140625" style="46" customWidth="1"/>
    <col min="9736" max="9736" width="10.42578125" style="46" customWidth="1"/>
    <col min="9737" max="9737" width="8.42578125" style="46" customWidth="1"/>
    <col min="9738" max="9738" width="9.7109375" style="46" customWidth="1"/>
    <col min="9739" max="9739" width="9.42578125" style="46" customWidth="1"/>
    <col min="9740" max="9740" width="7.42578125" style="46" customWidth="1"/>
    <col min="9741" max="9741" width="8.42578125" style="46" customWidth="1"/>
    <col min="9742" max="9743" width="8.28515625" style="46" customWidth="1"/>
    <col min="9744" max="9744" width="11.42578125" style="46" customWidth="1"/>
    <col min="9745" max="9745" width="10.42578125" style="46" customWidth="1"/>
    <col min="9746" max="9746" width="9.7109375" style="46" customWidth="1"/>
    <col min="9747" max="9747" width="9.140625" style="46" customWidth="1"/>
    <col min="9748" max="9748" width="9.42578125" style="46" customWidth="1"/>
    <col min="9749" max="9749" width="7.42578125" style="46" customWidth="1"/>
    <col min="9750" max="9750" width="8.42578125" style="46" customWidth="1"/>
    <col min="9751" max="9751" width="8.28515625" style="46" customWidth="1"/>
    <col min="9752" max="9752" width="11.42578125" style="46" customWidth="1"/>
    <col min="9753" max="9765" width="8" style="46" customWidth="1"/>
    <col min="9766" max="9766" width="9.42578125" style="46" customWidth="1"/>
    <col min="9767" max="9767" width="6.7109375" style="46" customWidth="1"/>
    <col min="9768" max="9770" width="8.28515625" style="46" customWidth="1"/>
    <col min="9771" max="9771" width="8.7109375" style="46" customWidth="1"/>
    <col min="9772" max="9772" width="6.7109375" style="46" customWidth="1"/>
    <col min="9773" max="9975" width="8.7109375" style="46"/>
    <col min="9976" max="9976" width="5.140625" style="46" customWidth="1"/>
    <col min="9977" max="9977" width="24" style="46" customWidth="1"/>
    <col min="9978" max="9978" width="7.7109375" style="46" customWidth="1"/>
    <col min="9979" max="9979" width="8.7109375" style="46" customWidth="1"/>
    <col min="9980" max="9980" width="8.42578125" style="46" customWidth="1"/>
    <col min="9981" max="9981" width="9.42578125" style="46" customWidth="1"/>
    <col min="9982" max="9982" width="10.140625" style="46" customWidth="1"/>
    <col min="9983" max="9983" width="7.7109375" style="46" customWidth="1"/>
    <col min="9984" max="9985" width="9.42578125" style="46" customWidth="1"/>
    <col min="9986" max="9987" width="9.7109375" style="46" customWidth="1"/>
    <col min="9988" max="9988" width="8.7109375" style="46" customWidth="1"/>
    <col min="9989" max="9989" width="9.42578125" style="46" customWidth="1"/>
    <col min="9990" max="9990" width="6.7109375" style="46" customWidth="1"/>
    <col min="9991" max="9991" width="8.140625" style="46" customWidth="1"/>
    <col min="9992" max="9992" width="10.42578125" style="46" customWidth="1"/>
    <col min="9993" max="9993" width="8.42578125" style="46" customWidth="1"/>
    <col min="9994" max="9994" width="9.7109375" style="46" customWidth="1"/>
    <col min="9995" max="9995" width="9.42578125" style="46" customWidth="1"/>
    <col min="9996" max="9996" width="7.42578125" style="46" customWidth="1"/>
    <col min="9997" max="9997" width="8.42578125" style="46" customWidth="1"/>
    <col min="9998" max="9999" width="8.28515625" style="46" customWidth="1"/>
    <col min="10000" max="10000" width="11.42578125" style="46" customWidth="1"/>
    <col min="10001" max="10001" width="10.42578125" style="46" customWidth="1"/>
    <col min="10002" max="10002" width="9.7109375" style="46" customWidth="1"/>
    <col min="10003" max="10003" width="9.140625" style="46" customWidth="1"/>
    <col min="10004" max="10004" width="9.42578125" style="46" customWidth="1"/>
    <col min="10005" max="10005" width="7.42578125" style="46" customWidth="1"/>
    <col min="10006" max="10006" width="8.42578125" style="46" customWidth="1"/>
    <col min="10007" max="10007" width="8.28515625" style="46" customWidth="1"/>
    <col min="10008" max="10008" width="11.42578125" style="46" customWidth="1"/>
    <col min="10009" max="10021" width="8" style="46" customWidth="1"/>
    <col min="10022" max="10022" width="9.42578125" style="46" customWidth="1"/>
    <col min="10023" max="10023" width="6.7109375" style="46" customWidth="1"/>
    <col min="10024" max="10026" width="8.28515625" style="46" customWidth="1"/>
    <col min="10027" max="10027" width="8.7109375" style="46" customWidth="1"/>
    <col min="10028" max="10028" width="6.7109375" style="46" customWidth="1"/>
    <col min="10029" max="10231" width="8.7109375" style="46"/>
    <col min="10232" max="10232" width="5.140625" style="46" customWidth="1"/>
    <col min="10233" max="10233" width="24" style="46" customWidth="1"/>
    <col min="10234" max="10234" width="7.7109375" style="46" customWidth="1"/>
    <col min="10235" max="10235" width="8.7109375" style="46" customWidth="1"/>
    <col min="10236" max="10236" width="8.42578125" style="46" customWidth="1"/>
    <col min="10237" max="10237" width="9.42578125" style="46" customWidth="1"/>
    <col min="10238" max="10238" width="10.140625" style="46" customWidth="1"/>
    <col min="10239" max="10239" width="7.7109375" style="46" customWidth="1"/>
    <col min="10240" max="10241" width="9.42578125" style="46" customWidth="1"/>
    <col min="10242" max="10243" width="9.7109375" style="46" customWidth="1"/>
    <col min="10244" max="10244" width="8.7109375" style="46" customWidth="1"/>
    <col min="10245" max="10245" width="9.42578125" style="46" customWidth="1"/>
    <col min="10246" max="10246" width="6.7109375" style="46" customWidth="1"/>
    <col min="10247" max="10247" width="8.140625" style="46" customWidth="1"/>
    <col min="10248" max="10248" width="10.42578125" style="46" customWidth="1"/>
    <col min="10249" max="10249" width="8.42578125" style="46" customWidth="1"/>
    <col min="10250" max="10250" width="9.7109375" style="46" customWidth="1"/>
    <col min="10251" max="10251" width="9.42578125" style="46" customWidth="1"/>
    <col min="10252" max="10252" width="7.42578125" style="46" customWidth="1"/>
    <col min="10253" max="10253" width="8.42578125" style="46" customWidth="1"/>
    <col min="10254" max="10255" width="8.28515625" style="46" customWidth="1"/>
    <col min="10256" max="10256" width="11.42578125" style="46" customWidth="1"/>
    <col min="10257" max="10257" width="10.42578125" style="46" customWidth="1"/>
    <col min="10258" max="10258" width="9.7109375" style="46" customWidth="1"/>
    <col min="10259" max="10259" width="9.140625" style="46" customWidth="1"/>
    <col min="10260" max="10260" width="9.42578125" style="46" customWidth="1"/>
    <col min="10261" max="10261" width="7.42578125" style="46" customWidth="1"/>
    <col min="10262" max="10262" width="8.42578125" style="46" customWidth="1"/>
    <col min="10263" max="10263" width="8.28515625" style="46" customWidth="1"/>
    <col min="10264" max="10264" width="11.42578125" style="46" customWidth="1"/>
    <col min="10265" max="10277" width="8" style="46" customWidth="1"/>
    <col min="10278" max="10278" width="9.42578125" style="46" customWidth="1"/>
    <col min="10279" max="10279" width="6.7109375" style="46" customWidth="1"/>
    <col min="10280" max="10282" width="8.28515625" style="46" customWidth="1"/>
    <col min="10283" max="10283" width="8.7109375" style="46" customWidth="1"/>
    <col min="10284" max="10284" width="6.7109375" style="46" customWidth="1"/>
    <col min="10285" max="10487" width="8.7109375" style="46"/>
    <col min="10488" max="10488" width="5.140625" style="46" customWidth="1"/>
    <col min="10489" max="10489" width="24" style="46" customWidth="1"/>
    <col min="10490" max="10490" width="7.7109375" style="46" customWidth="1"/>
    <col min="10491" max="10491" width="8.7109375" style="46" customWidth="1"/>
    <col min="10492" max="10492" width="8.42578125" style="46" customWidth="1"/>
    <col min="10493" max="10493" width="9.42578125" style="46" customWidth="1"/>
    <col min="10494" max="10494" width="10.140625" style="46" customWidth="1"/>
    <col min="10495" max="10495" width="7.7109375" style="46" customWidth="1"/>
    <col min="10496" max="10497" width="9.42578125" style="46" customWidth="1"/>
    <col min="10498" max="10499" width="9.7109375" style="46" customWidth="1"/>
    <col min="10500" max="10500" width="8.7109375" style="46" customWidth="1"/>
    <col min="10501" max="10501" width="9.42578125" style="46" customWidth="1"/>
    <col min="10502" max="10502" width="6.7109375" style="46" customWidth="1"/>
    <col min="10503" max="10503" width="8.140625" style="46" customWidth="1"/>
    <col min="10504" max="10504" width="10.42578125" style="46" customWidth="1"/>
    <col min="10505" max="10505" width="8.42578125" style="46" customWidth="1"/>
    <col min="10506" max="10506" width="9.7109375" style="46" customWidth="1"/>
    <col min="10507" max="10507" width="9.42578125" style="46" customWidth="1"/>
    <col min="10508" max="10508" width="7.42578125" style="46" customWidth="1"/>
    <col min="10509" max="10509" width="8.42578125" style="46" customWidth="1"/>
    <col min="10510" max="10511" width="8.28515625" style="46" customWidth="1"/>
    <col min="10512" max="10512" width="11.42578125" style="46" customWidth="1"/>
    <col min="10513" max="10513" width="10.42578125" style="46" customWidth="1"/>
    <col min="10514" max="10514" width="9.7109375" style="46" customWidth="1"/>
    <col min="10515" max="10515" width="9.140625" style="46" customWidth="1"/>
    <col min="10516" max="10516" width="9.42578125" style="46" customWidth="1"/>
    <col min="10517" max="10517" width="7.42578125" style="46" customWidth="1"/>
    <col min="10518" max="10518" width="8.42578125" style="46" customWidth="1"/>
    <col min="10519" max="10519" width="8.28515625" style="46" customWidth="1"/>
    <col min="10520" max="10520" width="11.42578125" style="46" customWidth="1"/>
    <col min="10521" max="10533" width="8" style="46" customWidth="1"/>
    <col min="10534" max="10534" width="9.42578125" style="46" customWidth="1"/>
    <col min="10535" max="10535" width="6.7109375" style="46" customWidth="1"/>
    <col min="10536" max="10538" width="8.28515625" style="46" customWidth="1"/>
    <col min="10539" max="10539" width="8.7109375" style="46" customWidth="1"/>
    <col min="10540" max="10540" width="6.7109375" style="46" customWidth="1"/>
    <col min="10541" max="10743" width="8.7109375" style="46"/>
    <col min="10744" max="10744" width="5.140625" style="46" customWidth="1"/>
    <col min="10745" max="10745" width="24" style="46" customWidth="1"/>
    <col min="10746" max="10746" width="7.7109375" style="46" customWidth="1"/>
    <col min="10747" max="10747" width="8.7109375" style="46" customWidth="1"/>
    <col min="10748" max="10748" width="8.42578125" style="46" customWidth="1"/>
    <col min="10749" max="10749" width="9.42578125" style="46" customWidth="1"/>
    <col min="10750" max="10750" width="10.140625" style="46" customWidth="1"/>
    <col min="10751" max="10751" width="7.7109375" style="46" customWidth="1"/>
    <col min="10752" max="10753" width="9.42578125" style="46" customWidth="1"/>
    <col min="10754" max="10755" width="9.7109375" style="46" customWidth="1"/>
    <col min="10756" max="10756" width="8.7109375" style="46" customWidth="1"/>
    <col min="10757" max="10757" width="9.42578125" style="46" customWidth="1"/>
    <col min="10758" max="10758" width="6.7109375" style="46" customWidth="1"/>
    <col min="10759" max="10759" width="8.140625" style="46" customWidth="1"/>
    <col min="10760" max="10760" width="10.42578125" style="46" customWidth="1"/>
    <col min="10761" max="10761" width="8.42578125" style="46" customWidth="1"/>
    <col min="10762" max="10762" width="9.7109375" style="46" customWidth="1"/>
    <col min="10763" max="10763" width="9.42578125" style="46" customWidth="1"/>
    <col min="10764" max="10764" width="7.42578125" style="46" customWidth="1"/>
    <col min="10765" max="10765" width="8.42578125" style="46" customWidth="1"/>
    <col min="10766" max="10767" width="8.28515625" style="46" customWidth="1"/>
    <col min="10768" max="10768" width="11.42578125" style="46" customWidth="1"/>
    <col min="10769" max="10769" width="10.42578125" style="46" customWidth="1"/>
    <col min="10770" max="10770" width="9.7109375" style="46" customWidth="1"/>
    <col min="10771" max="10771" width="9.140625" style="46" customWidth="1"/>
    <col min="10772" max="10772" width="9.42578125" style="46" customWidth="1"/>
    <col min="10773" max="10773" width="7.42578125" style="46" customWidth="1"/>
    <col min="10774" max="10774" width="8.42578125" style="46" customWidth="1"/>
    <col min="10775" max="10775" width="8.28515625" style="46" customWidth="1"/>
    <col min="10776" max="10776" width="11.42578125" style="46" customWidth="1"/>
    <col min="10777" max="10789" width="8" style="46" customWidth="1"/>
    <col min="10790" max="10790" width="9.42578125" style="46" customWidth="1"/>
    <col min="10791" max="10791" width="6.7109375" style="46" customWidth="1"/>
    <col min="10792" max="10794" width="8.28515625" style="46" customWidth="1"/>
    <col min="10795" max="10795" width="8.7109375" style="46" customWidth="1"/>
    <col min="10796" max="10796" width="6.7109375" style="46" customWidth="1"/>
    <col min="10797" max="10999" width="8.7109375" style="46"/>
    <col min="11000" max="11000" width="5.140625" style="46" customWidth="1"/>
    <col min="11001" max="11001" width="24" style="46" customWidth="1"/>
    <col min="11002" max="11002" width="7.7109375" style="46" customWidth="1"/>
    <col min="11003" max="11003" width="8.7109375" style="46" customWidth="1"/>
    <col min="11004" max="11004" width="8.42578125" style="46" customWidth="1"/>
    <col min="11005" max="11005" width="9.42578125" style="46" customWidth="1"/>
    <col min="11006" max="11006" width="10.140625" style="46" customWidth="1"/>
    <col min="11007" max="11007" width="7.7109375" style="46" customWidth="1"/>
    <col min="11008" max="11009" width="9.42578125" style="46" customWidth="1"/>
    <col min="11010" max="11011" width="9.7109375" style="46" customWidth="1"/>
    <col min="11012" max="11012" width="8.7109375" style="46" customWidth="1"/>
    <col min="11013" max="11013" width="9.42578125" style="46" customWidth="1"/>
    <col min="11014" max="11014" width="6.7109375" style="46" customWidth="1"/>
    <col min="11015" max="11015" width="8.140625" style="46" customWidth="1"/>
    <col min="11016" max="11016" width="10.42578125" style="46" customWidth="1"/>
    <col min="11017" max="11017" width="8.42578125" style="46" customWidth="1"/>
    <col min="11018" max="11018" width="9.7109375" style="46" customWidth="1"/>
    <col min="11019" max="11019" width="9.42578125" style="46" customWidth="1"/>
    <col min="11020" max="11020" width="7.42578125" style="46" customWidth="1"/>
    <col min="11021" max="11021" width="8.42578125" style="46" customWidth="1"/>
    <col min="11022" max="11023" width="8.28515625" style="46" customWidth="1"/>
    <col min="11024" max="11024" width="11.42578125" style="46" customWidth="1"/>
    <col min="11025" max="11025" width="10.42578125" style="46" customWidth="1"/>
    <col min="11026" max="11026" width="9.7109375" style="46" customWidth="1"/>
    <col min="11027" max="11027" width="9.140625" style="46" customWidth="1"/>
    <col min="11028" max="11028" width="9.42578125" style="46" customWidth="1"/>
    <col min="11029" max="11029" width="7.42578125" style="46" customWidth="1"/>
    <col min="11030" max="11030" width="8.42578125" style="46" customWidth="1"/>
    <col min="11031" max="11031" width="8.28515625" style="46" customWidth="1"/>
    <col min="11032" max="11032" width="11.42578125" style="46" customWidth="1"/>
    <col min="11033" max="11045" width="8" style="46" customWidth="1"/>
    <col min="11046" max="11046" width="9.42578125" style="46" customWidth="1"/>
    <col min="11047" max="11047" width="6.7109375" style="46" customWidth="1"/>
    <col min="11048" max="11050" width="8.28515625" style="46" customWidth="1"/>
    <col min="11051" max="11051" width="8.7109375" style="46" customWidth="1"/>
    <col min="11052" max="11052" width="6.7109375" style="46" customWidth="1"/>
    <col min="11053" max="11255" width="8.7109375" style="46"/>
    <col min="11256" max="11256" width="5.140625" style="46" customWidth="1"/>
    <col min="11257" max="11257" width="24" style="46" customWidth="1"/>
    <col min="11258" max="11258" width="7.7109375" style="46" customWidth="1"/>
    <col min="11259" max="11259" width="8.7109375" style="46" customWidth="1"/>
    <col min="11260" max="11260" width="8.42578125" style="46" customWidth="1"/>
    <col min="11261" max="11261" width="9.42578125" style="46" customWidth="1"/>
    <col min="11262" max="11262" width="10.140625" style="46" customWidth="1"/>
    <col min="11263" max="11263" width="7.7109375" style="46" customWidth="1"/>
    <col min="11264" max="11265" width="9.42578125" style="46" customWidth="1"/>
    <col min="11266" max="11267" width="9.7109375" style="46" customWidth="1"/>
    <col min="11268" max="11268" width="8.7109375" style="46" customWidth="1"/>
    <col min="11269" max="11269" width="9.42578125" style="46" customWidth="1"/>
    <col min="11270" max="11270" width="6.7109375" style="46" customWidth="1"/>
    <col min="11271" max="11271" width="8.140625" style="46" customWidth="1"/>
    <col min="11272" max="11272" width="10.42578125" style="46" customWidth="1"/>
    <col min="11273" max="11273" width="8.42578125" style="46" customWidth="1"/>
    <col min="11274" max="11274" width="9.7109375" style="46" customWidth="1"/>
    <col min="11275" max="11275" width="9.42578125" style="46" customWidth="1"/>
    <col min="11276" max="11276" width="7.42578125" style="46" customWidth="1"/>
    <col min="11277" max="11277" width="8.42578125" style="46" customWidth="1"/>
    <col min="11278" max="11279" width="8.28515625" style="46" customWidth="1"/>
    <col min="11280" max="11280" width="11.42578125" style="46" customWidth="1"/>
    <col min="11281" max="11281" width="10.42578125" style="46" customWidth="1"/>
    <col min="11282" max="11282" width="9.7109375" style="46" customWidth="1"/>
    <col min="11283" max="11283" width="9.140625" style="46" customWidth="1"/>
    <col min="11284" max="11284" width="9.42578125" style="46" customWidth="1"/>
    <col min="11285" max="11285" width="7.42578125" style="46" customWidth="1"/>
    <col min="11286" max="11286" width="8.42578125" style="46" customWidth="1"/>
    <col min="11287" max="11287" width="8.28515625" style="46" customWidth="1"/>
    <col min="11288" max="11288" width="11.42578125" style="46" customWidth="1"/>
    <col min="11289" max="11301" width="8" style="46" customWidth="1"/>
    <col min="11302" max="11302" width="9.42578125" style="46" customWidth="1"/>
    <col min="11303" max="11303" width="6.7109375" style="46" customWidth="1"/>
    <col min="11304" max="11306" width="8.28515625" style="46" customWidth="1"/>
    <col min="11307" max="11307" width="8.7109375" style="46" customWidth="1"/>
    <col min="11308" max="11308" width="6.7109375" style="46" customWidth="1"/>
    <col min="11309" max="11511" width="8.7109375" style="46"/>
    <col min="11512" max="11512" width="5.140625" style="46" customWidth="1"/>
    <col min="11513" max="11513" width="24" style="46" customWidth="1"/>
    <col min="11514" max="11514" width="7.7109375" style="46" customWidth="1"/>
    <col min="11515" max="11515" width="8.7109375" style="46" customWidth="1"/>
    <col min="11516" max="11516" width="8.42578125" style="46" customWidth="1"/>
    <col min="11517" max="11517" width="9.42578125" style="46" customWidth="1"/>
    <col min="11518" max="11518" width="10.140625" style="46" customWidth="1"/>
    <col min="11519" max="11519" width="7.7109375" style="46" customWidth="1"/>
    <col min="11520" max="11521" width="9.42578125" style="46" customWidth="1"/>
    <col min="11522" max="11523" width="9.7109375" style="46" customWidth="1"/>
    <col min="11524" max="11524" width="8.7109375" style="46" customWidth="1"/>
    <col min="11525" max="11525" width="9.42578125" style="46" customWidth="1"/>
    <col min="11526" max="11526" width="6.7109375" style="46" customWidth="1"/>
    <col min="11527" max="11527" width="8.140625" style="46" customWidth="1"/>
    <col min="11528" max="11528" width="10.42578125" style="46" customWidth="1"/>
    <col min="11529" max="11529" width="8.42578125" style="46" customWidth="1"/>
    <col min="11530" max="11530" width="9.7109375" style="46" customWidth="1"/>
    <col min="11531" max="11531" width="9.42578125" style="46" customWidth="1"/>
    <col min="11532" max="11532" width="7.42578125" style="46" customWidth="1"/>
    <col min="11533" max="11533" width="8.42578125" style="46" customWidth="1"/>
    <col min="11534" max="11535" width="8.28515625" style="46" customWidth="1"/>
    <col min="11536" max="11536" width="11.42578125" style="46" customWidth="1"/>
    <col min="11537" max="11537" width="10.42578125" style="46" customWidth="1"/>
    <col min="11538" max="11538" width="9.7109375" style="46" customWidth="1"/>
    <col min="11539" max="11539" width="9.140625" style="46" customWidth="1"/>
    <col min="11540" max="11540" width="9.42578125" style="46" customWidth="1"/>
    <col min="11541" max="11541" width="7.42578125" style="46" customWidth="1"/>
    <col min="11542" max="11542" width="8.42578125" style="46" customWidth="1"/>
    <col min="11543" max="11543" width="8.28515625" style="46" customWidth="1"/>
    <col min="11544" max="11544" width="11.42578125" style="46" customWidth="1"/>
    <col min="11545" max="11557" width="8" style="46" customWidth="1"/>
    <col min="11558" max="11558" width="9.42578125" style="46" customWidth="1"/>
    <col min="11559" max="11559" width="6.7109375" style="46" customWidth="1"/>
    <col min="11560" max="11562" width="8.28515625" style="46" customWidth="1"/>
    <col min="11563" max="11563" width="8.7109375" style="46" customWidth="1"/>
    <col min="11564" max="11564" width="6.7109375" style="46" customWidth="1"/>
    <col min="11565" max="11767" width="8.7109375" style="46"/>
    <col min="11768" max="11768" width="5.140625" style="46" customWidth="1"/>
    <col min="11769" max="11769" width="24" style="46" customWidth="1"/>
    <col min="11770" max="11770" width="7.7109375" style="46" customWidth="1"/>
    <col min="11771" max="11771" width="8.7109375" style="46" customWidth="1"/>
    <col min="11772" max="11772" width="8.42578125" style="46" customWidth="1"/>
    <col min="11773" max="11773" width="9.42578125" style="46" customWidth="1"/>
    <col min="11774" max="11774" width="10.140625" style="46" customWidth="1"/>
    <col min="11775" max="11775" width="7.7109375" style="46" customWidth="1"/>
    <col min="11776" max="11777" width="9.42578125" style="46" customWidth="1"/>
    <col min="11778" max="11779" width="9.7109375" style="46" customWidth="1"/>
    <col min="11780" max="11780" width="8.7109375" style="46" customWidth="1"/>
    <col min="11781" max="11781" width="9.42578125" style="46" customWidth="1"/>
    <col min="11782" max="11782" width="6.7109375" style="46" customWidth="1"/>
    <col min="11783" max="11783" width="8.140625" style="46" customWidth="1"/>
    <col min="11784" max="11784" width="10.42578125" style="46" customWidth="1"/>
    <col min="11785" max="11785" width="8.42578125" style="46" customWidth="1"/>
    <col min="11786" max="11786" width="9.7109375" style="46" customWidth="1"/>
    <col min="11787" max="11787" width="9.42578125" style="46" customWidth="1"/>
    <col min="11788" max="11788" width="7.42578125" style="46" customWidth="1"/>
    <col min="11789" max="11789" width="8.42578125" style="46" customWidth="1"/>
    <col min="11790" max="11791" width="8.28515625" style="46" customWidth="1"/>
    <col min="11792" max="11792" width="11.42578125" style="46" customWidth="1"/>
    <col min="11793" max="11793" width="10.42578125" style="46" customWidth="1"/>
    <col min="11794" max="11794" width="9.7109375" style="46" customWidth="1"/>
    <col min="11795" max="11795" width="9.140625" style="46" customWidth="1"/>
    <col min="11796" max="11796" width="9.42578125" style="46" customWidth="1"/>
    <col min="11797" max="11797" width="7.42578125" style="46" customWidth="1"/>
    <col min="11798" max="11798" width="8.42578125" style="46" customWidth="1"/>
    <col min="11799" max="11799" width="8.28515625" style="46" customWidth="1"/>
    <col min="11800" max="11800" width="11.42578125" style="46" customWidth="1"/>
    <col min="11801" max="11813" width="8" style="46" customWidth="1"/>
    <col min="11814" max="11814" width="9.42578125" style="46" customWidth="1"/>
    <col min="11815" max="11815" width="6.7109375" style="46" customWidth="1"/>
    <col min="11816" max="11818" width="8.28515625" style="46" customWidth="1"/>
    <col min="11819" max="11819" width="8.7109375" style="46" customWidth="1"/>
    <col min="11820" max="11820" width="6.7109375" style="46" customWidth="1"/>
    <col min="11821" max="12023" width="8.7109375" style="46"/>
    <col min="12024" max="12024" width="5.140625" style="46" customWidth="1"/>
    <col min="12025" max="12025" width="24" style="46" customWidth="1"/>
    <col min="12026" max="12026" width="7.7109375" style="46" customWidth="1"/>
    <col min="12027" max="12027" width="8.7109375" style="46" customWidth="1"/>
    <col min="12028" max="12028" width="8.42578125" style="46" customWidth="1"/>
    <col min="12029" max="12029" width="9.42578125" style="46" customWidth="1"/>
    <col min="12030" max="12030" width="10.140625" style="46" customWidth="1"/>
    <col min="12031" max="12031" width="7.7109375" style="46" customWidth="1"/>
    <col min="12032" max="12033" width="9.42578125" style="46" customWidth="1"/>
    <col min="12034" max="12035" width="9.7109375" style="46" customWidth="1"/>
    <col min="12036" max="12036" width="8.7109375" style="46" customWidth="1"/>
    <col min="12037" max="12037" width="9.42578125" style="46" customWidth="1"/>
    <col min="12038" max="12038" width="6.7109375" style="46" customWidth="1"/>
    <col min="12039" max="12039" width="8.140625" style="46" customWidth="1"/>
    <col min="12040" max="12040" width="10.42578125" style="46" customWidth="1"/>
    <col min="12041" max="12041" width="8.42578125" style="46" customWidth="1"/>
    <col min="12042" max="12042" width="9.7109375" style="46" customWidth="1"/>
    <col min="12043" max="12043" width="9.42578125" style="46" customWidth="1"/>
    <col min="12044" max="12044" width="7.42578125" style="46" customWidth="1"/>
    <col min="12045" max="12045" width="8.42578125" style="46" customWidth="1"/>
    <col min="12046" max="12047" width="8.28515625" style="46" customWidth="1"/>
    <col min="12048" max="12048" width="11.42578125" style="46" customWidth="1"/>
    <col min="12049" max="12049" width="10.42578125" style="46" customWidth="1"/>
    <col min="12050" max="12050" width="9.7109375" style="46" customWidth="1"/>
    <col min="12051" max="12051" width="9.140625" style="46" customWidth="1"/>
    <col min="12052" max="12052" width="9.42578125" style="46" customWidth="1"/>
    <col min="12053" max="12053" width="7.42578125" style="46" customWidth="1"/>
    <col min="12054" max="12054" width="8.42578125" style="46" customWidth="1"/>
    <col min="12055" max="12055" width="8.28515625" style="46" customWidth="1"/>
    <col min="12056" max="12056" width="11.42578125" style="46" customWidth="1"/>
    <col min="12057" max="12069" width="8" style="46" customWidth="1"/>
    <col min="12070" max="12070" width="9.42578125" style="46" customWidth="1"/>
    <col min="12071" max="12071" width="6.7109375" style="46" customWidth="1"/>
    <col min="12072" max="12074" width="8.28515625" style="46" customWidth="1"/>
    <col min="12075" max="12075" width="8.7109375" style="46" customWidth="1"/>
    <col min="12076" max="12076" width="6.7109375" style="46" customWidth="1"/>
    <col min="12077" max="12279" width="8.7109375" style="46"/>
    <col min="12280" max="12280" width="5.140625" style="46" customWidth="1"/>
    <col min="12281" max="12281" width="24" style="46" customWidth="1"/>
    <col min="12282" max="12282" width="7.7109375" style="46" customWidth="1"/>
    <col min="12283" max="12283" width="8.7109375" style="46" customWidth="1"/>
    <col min="12284" max="12284" width="8.42578125" style="46" customWidth="1"/>
    <col min="12285" max="12285" width="9.42578125" style="46" customWidth="1"/>
    <col min="12286" max="12286" width="10.140625" style="46" customWidth="1"/>
    <col min="12287" max="12287" width="7.7109375" style="46" customWidth="1"/>
    <col min="12288" max="12289" width="9.42578125" style="46" customWidth="1"/>
    <col min="12290" max="12291" width="9.7109375" style="46" customWidth="1"/>
    <col min="12292" max="12292" width="8.7109375" style="46" customWidth="1"/>
    <col min="12293" max="12293" width="9.42578125" style="46" customWidth="1"/>
    <col min="12294" max="12294" width="6.7109375" style="46" customWidth="1"/>
    <col min="12295" max="12295" width="8.140625" style="46" customWidth="1"/>
    <col min="12296" max="12296" width="10.42578125" style="46" customWidth="1"/>
    <col min="12297" max="12297" width="8.42578125" style="46" customWidth="1"/>
    <col min="12298" max="12298" width="9.7109375" style="46" customWidth="1"/>
    <col min="12299" max="12299" width="9.42578125" style="46" customWidth="1"/>
    <col min="12300" max="12300" width="7.42578125" style="46" customWidth="1"/>
    <col min="12301" max="12301" width="8.42578125" style="46" customWidth="1"/>
    <col min="12302" max="12303" width="8.28515625" style="46" customWidth="1"/>
    <col min="12304" max="12304" width="11.42578125" style="46" customWidth="1"/>
    <col min="12305" max="12305" width="10.42578125" style="46" customWidth="1"/>
    <col min="12306" max="12306" width="9.7109375" style="46" customWidth="1"/>
    <col min="12307" max="12307" width="9.140625" style="46" customWidth="1"/>
    <col min="12308" max="12308" width="9.42578125" style="46" customWidth="1"/>
    <col min="12309" max="12309" width="7.42578125" style="46" customWidth="1"/>
    <col min="12310" max="12310" width="8.42578125" style="46" customWidth="1"/>
    <col min="12311" max="12311" width="8.28515625" style="46" customWidth="1"/>
    <col min="12312" max="12312" width="11.42578125" style="46" customWidth="1"/>
    <col min="12313" max="12325" width="8" style="46" customWidth="1"/>
    <col min="12326" max="12326" width="9.42578125" style="46" customWidth="1"/>
    <col min="12327" max="12327" width="6.7109375" style="46" customWidth="1"/>
    <col min="12328" max="12330" width="8.28515625" style="46" customWidth="1"/>
    <col min="12331" max="12331" width="8.7109375" style="46" customWidth="1"/>
    <col min="12332" max="12332" width="6.7109375" style="46" customWidth="1"/>
    <col min="12333" max="12535" width="8.7109375" style="46"/>
    <col min="12536" max="12536" width="5.140625" style="46" customWidth="1"/>
    <col min="12537" max="12537" width="24" style="46" customWidth="1"/>
    <col min="12538" max="12538" width="7.7109375" style="46" customWidth="1"/>
    <col min="12539" max="12539" width="8.7109375" style="46" customWidth="1"/>
    <col min="12540" max="12540" width="8.42578125" style="46" customWidth="1"/>
    <col min="12541" max="12541" width="9.42578125" style="46" customWidth="1"/>
    <col min="12542" max="12542" width="10.140625" style="46" customWidth="1"/>
    <col min="12543" max="12543" width="7.7109375" style="46" customWidth="1"/>
    <col min="12544" max="12545" width="9.42578125" style="46" customWidth="1"/>
    <col min="12546" max="12547" width="9.7109375" style="46" customWidth="1"/>
    <col min="12548" max="12548" width="8.7109375" style="46" customWidth="1"/>
    <col min="12549" max="12549" width="9.42578125" style="46" customWidth="1"/>
    <col min="12550" max="12550" width="6.7109375" style="46" customWidth="1"/>
    <col min="12551" max="12551" width="8.140625" style="46" customWidth="1"/>
    <col min="12552" max="12552" width="10.42578125" style="46" customWidth="1"/>
    <col min="12553" max="12553" width="8.42578125" style="46" customWidth="1"/>
    <col min="12554" max="12554" width="9.7109375" style="46" customWidth="1"/>
    <col min="12555" max="12555" width="9.42578125" style="46" customWidth="1"/>
    <col min="12556" max="12556" width="7.42578125" style="46" customWidth="1"/>
    <col min="12557" max="12557" width="8.42578125" style="46" customWidth="1"/>
    <col min="12558" max="12559" width="8.28515625" style="46" customWidth="1"/>
    <col min="12560" max="12560" width="11.42578125" style="46" customWidth="1"/>
    <col min="12561" max="12561" width="10.42578125" style="46" customWidth="1"/>
    <col min="12562" max="12562" width="9.7109375" style="46" customWidth="1"/>
    <col min="12563" max="12563" width="9.140625" style="46" customWidth="1"/>
    <col min="12564" max="12564" width="9.42578125" style="46" customWidth="1"/>
    <col min="12565" max="12565" width="7.42578125" style="46" customWidth="1"/>
    <col min="12566" max="12566" width="8.42578125" style="46" customWidth="1"/>
    <col min="12567" max="12567" width="8.28515625" style="46" customWidth="1"/>
    <col min="12568" max="12568" width="11.42578125" style="46" customWidth="1"/>
    <col min="12569" max="12581" width="8" style="46" customWidth="1"/>
    <col min="12582" max="12582" width="9.42578125" style="46" customWidth="1"/>
    <col min="12583" max="12583" width="6.7109375" style="46" customWidth="1"/>
    <col min="12584" max="12586" width="8.28515625" style="46" customWidth="1"/>
    <col min="12587" max="12587" width="8.7109375" style="46" customWidth="1"/>
    <col min="12588" max="12588" width="6.7109375" style="46" customWidth="1"/>
    <col min="12589" max="12791" width="8.7109375" style="46"/>
    <col min="12792" max="12792" width="5.140625" style="46" customWidth="1"/>
    <col min="12793" max="12793" width="24" style="46" customWidth="1"/>
    <col min="12794" max="12794" width="7.7109375" style="46" customWidth="1"/>
    <col min="12795" max="12795" width="8.7109375" style="46" customWidth="1"/>
    <col min="12796" max="12796" width="8.42578125" style="46" customWidth="1"/>
    <col min="12797" max="12797" width="9.42578125" style="46" customWidth="1"/>
    <col min="12798" max="12798" width="10.140625" style="46" customWidth="1"/>
    <col min="12799" max="12799" width="7.7109375" style="46" customWidth="1"/>
    <col min="12800" max="12801" width="9.42578125" style="46" customWidth="1"/>
    <col min="12802" max="12803" width="9.7109375" style="46" customWidth="1"/>
    <col min="12804" max="12804" width="8.7109375" style="46" customWidth="1"/>
    <col min="12805" max="12805" width="9.42578125" style="46" customWidth="1"/>
    <col min="12806" max="12806" width="6.7109375" style="46" customWidth="1"/>
    <col min="12807" max="12807" width="8.140625" style="46" customWidth="1"/>
    <col min="12808" max="12808" width="10.42578125" style="46" customWidth="1"/>
    <col min="12809" max="12809" width="8.42578125" style="46" customWidth="1"/>
    <col min="12810" max="12810" width="9.7109375" style="46" customWidth="1"/>
    <col min="12811" max="12811" width="9.42578125" style="46" customWidth="1"/>
    <col min="12812" max="12812" width="7.42578125" style="46" customWidth="1"/>
    <col min="12813" max="12813" width="8.42578125" style="46" customWidth="1"/>
    <col min="12814" max="12815" width="8.28515625" style="46" customWidth="1"/>
    <col min="12816" max="12816" width="11.42578125" style="46" customWidth="1"/>
    <col min="12817" max="12817" width="10.42578125" style="46" customWidth="1"/>
    <col min="12818" max="12818" width="9.7109375" style="46" customWidth="1"/>
    <col min="12819" max="12819" width="9.140625" style="46" customWidth="1"/>
    <col min="12820" max="12820" width="9.42578125" style="46" customWidth="1"/>
    <col min="12821" max="12821" width="7.42578125" style="46" customWidth="1"/>
    <col min="12822" max="12822" width="8.42578125" style="46" customWidth="1"/>
    <col min="12823" max="12823" width="8.28515625" style="46" customWidth="1"/>
    <col min="12824" max="12824" width="11.42578125" style="46" customWidth="1"/>
    <col min="12825" max="12837" width="8" style="46" customWidth="1"/>
    <col min="12838" max="12838" width="9.42578125" style="46" customWidth="1"/>
    <col min="12839" max="12839" width="6.7109375" style="46" customWidth="1"/>
    <col min="12840" max="12842" width="8.28515625" style="46" customWidth="1"/>
    <col min="12843" max="12843" width="8.7109375" style="46" customWidth="1"/>
    <col min="12844" max="12844" width="6.7109375" style="46" customWidth="1"/>
    <col min="12845" max="13047" width="8.7109375" style="46"/>
    <col min="13048" max="13048" width="5.140625" style="46" customWidth="1"/>
    <col min="13049" max="13049" width="24" style="46" customWidth="1"/>
    <col min="13050" max="13050" width="7.7109375" style="46" customWidth="1"/>
    <col min="13051" max="13051" width="8.7109375" style="46" customWidth="1"/>
    <col min="13052" max="13052" width="8.42578125" style="46" customWidth="1"/>
    <col min="13053" max="13053" width="9.42578125" style="46" customWidth="1"/>
    <col min="13054" max="13054" width="10.140625" style="46" customWidth="1"/>
    <col min="13055" max="13055" width="7.7109375" style="46" customWidth="1"/>
    <col min="13056" max="13057" width="9.42578125" style="46" customWidth="1"/>
    <col min="13058" max="13059" width="9.7109375" style="46" customWidth="1"/>
    <col min="13060" max="13060" width="8.7109375" style="46" customWidth="1"/>
    <col min="13061" max="13061" width="9.42578125" style="46" customWidth="1"/>
    <col min="13062" max="13062" width="6.7109375" style="46" customWidth="1"/>
    <col min="13063" max="13063" width="8.140625" style="46" customWidth="1"/>
    <col min="13064" max="13064" width="10.42578125" style="46" customWidth="1"/>
    <col min="13065" max="13065" width="8.42578125" style="46" customWidth="1"/>
    <col min="13066" max="13066" width="9.7109375" style="46" customWidth="1"/>
    <col min="13067" max="13067" width="9.42578125" style="46" customWidth="1"/>
    <col min="13068" max="13068" width="7.42578125" style="46" customWidth="1"/>
    <col min="13069" max="13069" width="8.42578125" style="46" customWidth="1"/>
    <col min="13070" max="13071" width="8.28515625" style="46" customWidth="1"/>
    <col min="13072" max="13072" width="11.42578125" style="46" customWidth="1"/>
    <col min="13073" max="13073" width="10.42578125" style="46" customWidth="1"/>
    <col min="13074" max="13074" width="9.7109375" style="46" customWidth="1"/>
    <col min="13075" max="13075" width="9.140625" style="46" customWidth="1"/>
    <col min="13076" max="13076" width="9.42578125" style="46" customWidth="1"/>
    <col min="13077" max="13077" width="7.42578125" style="46" customWidth="1"/>
    <col min="13078" max="13078" width="8.42578125" style="46" customWidth="1"/>
    <col min="13079" max="13079" width="8.28515625" style="46" customWidth="1"/>
    <col min="13080" max="13080" width="11.42578125" style="46" customWidth="1"/>
    <col min="13081" max="13093" width="8" style="46" customWidth="1"/>
    <col min="13094" max="13094" width="9.42578125" style="46" customWidth="1"/>
    <col min="13095" max="13095" width="6.7109375" style="46" customWidth="1"/>
    <col min="13096" max="13098" width="8.28515625" style="46" customWidth="1"/>
    <col min="13099" max="13099" width="8.7109375" style="46" customWidth="1"/>
    <col min="13100" max="13100" width="6.7109375" style="46" customWidth="1"/>
    <col min="13101" max="13303" width="8.7109375" style="46"/>
    <col min="13304" max="13304" width="5.140625" style="46" customWidth="1"/>
    <col min="13305" max="13305" width="24" style="46" customWidth="1"/>
    <col min="13306" max="13306" width="7.7109375" style="46" customWidth="1"/>
    <col min="13307" max="13307" width="8.7109375" style="46" customWidth="1"/>
    <col min="13308" max="13308" width="8.42578125" style="46" customWidth="1"/>
    <col min="13309" max="13309" width="9.42578125" style="46" customWidth="1"/>
    <col min="13310" max="13310" width="10.140625" style="46" customWidth="1"/>
    <col min="13311" max="13311" width="7.7109375" style="46" customWidth="1"/>
    <col min="13312" max="13313" width="9.42578125" style="46" customWidth="1"/>
    <col min="13314" max="13315" width="9.7109375" style="46" customWidth="1"/>
    <col min="13316" max="13316" width="8.7109375" style="46" customWidth="1"/>
    <col min="13317" max="13317" width="9.42578125" style="46" customWidth="1"/>
    <col min="13318" max="13318" width="6.7109375" style="46" customWidth="1"/>
    <col min="13319" max="13319" width="8.140625" style="46" customWidth="1"/>
    <col min="13320" max="13320" width="10.42578125" style="46" customWidth="1"/>
    <col min="13321" max="13321" width="8.42578125" style="46" customWidth="1"/>
    <col min="13322" max="13322" width="9.7109375" style="46" customWidth="1"/>
    <col min="13323" max="13323" width="9.42578125" style="46" customWidth="1"/>
    <col min="13324" max="13324" width="7.42578125" style="46" customWidth="1"/>
    <col min="13325" max="13325" width="8.42578125" style="46" customWidth="1"/>
    <col min="13326" max="13327" width="8.28515625" style="46" customWidth="1"/>
    <col min="13328" max="13328" width="11.42578125" style="46" customWidth="1"/>
    <col min="13329" max="13329" width="10.42578125" style="46" customWidth="1"/>
    <col min="13330" max="13330" width="9.7109375" style="46" customWidth="1"/>
    <col min="13331" max="13331" width="9.140625" style="46" customWidth="1"/>
    <col min="13332" max="13332" width="9.42578125" style="46" customWidth="1"/>
    <col min="13333" max="13333" width="7.42578125" style="46" customWidth="1"/>
    <col min="13334" max="13334" width="8.42578125" style="46" customWidth="1"/>
    <col min="13335" max="13335" width="8.28515625" style="46" customWidth="1"/>
    <col min="13336" max="13336" width="11.42578125" style="46" customWidth="1"/>
    <col min="13337" max="13349" width="8" style="46" customWidth="1"/>
    <col min="13350" max="13350" width="9.42578125" style="46" customWidth="1"/>
    <col min="13351" max="13351" width="6.7109375" style="46" customWidth="1"/>
    <col min="13352" max="13354" width="8.28515625" style="46" customWidth="1"/>
    <col min="13355" max="13355" width="8.7109375" style="46" customWidth="1"/>
    <col min="13356" max="13356" width="6.7109375" style="46" customWidth="1"/>
    <col min="13357" max="13559" width="8.7109375" style="46"/>
    <col min="13560" max="13560" width="5.140625" style="46" customWidth="1"/>
    <col min="13561" max="13561" width="24" style="46" customWidth="1"/>
    <col min="13562" max="13562" width="7.7109375" style="46" customWidth="1"/>
    <col min="13563" max="13563" width="8.7109375" style="46" customWidth="1"/>
    <col min="13564" max="13564" width="8.42578125" style="46" customWidth="1"/>
    <col min="13565" max="13565" width="9.42578125" style="46" customWidth="1"/>
    <col min="13566" max="13566" width="10.140625" style="46" customWidth="1"/>
    <col min="13567" max="13567" width="7.7109375" style="46" customWidth="1"/>
    <col min="13568" max="13569" width="9.42578125" style="46" customWidth="1"/>
    <col min="13570" max="13571" width="9.7109375" style="46" customWidth="1"/>
    <col min="13572" max="13572" width="8.7109375" style="46" customWidth="1"/>
    <col min="13573" max="13573" width="9.42578125" style="46" customWidth="1"/>
    <col min="13574" max="13574" width="6.7109375" style="46" customWidth="1"/>
    <col min="13575" max="13575" width="8.140625" style="46" customWidth="1"/>
    <col min="13576" max="13576" width="10.42578125" style="46" customWidth="1"/>
    <col min="13577" max="13577" width="8.42578125" style="46" customWidth="1"/>
    <col min="13578" max="13578" width="9.7109375" style="46" customWidth="1"/>
    <col min="13579" max="13579" width="9.42578125" style="46" customWidth="1"/>
    <col min="13580" max="13580" width="7.42578125" style="46" customWidth="1"/>
    <col min="13581" max="13581" width="8.42578125" style="46" customWidth="1"/>
    <col min="13582" max="13583" width="8.28515625" style="46" customWidth="1"/>
    <col min="13584" max="13584" width="11.42578125" style="46" customWidth="1"/>
    <col min="13585" max="13585" width="10.42578125" style="46" customWidth="1"/>
    <col min="13586" max="13586" width="9.7109375" style="46" customWidth="1"/>
    <col min="13587" max="13587" width="9.140625" style="46" customWidth="1"/>
    <col min="13588" max="13588" width="9.42578125" style="46" customWidth="1"/>
    <col min="13589" max="13589" width="7.42578125" style="46" customWidth="1"/>
    <col min="13590" max="13590" width="8.42578125" style="46" customWidth="1"/>
    <col min="13591" max="13591" width="8.28515625" style="46" customWidth="1"/>
    <col min="13592" max="13592" width="11.42578125" style="46" customWidth="1"/>
    <col min="13593" max="13605" width="8" style="46" customWidth="1"/>
    <col min="13606" max="13606" width="9.42578125" style="46" customWidth="1"/>
    <col min="13607" max="13607" width="6.7109375" style="46" customWidth="1"/>
    <col min="13608" max="13610" width="8.28515625" style="46" customWidth="1"/>
    <col min="13611" max="13611" width="8.7109375" style="46" customWidth="1"/>
    <col min="13612" max="13612" width="6.7109375" style="46" customWidth="1"/>
    <col min="13613" max="13815" width="8.7109375" style="46"/>
    <col min="13816" max="13816" width="5.140625" style="46" customWidth="1"/>
    <col min="13817" max="13817" width="24" style="46" customWidth="1"/>
    <col min="13818" max="13818" width="7.7109375" style="46" customWidth="1"/>
    <col min="13819" max="13819" width="8.7109375" style="46" customWidth="1"/>
    <col min="13820" max="13820" width="8.42578125" style="46" customWidth="1"/>
    <col min="13821" max="13821" width="9.42578125" style="46" customWidth="1"/>
    <col min="13822" max="13822" width="10.140625" style="46" customWidth="1"/>
    <col min="13823" max="13823" width="7.7109375" style="46" customWidth="1"/>
    <col min="13824" max="13825" width="9.42578125" style="46" customWidth="1"/>
    <col min="13826" max="13827" width="9.7109375" style="46" customWidth="1"/>
    <col min="13828" max="13828" width="8.7109375" style="46" customWidth="1"/>
    <col min="13829" max="13829" width="9.42578125" style="46" customWidth="1"/>
    <col min="13830" max="13830" width="6.7109375" style="46" customWidth="1"/>
    <col min="13831" max="13831" width="8.140625" style="46" customWidth="1"/>
    <col min="13832" max="13832" width="10.42578125" style="46" customWidth="1"/>
    <col min="13833" max="13833" width="8.42578125" style="46" customWidth="1"/>
    <col min="13834" max="13834" width="9.7109375" style="46" customWidth="1"/>
    <col min="13835" max="13835" width="9.42578125" style="46" customWidth="1"/>
    <col min="13836" max="13836" width="7.42578125" style="46" customWidth="1"/>
    <col min="13837" max="13837" width="8.42578125" style="46" customWidth="1"/>
    <col min="13838" max="13839" width="8.28515625" style="46" customWidth="1"/>
    <col min="13840" max="13840" width="11.42578125" style="46" customWidth="1"/>
    <col min="13841" max="13841" width="10.42578125" style="46" customWidth="1"/>
    <col min="13842" max="13842" width="9.7109375" style="46" customWidth="1"/>
    <col min="13843" max="13843" width="9.140625" style="46" customWidth="1"/>
    <col min="13844" max="13844" width="9.42578125" style="46" customWidth="1"/>
    <col min="13845" max="13845" width="7.42578125" style="46" customWidth="1"/>
    <col min="13846" max="13846" width="8.42578125" style="46" customWidth="1"/>
    <col min="13847" max="13847" width="8.28515625" style="46" customWidth="1"/>
    <col min="13848" max="13848" width="11.42578125" style="46" customWidth="1"/>
    <col min="13849" max="13861" width="8" style="46" customWidth="1"/>
    <col min="13862" max="13862" width="9.42578125" style="46" customWidth="1"/>
    <col min="13863" max="13863" width="6.7109375" style="46" customWidth="1"/>
    <col min="13864" max="13866" width="8.28515625" style="46" customWidth="1"/>
    <col min="13867" max="13867" width="8.7109375" style="46" customWidth="1"/>
    <col min="13868" max="13868" width="6.7109375" style="46" customWidth="1"/>
    <col min="13869" max="14071" width="8.7109375" style="46"/>
    <col min="14072" max="14072" width="5.140625" style="46" customWidth="1"/>
    <col min="14073" max="14073" width="24" style="46" customWidth="1"/>
    <col min="14074" max="14074" width="7.7109375" style="46" customWidth="1"/>
    <col min="14075" max="14075" width="8.7109375" style="46" customWidth="1"/>
    <col min="14076" max="14076" width="8.42578125" style="46" customWidth="1"/>
    <col min="14077" max="14077" width="9.42578125" style="46" customWidth="1"/>
    <col min="14078" max="14078" width="10.140625" style="46" customWidth="1"/>
    <col min="14079" max="14079" width="7.7109375" style="46" customWidth="1"/>
    <col min="14080" max="14081" width="9.42578125" style="46" customWidth="1"/>
    <col min="14082" max="14083" width="9.7109375" style="46" customWidth="1"/>
    <col min="14084" max="14084" width="8.7109375" style="46" customWidth="1"/>
    <col min="14085" max="14085" width="9.42578125" style="46" customWidth="1"/>
    <col min="14086" max="14086" width="6.7109375" style="46" customWidth="1"/>
    <col min="14087" max="14087" width="8.140625" style="46" customWidth="1"/>
    <col min="14088" max="14088" width="10.42578125" style="46" customWidth="1"/>
    <col min="14089" max="14089" width="8.42578125" style="46" customWidth="1"/>
    <col min="14090" max="14090" width="9.7109375" style="46" customWidth="1"/>
    <col min="14091" max="14091" width="9.42578125" style="46" customWidth="1"/>
    <col min="14092" max="14092" width="7.42578125" style="46" customWidth="1"/>
    <col min="14093" max="14093" width="8.42578125" style="46" customWidth="1"/>
    <col min="14094" max="14095" width="8.28515625" style="46" customWidth="1"/>
    <col min="14096" max="14096" width="11.42578125" style="46" customWidth="1"/>
    <col min="14097" max="14097" width="10.42578125" style="46" customWidth="1"/>
    <col min="14098" max="14098" width="9.7109375" style="46" customWidth="1"/>
    <col min="14099" max="14099" width="9.140625" style="46" customWidth="1"/>
    <col min="14100" max="14100" width="9.42578125" style="46" customWidth="1"/>
    <col min="14101" max="14101" width="7.42578125" style="46" customWidth="1"/>
    <col min="14102" max="14102" width="8.42578125" style="46" customWidth="1"/>
    <col min="14103" max="14103" width="8.28515625" style="46" customWidth="1"/>
    <col min="14104" max="14104" width="11.42578125" style="46" customWidth="1"/>
    <col min="14105" max="14117" width="8" style="46" customWidth="1"/>
    <col min="14118" max="14118" width="9.42578125" style="46" customWidth="1"/>
    <col min="14119" max="14119" width="6.7109375" style="46" customWidth="1"/>
    <col min="14120" max="14122" width="8.28515625" style="46" customWidth="1"/>
    <col min="14123" max="14123" width="8.7109375" style="46" customWidth="1"/>
    <col min="14124" max="14124" width="6.7109375" style="46" customWidth="1"/>
    <col min="14125" max="14327" width="8.7109375" style="46"/>
    <col min="14328" max="14328" width="5.140625" style="46" customWidth="1"/>
    <col min="14329" max="14329" width="24" style="46" customWidth="1"/>
    <col min="14330" max="14330" width="7.7109375" style="46" customWidth="1"/>
    <col min="14331" max="14331" width="8.7109375" style="46" customWidth="1"/>
    <col min="14332" max="14332" width="8.42578125" style="46" customWidth="1"/>
    <col min="14333" max="14333" width="9.42578125" style="46" customWidth="1"/>
    <col min="14334" max="14334" width="10.140625" style="46" customWidth="1"/>
    <col min="14335" max="14335" width="7.7109375" style="46" customWidth="1"/>
    <col min="14336" max="14337" width="9.42578125" style="46" customWidth="1"/>
    <col min="14338" max="14339" width="9.7109375" style="46" customWidth="1"/>
    <col min="14340" max="14340" width="8.7109375" style="46" customWidth="1"/>
    <col min="14341" max="14341" width="9.42578125" style="46" customWidth="1"/>
    <col min="14342" max="14342" width="6.7109375" style="46" customWidth="1"/>
    <col min="14343" max="14343" width="8.140625" style="46" customWidth="1"/>
    <col min="14344" max="14344" width="10.42578125" style="46" customWidth="1"/>
    <col min="14345" max="14345" width="8.42578125" style="46" customWidth="1"/>
    <col min="14346" max="14346" width="9.7109375" style="46" customWidth="1"/>
    <col min="14347" max="14347" width="9.42578125" style="46" customWidth="1"/>
    <col min="14348" max="14348" width="7.42578125" style="46" customWidth="1"/>
    <col min="14349" max="14349" width="8.42578125" style="46" customWidth="1"/>
    <col min="14350" max="14351" width="8.28515625" style="46" customWidth="1"/>
    <col min="14352" max="14352" width="11.42578125" style="46" customWidth="1"/>
    <col min="14353" max="14353" width="10.42578125" style="46" customWidth="1"/>
    <col min="14354" max="14354" width="9.7109375" style="46" customWidth="1"/>
    <col min="14355" max="14355" width="9.140625" style="46" customWidth="1"/>
    <col min="14356" max="14356" width="9.42578125" style="46" customWidth="1"/>
    <col min="14357" max="14357" width="7.42578125" style="46" customWidth="1"/>
    <col min="14358" max="14358" width="8.42578125" style="46" customWidth="1"/>
    <col min="14359" max="14359" width="8.28515625" style="46" customWidth="1"/>
    <col min="14360" max="14360" width="11.42578125" style="46" customWidth="1"/>
    <col min="14361" max="14373" width="8" style="46" customWidth="1"/>
    <col min="14374" max="14374" width="9.42578125" style="46" customWidth="1"/>
    <col min="14375" max="14375" width="6.7109375" style="46" customWidth="1"/>
    <col min="14376" max="14378" width="8.28515625" style="46" customWidth="1"/>
    <col min="14379" max="14379" width="8.7109375" style="46" customWidth="1"/>
    <col min="14380" max="14380" width="6.7109375" style="46" customWidth="1"/>
    <col min="14381" max="14583" width="8.7109375" style="46"/>
    <col min="14584" max="14584" width="5.140625" style="46" customWidth="1"/>
    <col min="14585" max="14585" width="24" style="46" customWidth="1"/>
    <col min="14586" max="14586" width="7.7109375" style="46" customWidth="1"/>
    <col min="14587" max="14587" width="8.7109375" style="46" customWidth="1"/>
    <col min="14588" max="14588" width="8.42578125" style="46" customWidth="1"/>
    <col min="14589" max="14589" width="9.42578125" style="46" customWidth="1"/>
    <col min="14590" max="14590" width="10.140625" style="46" customWidth="1"/>
    <col min="14591" max="14591" width="7.7109375" style="46" customWidth="1"/>
    <col min="14592" max="14593" width="9.42578125" style="46" customWidth="1"/>
    <col min="14594" max="14595" width="9.7109375" style="46" customWidth="1"/>
    <col min="14596" max="14596" width="8.7109375" style="46" customWidth="1"/>
    <col min="14597" max="14597" width="9.42578125" style="46" customWidth="1"/>
    <col min="14598" max="14598" width="6.7109375" style="46" customWidth="1"/>
    <col min="14599" max="14599" width="8.140625" style="46" customWidth="1"/>
    <col min="14600" max="14600" width="10.42578125" style="46" customWidth="1"/>
    <col min="14601" max="14601" width="8.42578125" style="46" customWidth="1"/>
    <col min="14602" max="14602" width="9.7109375" style="46" customWidth="1"/>
    <col min="14603" max="14603" width="9.42578125" style="46" customWidth="1"/>
    <col min="14604" max="14604" width="7.42578125" style="46" customWidth="1"/>
    <col min="14605" max="14605" width="8.42578125" style="46" customWidth="1"/>
    <col min="14606" max="14607" width="8.28515625" style="46" customWidth="1"/>
    <col min="14608" max="14608" width="11.42578125" style="46" customWidth="1"/>
    <col min="14609" max="14609" width="10.42578125" style="46" customWidth="1"/>
    <col min="14610" max="14610" width="9.7109375" style="46" customWidth="1"/>
    <col min="14611" max="14611" width="9.140625" style="46" customWidth="1"/>
    <col min="14612" max="14612" width="9.42578125" style="46" customWidth="1"/>
    <col min="14613" max="14613" width="7.42578125" style="46" customWidth="1"/>
    <col min="14614" max="14614" width="8.42578125" style="46" customWidth="1"/>
    <col min="14615" max="14615" width="8.28515625" style="46" customWidth="1"/>
    <col min="14616" max="14616" width="11.42578125" style="46" customWidth="1"/>
    <col min="14617" max="14629" width="8" style="46" customWidth="1"/>
    <col min="14630" max="14630" width="9.42578125" style="46" customWidth="1"/>
    <col min="14631" max="14631" width="6.7109375" style="46" customWidth="1"/>
    <col min="14632" max="14634" width="8.28515625" style="46" customWidth="1"/>
    <col min="14635" max="14635" width="8.7109375" style="46" customWidth="1"/>
    <col min="14636" max="14636" width="6.7109375" style="46" customWidth="1"/>
    <col min="14637" max="14839" width="8.7109375" style="46"/>
    <col min="14840" max="14840" width="5.140625" style="46" customWidth="1"/>
    <col min="14841" max="14841" width="24" style="46" customWidth="1"/>
    <col min="14842" max="14842" width="7.7109375" style="46" customWidth="1"/>
    <col min="14843" max="14843" width="8.7109375" style="46" customWidth="1"/>
    <col min="14844" max="14844" width="8.42578125" style="46" customWidth="1"/>
    <col min="14845" max="14845" width="9.42578125" style="46" customWidth="1"/>
    <col min="14846" max="14846" width="10.140625" style="46" customWidth="1"/>
    <col min="14847" max="14847" width="7.7109375" style="46" customWidth="1"/>
    <col min="14848" max="14849" width="9.42578125" style="46" customWidth="1"/>
    <col min="14850" max="14851" width="9.7109375" style="46" customWidth="1"/>
    <col min="14852" max="14852" width="8.7109375" style="46" customWidth="1"/>
    <col min="14853" max="14853" width="9.42578125" style="46" customWidth="1"/>
    <col min="14854" max="14854" width="6.7109375" style="46" customWidth="1"/>
    <col min="14855" max="14855" width="8.140625" style="46" customWidth="1"/>
    <col min="14856" max="14856" width="10.42578125" style="46" customWidth="1"/>
    <col min="14857" max="14857" width="8.42578125" style="46" customWidth="1"/>
    <col min="14858" max="14858" width="9.7109375" style="46" customWidth="1"/>
    <col min="14859" max="14859" width="9.42578125" style="46" customWidth="1"/>
    <col min="14860" max="14860" width="7.42578125" style="46" customWidth="1"/>
    <col min="14861" max="14861" width="8.42578125" style="46" customWidth="1"/>
    <col min="14862" max="14863" width="8.28515625" style="46" customWidth="1"/>
    <col min="14864" max="14864" width="11.42578125" style="46" customWidth="1"/>
    <col min="14865" max="14865" width="10.42578125" style="46" customWidth="1"/>
    <col min="14866" max="14866" width="9.7109375" style="46" customWidth="1"/>
    <col min="14867" max="14867" width="9.140625" style="46" customWidth="1"/>
    <col min="14868" max="14868" width="9.42578125" style="46" customWidth="1"/>
    <col min="14869" max="14869" width="7.42578125" style="46" customWidth="1"/>
    <col min="14870" max="14870" width="8.42578125" style="46" customWidth="1"/>
    <col min="14871" max="14871" width="8.28515625" style="46" customWidth="1"/>
    <col min="14872" max="14872" width="11.42578125" style="46" customWidth="1"/>
    <col min="14873" max="14885" width="8" style="46" customWidth="1"/>
    <col min="14886" max="14886" width="9.42578125" style="46" customWidth="1"/>
    <col min="14887" max="14887" width="6.7109375" style="46" customWidth="1"/>
    <col min="14888" max="14890" width="8.28515625" style="46" customWidth="1"/>
    <col min="14891" max="14891" width="8.7109375" style="46" customWidth="1"/>
    <col min="14892" max="14892" width="6.7109375" style="46" customWidth="1"/>
    <col min="14893" max="15095" width="8.7109375" style="46"/>
    <col min="15096" max="15096" width="5.140625" style="46" customWidth="1"/>
    <col min="15097" max="15097" width="24" style="46" customWidth="1"/>
    <col min="15098" max="15098" width="7.7109375" style="46" customWidth="1"/>
    <col min="15099" max="15099" width="8.7109375" style="46" customWidth="1"/>
    <col min="15100" max="15100" width="8.42578125" style="46" customWidth="1"/>
    <col min="15101" max="15101" width="9.42578125" style="46" customWidth="1"/>
    <col min="15102" max="15102" width="10.140625" style="46" customWidth="1"/>
    <col min="15103" max="15103" width="7.7109375" style="46" customWidth="1"/>
    <col min="15104" max="15105" width="9.42578125" style="46" customWidth="1"/>
    <col min="15106" max="15107" width="9.7109375" style="46" customWidth="1"/>
    <col min="15108" max="15108" width="8.7109375" style="46" customWidth="1"/>
    <col min="15109" max="15109" width="9.42578125" style="46" customWidth="1"/>
    <col min="15110" max="15110" width="6.7109375" style="46" customWidth="1"/>
    <col min="15111" max="15111" width="8.140625" style="46" customWidth="1"/>
    <col min="15112" max="15112" width="10.42578125" style="46" customWidth="1"/>
    <col min="15113" max="15113" width="8.42578125" style="46" customWidth="1"/>
    <col min="15114" max="15114" width="9.7109375" style="46" customWidth="1"/>
    <col min="15115" max="15115" width="9.42578125" style="46" customWidth="1"/>
    <col min="15116" max="15116" width="7.42578125" style="46" customWidth="1"/>
    <col min="15117" max="15117" width="8.42578125" style="46" customWidth="1"/>
    <col min="15118" max="15119" width="8.28515625" style="46" customWidth="1"/>
    <col min="15120" max="15120" width="11.42578125" style="46" customWidth="1"/>
    <col min="15121" max="15121" width="10.42578125" style="46" customWidth="1"/>
    <col min="15122" max="15122" width="9.7109375" style="46" customWidth="1"/>
    <col min="15123" max="15123" width="9.140625" style="46" customWidth="1"/>
    <col min="15124" max="15124" width="9.42578125" style="46" customWidth="1"/>
    <col min="15125" max="15125" width="7.42578125" style="46" customWidth="1"/>
    <col min="15126" max="15126" width="8.42578125" style="46" customWidth="1"/>
    <col min="15127" max="15127" width="8.28515625" style="46" customWidth="1"/>
    <col min="15128" max="15128" width="11.42578125" style="46" customWidth="1"/>
    <col min="15129" max="15141" width="8" style="46" customWidth="1"/>
    <col min="15142" max="15142" width="9.42578125" style="46" customWidth="1"/>
    <col min="15143" max="15143" width="6.7109375" style="46" customWidth="1"/>
    <col min="15144" max="15146" width="8.28515625" style="46" customWidth="1"/>
    <col min="15147" max="15147" width="8.7109375" style="46" customWidth="1"/>
    <col min="15148" max="15148" width="6.7109375" style="46" customWidth="1"/>
    <col min="15149" max="15351" width="8.7109375" style="46"/>
    <col min="15352" max="15352" width="5.140625" style="46" customWidth="1"/>
    <col min="15353" max="15353" width="24" style="46" customWidth="1"/>
    <col min="15354" max="15354" width="7.7109375" style="46" customWidth="1"/>
    <col min="15355" max="15355" width="8.7109375" style="46" customWidth="1"/>
    <col min="15356" max="15356" width="8.42578125" style="46" customWidth="1"/>
    <col min="15357" max="15357" width="9.42578125" style="46" customWidth="1"/>
    <col min="15358" max="15358" width="10.140625" style="46" customWidth="1"/>
    <col min="15359" max="15359" width="7.7109375" style="46" customWidth="1"/>
    <col min="15360" max="15361" width="9.42578125" style="46" customWidth="1"/>
    <col min="15362" max="15363" width="9.7109375" style="46" customWidth="1"/>
    <col min="15364" max="15364" width="8.7109375" style="46" customWidth="1"/>
    <col min="15365" max="15365" width="9.42578125" style="46" customWidth="1"/>
    <col min="15366" max="15366" width="6.7109375" style="46" customWidth="1"/>
    <col min="15367" max="15367" width="8.140625" style="46" customWidth="1"/>
    <col min="15368" max="15368" width="10.42578125" style="46" customWidth="1"/>
    <col min="15369" max="15369" width="8.42578125" style="46" customWidth="1"/>
    <col min="15370" max="15370" width="9.7109375" style="46" customWidth="1"/>
    <col min="15371" max="15371" width="9.42578125" style="46" customWidth="1"/>
    <col min="15372" max="15372" width="7.42578125" style="46" customWidth="1"/>
    <col min="15373" max="15373" width="8.42578125" style="46" customWidth="1"/>
    <col min="15374" max="15375" width="8.28515625" style="46" customWidth="1"/>
    <col min="15376" max="15376" width="11.42578125" style="46" customWidth="1"/>
    <col min="15377" max="15377" width="10.42578125" style="46" customWidth="1"/>
    <col min="15378" max="15378" width="9.7109375" style="46" customWidth="1"/>
    <col min="15379" max="15379" width="9.140625" style="46" customWidth="1"/>
    <col min="15380" max="15380" width="9.42578125" style="46" customWidth="1"/>
    <col min="15381" max="15381" width="7.42578125" style="46" customWidth="1"/>
    <col min="15382" max="15382" width="8.42578125" style="46" customWidth="1"/>
    <col min="15383" max="15383" width="8.28515625" style="46" customWidth="1"/>
    <col min="15384" max="15384" width="11.42578125" style="46" customWidth="1"/>
    <col min="15385" max="15397" width="8" style="46" customWidth="1"/>
    <col min="15398" max="15398" width="9.42578125" style="46" customWidth="1"/>
    <col min="15399" max="15399" width="6.7109375" style="46" customWidth="1"/>
    <col min="15400" max="15402" width="8.28515625" style="46" customWidth="1"/>
    <col min="15403" max="15403" width="8.7109375" style="46" customWidth="1"/>
    <col min="15404" max="15404" width="6.7109375" style="46" customWidth="1"/>
    <col min="15405" max="15607" width="8.7109375" style="46"/>
    <col min="15608" max="15608" width="5.140625" style="46" customWidth="1"/>
    <col min="15609" max="15609" width="24" style="46" customWidth="1"/>
    <col min="15610" max="15610" width="7.7109375" style="46" customWidth="1"/>
    <col min="15611" max="15611" width="8.7109375" style="46" customWidth="1"/>
    <col min="15612" max="15612" width="8.42578125" style="46" customWidth="1"/>
    <col min="15613" max="15613" width="9.42578125" style="46" customWidth="1"/>
    <col min="15614" max="15614" width="10.140625" style="46" customWidth="1"/>
    <col min="15615" max="15615" width="7.7109375" style="46" customWidth="1"/>
    <col min="15616" max="15617" width="9.42578125" style="46" customWidth="1"/>
    <col min="15618" max="15619" width="9.7109375" style="46" customWidth="1"/>
    <col min="15620" max="15620" width="8.7109375" style="46" customWidth="1"/>
    <col min="15621" max="15621" width="9.42578125" style="46" customWidth="1"/>
    <col min="15622" max="15622" width="6.7109375" style="46" customWidth="1"/>
    <col min="15623" max="15623" width="8.140625" style="46" customWidth="1"/>
    <col min="15624" max="15624" width="10.42578125" style="46" customWidth="1"/>
    <col min="15625" max="15625" width="8.42578125" style="46" customWidth="1"/>
    <col min="15626" max="15626" width="9.7109375" style="46" customWidth="1"/>
    <col min="15627" max="15627" width="9.42578125" style="46" customWidth="1"/>
    <col min="15628" max="15628" width="7.42578125" style="46" customWidth="1"/>
    <col min="15629" max="15629" width="8.42578125" style="46" customWidth="1"/>
    <col min="15630" max="15631" width="8.28515625" style="46" customWidth="1"/>
    <col min="15632" max="15632" width="11.42578125" style="46" customWidth="1"/>
    <col min="15633" max="15633" width="10.42578125" style="46" customWidth="1"/>
    <col min="15634" max="15634" width="9.7109375" style="46" customWidth="1"/>
    <col min="15635" max="15635" width="9.140625" style="46" customWidth="1"/>
    <col min="15636" max="15636" width="9.42578125" style="46" customWidth="1"/>
    <col min="15637" max="15637" width="7.42578125" style="46" customWidth="1"/>
    <col min="15638" max="15638" width="8.42578125" style="46" customWidth="1"/>
    <col min="15639" max="15639" width="8.28515625" style="46" customWidth="1"/>
    <col min="15640" max="15640" width="11.42578125" style="46" customWidth="1"/>
    <col min="15641" max="15653" width="8" style="46" customWidth="1"/>
    <col min="15654" max="15654" width="9.42578125" style="46" customWidth="1"/>
    <col min="15655" max="15655" width="6.7109375" style="46" customWidth="1"/>
    <col min="15656" max="15658" width="8.28515625" style="46" customWidth="1"/>
    <col min="15659" max="15659" width="8.7109375" style="46" customWidth="1"/>
    <col min="15660" max="15660" width="6.7109375" style="46" customWidth="1"/>
    <col min="15661" max="15863" width="8.7109375" style="46"/>
    <col min="15864" max="15864" width="5.140625" style="46" customWidth="1"/>
    <col min="15865" max="15865" width="24" style="46" customWidth="1"/>
    <col min="15866" max="15866" width="7.7109375" style="46" customWidth="1"/>
    <col min="15867" max="15867" width="8.7109375" style="46" customWidth="1"/>
    <col min="15868" max="15868" width="8.42578125" style="46" customWidth="1"/>
    <col min="15869" max="15869" width="9.42578125" style="46" customWidth="1"/>
    <col min="15870" max="15870" width="10.140625" style="46" customWidth="1"/>
    <col min="15871" max="15871" width="7.7109375" style="46" customWidth="1"/>
    <col min="15872" max="15873" width="9.42578125" style="46" customWidth="1"/>
    <col min="15874" max="15875" width="9.7109375" style="46" customWidth="1"/>
    <col min="15876" max="15876" width="8.7109375" style="46" customWidth="1"/>
    <col min="15877" max="15877" width="9.42578125" style="46" customWidth="1"/>
    <col min="15878" max="15878" width="6.7109375" style="46" customWidth="1"/>
    <col min="15879" max="15879" width="8.140625" style="46" customWidth="1"/>
    <col min="15880" max="15880" width="10.42578125" style="46" customWidth="1"/>
    <col min="15881" max="15881" width="8.42578125" style="46" customWidth="1"/>
    <col min="15882" max="15882" width="9.7109375" style="46" customWidth="1"/>
    <col min="15883" max="15883" width="9.42578125" style="46" customWidth="1"/>
    <col min="15884" max="15884" width="7.42578125" style="46" customWidth="1"/>
    <col min="15885" max="15885" width="8.42578125" style="46" customWidth="1"/>
    <col min="15886" max="15887" width="8.28515625" style="46" customWidth="1"/>
    <col min="15888" max="15888" width="11.42578125" style="46" customWidth="1"/>
    <col min="15889" max="15889" width="10.42578125" style="46" customWidth="1"/>
    <col min="15890" max="15890" width="9.7109375" style="46" customWidth="1"/>
    <col min="15891" max="15891" width="9.140625" style="46" customWidth="1"/>
    <col min="15892" max="15892" width="9.42578125" style="46" customWidth="1"/>
    <col min="15893" max="15893" width="7.42578125" style="46" customWidth="1"/>
    <col min="15894" max="15894" width="8.42578125" style="46" customWidth="1"/>
    <col min="15895" max="15895" width="8.28515625" style="46" customWidth="1"/>
    <col min="15896" max="15896" width="11.42578125" style="46" customWidth="1"/>
    <col min="15897" max="15909" width="8" style="46" customWidth="1"/>
    <col min="15910" max="15910" width="9.42578125" style="46" customWidth="1"/>
    <col min="15911" max="15911" width="6.7109375" style="46" customWidth="1"/>
    <col min="15912" max="15914" width="8.28515625" style="46" customWidth="1"/>
    <col min="15915" max="15915" width="8.7109375" style="46" customWidth="1"/>
    <col min="15916" max="15916" width="6.7109375" style="46" customWidth="1"/>
    <col min="15917" max="16119" width="8.7109375" style="46"/>
    <col min="16120" max="16120" width="5.140625" style="46" customWidth="1"/>
    <col min="16121" max="16121" width="24" style="46" customWidth="1"/>
    <col min="16122" max="16122" width="7.7109375" style="46" customWidth="1"/>
    <col min="16123" max="16123" width="8.7109375" style="46" customWidth="1"/>
    <col min="16124" max="16124" width="8.42578125" style="46" customWidth="1"/>
    <col min="16125" max="16125" width="9.42578125" style="46" customWidth="1"/>
    <col min="16126" max="16126" width="10.140625" style="46" customWidth="1"/>
    <col min="16127" max="16127" width="7.7109375" style="46" customWidth="1"/>
    <col min="16128" max="16129" width="9.42578125" style="46" customWidth="1"/>
    <col min="16130" max="16131" width="9.7109375" style="46" customWidth="1"/>
    <col min="16132" max="16132" width="8.7109375" style="46" customWidth="1"/>
    <col min="16133" max="16133" width="9.42578125" style="46" customWidth="1"/>
    <col min="16134" max="16134" width="6.7109375" style="46" customWidth="1"/>
    <col min="16135" max="16135" width="8.140625" style="46" customWidth="1"/>
    <col min="16136" max="16136" width="10.42578125" style="46" customWidth="1"/>
    <col min="16137" max="16137" width="8.42578125" style="46" customWidth="1"/>
    <col min="16138" max="16138" width="9.7109375" style="46" customWidth="1"/>
    <col min="16139" max="16139" width="9.42578125" style="46" customWidth="1"/>
    <col min="16140" max="16140" width="7.42578125" style="46" customWidth="1"/>
    <col min="16141" max="16141" width="8.42578125" style="46" customWidth="1"/>
    <col min="16142" max="16143" width="8.28515625" style="46" customWidth="1"/>
    <col min="16144" max="16144" width="11.42578125" style="46" customWidth="1"/>
    <col min="16145" max="16145" width="10.42578125" style="46" customWidth="1"/>
    <col min="16146" max="16146" width="9.7109375" style="46" customWidth="1"/>
    <col min="16147" max="16147" width="9.140625" style="46" customWidth="1"/>
    <col min="16148" max="16148" width="9.42578125" style="46" customWidth="1"/>
    <col min="16149" max="16149" width="7.42578125" style="46" customWidth="1"/>
    <col min="16150" max="16150" width="8.42578125" style="46" customWidth="1"/>
    <col min="16151" max="16151" width="8.28515625" style="46" customWidth="1"/>
    <col min="16152" max="16152" width="11.42578125" style="46" customWidth="1"/>
    <col min="16153" max="16165" width="8" style="46" customWidth="1"/>
    <col min="16166" max="16166" width="9.42578125" style="46" customWidth="1"/>
    <col min="16167" max="16167" width="6.7109375" style="46" customWidth="1"/>
    <col min="16168" max="16170" width="8.28515625" style="46" customWidth="1"/>
    <col min="16171" max="16171" width="8.7109375" style="46" customWidth="1"/>
    <col min="16172" max="16172" width="6.7109375" style="46" customWidth="1"/>
    <col min="16173" max="16384" width="8.7109375" style="46"/>
  </cols>
  <sheetData>
    <row r="1" spans="1:48" ht="22.5" customHeight="1">
      <c r="A1" s="636" t="s">
        <v>188</v>
      </c>
      <c r="B1" s="636"/>
      <c r="C1" s="636"/>
      <c r="D1" s="636"/>
      <c r="E1" s="636"/>
      <c r="F1" s="636"/>
      <c r="G1" s="636"/>
      <c r="H1" s="636"/>
      <c r="I1" s="636"/>
      <c r="J1" s="636"/>
      <c r="K1" s="636"/>
      <c r="L1" s="636"/>
      <c r="M1" s="636"/>
      <c r="N1" s="125"/>
      <c r="O1" s="125"/>
      <c r="P1" s="125"/>
      <c r="Q1" s="125"/>
      <c r="R1" s="125"/>
      <c r="S1" s="130"/>
      <c r="T1" s="130"/>
      <c r="U1" s="130"/>
      <c r="V1" s="130"/>
      <c r="W1" s="130"/>
      <c r="X1" s="130"/>
      <c r="Y1" s="130"/>
      <c r="Z1" s="130"/>
      <c r="AA1" s="130"/>
      <c r="AB1" s="130"/>
      <c r="AC1" s="130"/>
      <c r="AD1" s="130"/>
      <c r="AE1" s="130"/>
      <c r="AF1" s="130"/>
      <c r="AG1" s="130"/>
      <c r="AH1" s="696" t="s">
        <v>0</v>
      </c>
      <c r="AI1" s="696"/>
      <c r="AJ1" s="696"/>
      <c r="AK1" s="696"/>
      <c r="AL1" s="696"/>
      <c r="AM1" s="696"/>
      <c r="AN1" s="696"/>
      <c r="AO1" s="696"/>
      <c r="AP1" s="696"/>
      <c r="AQ1" s="696"/>
      <c r="AR1" s="696"/>
    </row>
    <row r="2" spans="1:48" ht="22.5" customHeight="1">
      <c r="A2" s="658" t="s">
        <v>1</v>
      </c>
      <c r="B2" s="658"/>
      <c r="C2" s="658"/>
      <c r="D2" s="658"/>
      <c r="E2" s="658"/>
      <c r="F2" s="658"/>
      <c r="G2" s="658"/>
      <c r="H2" s="658"/>
      <c r="I2" s="658"/>
      <c r="J2" s="658"/>
      <c r="K2" s="658"/>
      <c r="L2" s="658"/>
      <c r="M2" s="658"/>
      <c r="N2" s="124"/>
      <c r="O2" s="124"/>
      <c r="P2" s="124"/>
      <c r="Q2" s="124"/>
      <c r="R2" s="124"/>
      <c r="S2" s="130"/>
      <c r="T2" s="130"/>
      <c r="U2" s="130"/>
      <c r="V2" s="130"/>
      <c r="W2" s="130"/>
      <c r="X2" s="130"/>
      <c r="Y2" s="130"/>
      <c r="Z2" s="130"/>
      <c r="AA2" s="130"/>
      <c r="AB2" s="130"/>
      <c r="AC2" s="130"/>
      <c r="AD2" s="130"/>
      <c r="AE2" s="130"/>
      <c r="AF2" s="130"/>
      <c r="AG2" s="130"/>
      <c r="AH2" s="697" t="s">
        <v>2</v>
      </c>
      <c r="AI2" s="697"/>
      <c r="AJ2" s="697"/>
      <c r="AK2" s="697"/>
      <c r="AL2" s="697"/>
      <c r="AM2" s="697"/>
      <c r="AN2" s="697"/>
      <c r="AO2" s="697"/>
      <c r="AP2" s="697"/>
      <c r="AQ2" s="697"/>
      <c r="AR2" s="697"/>
    </row>
    <row r="3" spans="1:48" s="131" customFormat="1" ht="34.5" customHeight="1">
      <c r="A3" s="644" t="s">
        <v>189</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row>
    <row r="4" spans="1:48" s="69" customFormat="1" ht="58.15" customHeight="1">
      <c r="A4" s="636" t="s">
        <v>190</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V4" s="132"/>
    </row>
    <row r="5" spans="1:48" s="70" customFormat="1" ht="35.25" customHeight="1">
      <c r="A5" s="645" t="s">
        <v>4</v>
      </c>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V5" s="69"/>
    </row>
    <row r="6" spans="1:48" s="34" customFormat="1" ht="44.45" customHeight="1">
      <c r="A6" s="646" t="s">
        <v>106</v>
      </c>
      <c r="B6" s="646" t="s">
        <v>77</v>
      </c>
      <c r="C6" s="646" t="s">
        <v>78</v>
      </c>
      <c r="D6" s="646" t="s">
        <v>79</v>
      </c>
      <c r="E6" s="646" t="s">
        <v>80</v>
      </c>
      <c r="F6" s="649" t="s">
        <v>191</v>
      </c>
      <c r="G6" s="649" t="s">
        <v>192</v>
      </c>
      <c r="H6" s="682" t="s">
        <v>81</v>
      </c>
      <c r="I6" s="694"/>
      <c r="J6" s="694"/>
      <c r="K6" s="694"/>
      <c r="L6" s="694"/>
      <c r="M6" s="694"/>
      <c r="N6" s="694"/>
      <c r="O6" s="694"/>
      <c r="P6" s="695"/>
      <c r="Q6" s="682" t="s">
        <v>193</v>
      </c>
      <c r="R6" s="694"/>
      <c r="S6" s="694"/>
      <c r="T6" s="694"/>
      <c r="U6" s="694"/>
      <c r="V6" s="694"/>
      <c r="W6" s="695"/>
      <c r="X6" s="691" t="s">
        <v>194</v>
      </c>
      <c r="Y6" s="692"/>
      <c r="Z6" s="692"/>
      <c r="AA6" s="692"/>
      <c r="AB6" s="692"/>
      <c r="AC6" s="693"/>
      <c r="AD6" s="691" t="s">
        <v>195</v>
      </c>
      <c r="AE6" s="692"/>
      <c r="AF6" s="692"/>
      <c r="AG6" s="692"/>
      <c r="AH6" s="692"/>
      <c r="AI6" s="693"/>
      <c r="AJ6" s="646" t="s">
        <v>196</v>
      </c>
      <c r="AK6" s="646"/>
      <c r="AL6" s="646"/>
      <c r="AM6" s="646"/>
      <c r="AN6" s="646"/>
      <c r="AO6" s="646"/>
      <c r="AP6" s="646"/>
      <c r="AQ6" s="646"/>
      <c r="AR6" s="646" t="s">
        <v>8</v>
      </c>
    </row>
    <row r="7" spans="1:48" s="34" customFormat="1" ht="28.5" customHeight="1">
      <c r="A7" s="646"/>
      <c r="B7" s="646"/>
      <c r="C7" s="646"/>
      <c r="D7" s="646"/>
      <c r="E7" s="646"/>
      <c r="F7" s="650"/>
      <c r="G7" s="650"/>
      <c r="H7" s="647" t="s">
        <v>181</v>
      </c>
      <c r="I7" s="647" t="s">
        <v>82</v>
      </c>
      <c r="J7" s="647"/>
      <c r="K7" s="647"/>
      <c r="L7" s="647"/>
      <c r="M7" s="647"/>
      <c r="N7" s="647"/>
      <c r="O7" s="647"/>
      <c r="P7" s="647"/>
      <c r="Q7" s="647" t="s">
        <v>181</v>
      </c>
      <c r="R7" s="647" t="s">
        <v>82</v>
      </c>
      <c r="S7" s="647"/>
      <c r="T7" s="647"/>
      <c r="U7" s="647"/>
      <c r="V7" s="647"/>
      <c r="W7" s="647"/>
      <c r="X7" s="647" t="s">
        <v>197</v>
      </c>
      <c r="Y7" s="646" t="s">
        <v>15</v>
      </c>
      <c r="Z7" s="646"/>
      <c r="AA7" s="646"/>
      <c r="AB7" s="646"/>
      <c r="AC7" s="646"/>
      <c r="AD7" s="688" t="s">
        <v>197</v>
      </c>
      <c r="AE7" s="691" t="s">
        <v>15</v>
      </c>
      <c r="AF7" s="692"/>
      <c r="AG7" s="692"/>
      <c r="AH7" s="692"/>
      <c r="AI7" s="693"/>
      <c r="AJ7" s="647" t="s">
        <v>197</v>
      </c>
      <c r="AK7" s="646" t="s">
        <v>15</v>
      </c>
      <c r="AL7" s="646"/>
      <c r="AM7" s="646"/>
      <c r="AN7" s="646"/>
      <c r="AO7" s="646"/>
      <c r="AP7" s="646"/>
      <c r="AQ7" s="646"/>
      <c r="AR7" s="646"/>
    </row>
    <row r="8" spans="1:48" s="34" customFormat="1" ht="42.6" customHeight="1">
      <c r="A8" s="646"/>
      <c r="B8" s="646"/>
      <c r="C8" s="646"/>
      <c r="D8" s="646"/>
      <c r="E8" s="646"/>
      <c r="F8" s="650"/>
      <c r="G8" s="650"/>
      <c r="H8" s="647"/>
      <c r="I8" s="647" t="s">
        <v>197</v>
      </c>
      <c r="J8" s="647" t="s">
        <v>15</v>
      </c>
      <c r="K8" s="647"/>
      <c r="L8" s="647"/>
      <c r="M8" s="647"/>
      <c r="N8" s="647"/>
      <c r="O8" s="647"/>
      <c r="P8" s="647"/>
      <c r="Q8" s="647"/>
      <c r="R8" s="647" t="s">
        <v>197</v>
      </c>
      <c r="S8" s="647" t="s">
        <v>15</v>
      </c>
      <c r="T8" s="647"/>
      <c r="U8" s="647"/>
      <c r="V8" s="647"/>
      <c r="W8" s="647"/>
      <c r="X8" s="647"/>
      <c r="Y8" s="647" t="s">
        <v>198</v>
      </c>
      <c r="Z8" s="647"/>
      <c r="AA8" s="647"/>
      <c r="AB8" s="647"/>
      <c r="AC8" s="647" t="s">
        <v>199</v>
      </c>
      <c r="AD8" s="689"/>
      <c r="AE8" s="680" t="s">
        <v>198</v>
      </c>
      <c r="AF8" s="681"/>
      <c r="AG8" s="681"/>
      <c r="AH8" s="679"/>
      <c r="AI8" s="688" t="s">
        <v>199</v>
      </c>
      <c r="AJ8" s="647"/>
      <c r="AK8" s="647" t="s">
        <v>198</v>
      </c>
      <c r="AL8" s="647"/>
      <c r="AM8" s="647"/>
      <c r="AN8" s="647"/>
      <c r="AO8" s="647" t="s">
        <v>199</v>
      </c>
      <c r="AP8" s="647"/>
      <c r="AQ8" s="647"/>
      <c r="AR8" s="646"/>
    </row>
    <row r="9" spans="1:48" s="34" customFormat="1" ht="24.75" customHeight="1">
      <c r="A9" s="646"/>
      <c r="B9" s="646"/>
      <c r="C9" s="646"/>
      <c r="D9" s="646"/>
      <c r="E9" s="646"/>
      <c r="F9" s="650"/>
      <c r="G9" s="650"/>
      <c r="H9" s="647"/>
      <c r="I9" s="647"/>
      <c r="J9" s="646" t="s">
        <v>200</v>
      </c>
      <c r="K9" s="646"/>
      <c r="L9" s="646"/>
      <c r="M9" s="647" t="s">
        <v>201</v>
      </c>
      <c r="N9" s="647"/>
      <c r="O9" s="647"/>
      <c r="P9" s="647"/>
      <c r="Q9" s="647"/>
      <c r="R9" s="647"/>
      <c r="S9" s="646" t="s">
        <v>200</v>
      </c>
      <c r="T9" s="646"/>
      <c r="U9" s="646"/>
      <c r="V9" s="647" t="s">
        <v>201</v>
      </c>
      <c r="W9" s="647"/>
      <c r="X9" s="647"/>
      <c r="Y9" s="647"/>
      <c r="Z9" s="647"/>
      <c r="AA9" s="647"/>
      <c r="AB9" s="647"/>
      <c r="AC9" s="647"/>
      <c r="AD9" s="689"/>
      <c r="AE9" s="688" t="s">
        <v>202</v>
      </c>
      <c r="AF9" s="691" t="s">
        <v>84</v>
      </c>
      <c r="AG9" s="692"/>
      <c r="AH9" s="693"/>
      <c r="AI9" s="689"/>
      <c r="AJ9" s="647"/>
      <c r="AK9" s="647" t="s">
        <v>202</v>
      </c>
      <c r="AL9" s="646" t="s">
        <v>84</v>
      </c>
      <c r="AM9" s="646"/>
      <c r="AN9" s="646"/>
      <c r="AO9" s="646" t="s">
        <v>11</v>
      </c>
      <c r="AP9" s="646" t="s">
        <v>84</v>
      </c>
      <c r="AQ9" s="646"/>
      <c r="AR9" s="646"/>
    </row>
    <row r="10" spans="1:48" s="34" customFormat="1" ht="12" customHeight="1">
      <c r="A10" s="646"/>
      <c r="B10" s="646"/>
      <c r="C10" s="646"/>
      <c r="D10" s="646"/>
      <c r="E10" s="646"/>
      <c r="F10" s="650"/>
      <c r="G10" s="650"/>
      <c r="H10" s="647"/>
      <c r="I10" s="647"/>
      <c r="J10" s="646"/>
      <c r="K10" s="646"/>
      <c r="L10" s="646"/>
      <c r="M10" s="647"/>
      <c r="N10" s="647"/>
      <c r="O10" s="647"/>
      <c r="P10" s="647"/>
      <c r="Q10" s="647"/>
      <c r="R10" s="647"/>
      <c r="S10" s="646"/>
      <c r="T10" s="646"/>
      <c r="U10" s="646"/>
      <c r="V10" s="647"/>
      <c r="W10" s="647"/>
      <c r="X10" s="647"/>
      <c r="Y10" s="647" t="s">
        <v>202</v>
      </c>
      <c r="Z10" s="647" t="s">
        <v>35</v>
      </c>
      <c r="AA10" s="647" t="s">
        <v>29</v>
      </c>
      <c r="AB10" s="647" t="s">
        <v>168</v>
      </c>
      <c r="AC10" s="647"/>
      <c r="AD10" s="689"/>
      <c r="AE10" s="689"/>
      <c r="AF10" s="688" t="s">
        <v>35</v>
      </c>
      <c r="AG10" s="688" t="s">
        <v>29</v>
      </c>
      <c r="AH10" s="688" t="s">
        <v>168</v>
      </c>
      <c r="AI10" s="689"/>
      <c r="AJ10" s="647"/>
      <c r="AK10" s="647"/>
      <c r="AL10" s="647" t="s">
        <v>35</v>
      </c>
      <c r="AM10" s="647" t="s">
        <v>29</v>
      </c>
      <c r="AN10" s="647" t="s">
        <v>168</v>
      </c>
      <c r="AO10" s="646"/>
      <c r="AP10" s="647" t="s">
        <v>182</v>
      </c>
      <c r="AQ10" s="647" t="s">
        <v>183</v>
      </c>
      <c r="AR10" s="646"/>
    </row>
    <row r="11" spans="1:48" s="34" customFormat="1" ht="32.25" customHeight="1">
      <c r="A11" s="646"/>
      <c r="B11" s="646"/>
      <c r="C11" s="646"/>
      <c r="D11" s="646"/>
      <c r="E11" s="646"/>
      <c r="F11" s="650"/>
      <c r="G11" s="650"/>
      <c r="H11" s="647"/>
      <c r="I11" s="647"/>
      <c r="J11" s="647" t="s">
        <v>202</v>
      </c>
      <c r="K11" s="647" t="s">
        <v>12</v>
      </c>
      <c r="L11" s="647"/>
      <c r="M11" s="647" t="s">
        <v>184</v>
      </c>
      <c r="N11" s="647" t="s">
        <v>185</v>
      </c>
      <c r="O11" s="647"/>
      <c r="P11" s="647"/>
      <c r="Q11" s="647"/>
      <c r="R11" s="647"/>
      <c r="S11" s="647" t="s">
        <v>202</v>
      </c>
      <c r="T11" s="647" t="s">
        <v>12</v>
      </c>
      <c r="U11" s="647"/>
      <c r="V11" s="647" t="s">
        <v>184</v>
      </c>
      <c r="W11" s="647" t="s">
        <v>185</v>
      </c>
      <c r="X11" s="647"/>
      <c r="Y11" s="647"/>
      <c r="Z11" s="647"/>
      <c r="AA11" s="647"/>
      <c r="AB11" s="647"/>
      <c r="AC11" s="647"/>
      <c r="AD11" s="689"/>
      <c r="AE11" s="689"/>
      <c r="AF11" s="689"/>
      <c r="AG11" s="689"/>
      <c r="AH11" s="689"/>
      <c r="AI11" s="689"/>
      <c r="AJ11" s="647"/>
      <c r="AK11" s="647"/>
      <c r="AL11" s="647"/>
      <c r="AM11" s="647"/>
      <c r="AN11" s="647"/>
      <c r="AO11" s="646"/>
      <c r="AP11" s="647"/>
      <c r="AQ11" s="647"/>
      <c r="AR11" s="646"/>
    </row>
    <row r="12" spans="1:48" s="34" customFormat="1" ht="30" customHeight="1">
      <c r="A12" s="646"/>
      <c r="B12" s="646"/>
      <c r="C12" s="646"/>
      <c r="D12" s="646"/>
      <c r="E12" s="646"/>
      <c r="F12" s="650"/>
      <c r="G12" s="650"/>
      <c r="H12" s="647"/>
      <c r="I12" s="647"/>
      <c r="J12" s="647"/>
      <c r="K12" s="647" t="s">
        <v>35</v>
      </c>
      <c r="L12" s="647" t="s">
        <v>168</v>
      </c>
      <c r="M12" s="647"/>
      <c r="N12" s="647" t="s">
        <v>11</v>
      </c>
      <c r="O12" s="647" t="s">
        <v>12</v>
      </c>
      <c r="P12" s="647"/>
      <c r="Q12" s="647"/>
      <c r="R12" s="647"/>
      <c r="S12" s="647"/>
      <c r="T12" s="647" t="s">
        <v>35</v>
      </c>
      <c r="U12" s="647" t="s">
        <v>168</v>
      </c>
      <c r="V12" s="647"/>
      <c r="W12" s="647"/>
      <c r="X12" s="647"/>
      <c r="Y12" s="647"/>
      <c r="Z12" s="647"/>
      <c r="AA12" s="647"/>
      <c r="AB12" s="647"/>
      <c r="AC12" s="647"/>
      <c r="AD12" s="689"/>
      <c r="AE12" s="689"/>
      <c r="AF12" s="689"/>
      <c r="AG12" s="689"/>
      <c r="AH12" s="689"/>
      <c r="AI12" s="689"/>
      <c r="AJ12" s="647"/>
      <c r="AK12" s="647"/>
      <c r="AL12" s="647"/>
      <c r="AM12" s="647"/>
      <c r="AN12" s="647"/>
      <c r="AO12" s="646"/>
      <c r="AP12" s="647"/>
      <c r="AQ12" s="647"/>
      <c r="AR12" s="646"/>
    </row>
    <row r="13" spans="1:48" s="34" customFormat="1" ht="75">
      <c r="A13" s="646"/>
      <c r="B13" s="646"/>
      <c r="C13" s="646"/>
      <c r="D13" s="646"/>
      <c r="E13" s="646"/>
      <c r="F13" s="651"/>
      <c r="G13" s="651"/>
      <c r="H13" s="647"/>
      <c r="I13" s="647"/>
      <c r="J13" s="647"/>
      <c r="K13" s="647"/>
      <c r="L13" s="647"/>
      <c r="M13" s="647"/>
      <c r="N13" s="647"/>
      <c r="O13" s="75" t="s">
        <v>182</v>
      </c>
      <c r="P13" s="75" t="s">
        <v>183</v>
      </c>
      <c r="Q13" s="647"/>
      <c r="R13" s="647"/>
      <c r="S13" s="647"/>
      <c r="T13" s="647"/>
      <c r="U13" s="647"/>
      <c r="V13" s="647"/>
      <c r="W13" s="647"/>
      <c r="X13" s="647"/>
      <c r="Y13" s="647"/>
      <c r="Z13" s="647"/>
      <c r="AA13" s="647"/>
      <c r="AB13" s="647"/>
      <c r="AC13" s="647"/>
      <c r="AD13" s="690"/>
      <c r="AE13" s="690"/>
      <c r="AF13" s="690"/>
      <c r="AG13" s="690"/>
      <c r="AH13" s="690"/>
      <c r="AI13" s="690"/>
      <c r="AJ13" s="647"/>
      <c r="AK13" s="647"/>
      <c r="AL13" s="647"/>
      <c r="AM13" s="647"/>
      <c r="AN13" s="647"/>
      <c r="AO13" s="646"/>
      <c r="AP13" s="647"/>
      <c r="AQ13" s="647"/>
      <c r="AR13" s="646"/>
    </row>
    <row r="14" spans="1:48" s="36" customFormat="1" ht="24" customHeight="1">
      <c r="A14" s="35">
        <v>1</v>
      </c>
      <c r="B14" s="35">
        <f>A14+1</f>
        <v>2</v>
      </c>
      <c r="C14" s="35">
        <f t="shared" ref="C14:AR14" si="0">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c r="X14" s="35">
        <f t="shared" si="0"/>
        <v>24</v>
      </c>
      <c r="Y14" s="35">
        <f t="shared" si="0"/>
        <v>25</v>
      </c>
      <c r="Z14" s="35">
        <f t="shared" si="0"/>
        <v>26</v>
      </c>
      <c r="AA14" s="35">
        <f t="shared" si="0"/>
        <v>27</v>
      </c>
      <c r="AB14" s="35">
        <f t="shared" si="0"/>
        <v>28</v>
      </c>
      <c r="AC14" s="35">
        <f t="shared" si="0"/>
        <v>29</v>
      </c>
      <c r="AD14" s="35">
        <f t="shared" si="0"/>
        <v>30</v>
      </c>
      <c r="AE14" s="35">
        <f t="shared" si="0"/>
        <v>31</v>
      </c>
      <c r="AF14" s="35">
        <f t="shared" si="0"/>
        <v>32</v>
      </c>
      <c r="AG14" s="35">
        <f t="shared" si="0"/>
        <v>33</v>
      </c>
      <c r="AH14" s="35">
        <f t="shared" si="0"/>
        <v>34</v>
      </c>
      <c r="AI14" s="35">
        <f t="shared" si="0"/>
        <v>35</v>
      </c>
      <c r="AJ14" s="35">
        <v>17</v>
      </c>
      <c r="AK14" s="35">
        <f t="shared" si="0"/>
        <v>18</v>
      </c>
      <c r="AL14" s="35">
        <f t="shared" si="0"/>
        <v>19</v>
      </c>
      <c r="AM14" s="35">
        <f t="shared" si="0"/>
        <v>20</v>
      </c>
      <c r="AN14" s="35">
        <f t="shared" si="0"/>
        <v>21</v>
      </c>
      <c r="AO14" s="35">
        <f t="shared" si="0"/>
        <v>22</v>
      </c>
      <c r="AP14" s="35">
        <f t="shared" si="0"/>
        <v>23</v>
      </c>
      <c r="AQ14" s="35">
        <f t="shared" si="0"/>
        <v>24</v>
      </c>
      <c r="AR14" s="35">
        <f t="shared" si="0"/>
        <v>25</v>
      </c>
    </row>
    <row r="15" spans="1:48" s="36" customFormat="1" ht="27" customHeight="1">
      <c r="A15" s="35"/>
      <c r="B15" s="37" t="s">
        <v>14</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row>
    <row r="16" spans="1:48" s="36" customFormat="1" ht="27" customHeight="1">
      <c r="A16" s="37" t="s">
        <v>186</v>
      </c>
      <c r="B16" s="39" t="s">
        <v>187</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row>
    <row r="17" spans="1:44" ht="46.5" customHeight="1">
      <c r="A17" s="38" t="s">
        <v>39</v>
      </c>
      <c r="B17" s="43" t="s">
        <v>302</v>
      </c>
      <c r="C17" s="110"/>
      <c r="D17" s="110"/>
      <c r="E17" s="110"/>
      <c r="F17" s="110"/>
      <c r="G17" s="110"/>
      <c r="H17" s="110"/>
      <c r="I17" s="45"/>
      <c r="J17" s="45"/>
      <c r="K17" s="45"/>
      <c r="L17" s="45"/>
      <c r="M17" s="45"/>
      <c r="N17" s="45"/>
      <c r="O17" s="45"/>
      <c r="P17" s="45"/>
      <c r="Q17" s="45"/>
      <c r="R17" s="45"/>
      <c r="S17" s="45"/>
      <c r="T17" s="45"/>
      <c r="U17" s="45"/>
      <c r="V17" s="45"/>
      <c r="W17" s="45"/>
      <c r="X17" s="78"/>
      <c r="Y17" s="78"/>
      <c r="Z17" s="78"/>
      <c r="AA17" s="78"/>
      <c r="AB17" s="78"/>
      <c r="AC17" s="78"/>
      <c r="AD17" s="78"/>
      <c r="AE17" s="78"/>
      <c r="AF17" s="78"/>
      <c r="AG17" s="78"/>
      <c r="AH17" s="78"/>
      <c r="AI17" s="78"/>
      <c r="AJ17" s="78"/>
      <c r="AK17" s="78"/>
      <c r="AL17" s="78"/>
      <c r="AM17" s="78"/>
      <c r="AN17" s="78"/>
      <c r="AO17" s="78"/>
      <c r="AP17" s="78"/>
      <c r="AQ17" s="78"/>
      <c r="AR17" s="78"/>
    </row>
    <row r="18" spans="1:44" s="56" customFormat="1" ht="78.75" customHeight="1">
      <c r="A18" s="47" t="s">
        <v>86</v>
      </c>
      <c r="B18" s="57" t="s">
        <v>304</v>
      </c>
      <c r="C18" s="54"/>
      <c r="D18" s="54"/>
      <c r="E18" s="54"/>
      <c r="F18" s="54"/>
      <c r="G18" s="54"/>
      <c r="H18" s="54"/>
      <c r="I18" s="55"/>
      <c r="J18" s="55"/>
      <c r="K18" s="55"/>
      <c r="L18" s="55"/>
      <c r="M18" s="55"/>
      <c r="N18" s="55"/>
      <c r="O18" s="55"/>
      <c r="P18" s="55"/>
      <c r="Q18" s="55"/>
      <c r="R18" s="55"/>
      <c r="S18" s="55"/>
      <c r="T18" s="55"/>
      <c r="U18" s="55"/>
      <c r="V18" s="55"/>
      <c r="W18" s="55"/>
      <c r="X18" s="82"/>
      <c r="Y18" s="82"/>
      <c r="Z18" s="82"/>
      <c r="AA18" s="82"/>
      <c r="AB18" s="82"/>
      <c r="AC18" s="82"/>
      <c r="AD18" s="82"/>
      <c r="AE18" s="82"/>
      <c r="AF18" s="82"/>
      <c r="AG18" s="82"/>
      <c r="AH18" s="82"/>
      <c r="AI18" s="82"/>
      <c r="AJ18" s="82"/>
      <c r="AK18" s="82"/>
      <c r="AL18" s="82"/>
      <c r="AM18" s="82"/>
      <c r="AN18" s="82"/>
      <c r="AO18" s="82"/>
      <c r="AP18" s="82"/>
      <c r="AQ18" s="82"/>
      <c r="AR18" s="82"/>
    </row>
    <row r="19" spans="1:44" ht="27" customHeight="1">
      <c r="A19" s="52" t="s">
        <v>87</v>
      </c>
      <c r="B19" s="53" t="s">
        <v>88</v>
      </c>
      <c r="C19" s="110"/>
      <c r="D19" s="110"/>
      <c r="E19" s="110"/>
      <c r="F19" s="110"/>
      <c r="G19" s="110"/>
      <c r="H19" s="110"/>
      <c r="I19" s="45"/>
      <c r="J19" s="45"/>
      <c r="K19" s="45"/>
      <c r="L19" s="45"/>
      <c r="M19" s="45"/>
      <c r="N19" s="45"/>
      <c r="O19" s="45"/>
      <c r="P19" s="45"/>
      <c r="Q19" s="45"/>
      <c r="R19" s="45"/>
      <c r="S19" s="45"/>
      <c r="T19" s="45"/>
      <c r="U19" s="45"/>
      <c r="V19" s="45"/>
      <c r="W19" s="45"/>
      <c r="X19" s="78"/>
      <c r="Y19" s="78"/>
      <c r="Z19" s="78"/>
      <c r="AA19" s="78"/>
      <c r="AB19" s="78"/>
      <c r="AC19" s="78"/>
      <c r="AD19" s="78"/>
      <c r="AE19" s="78"/>
      <c r="AF19" s="78"/>
      <c r="AG19" s="78"/>
      <c r="AH19" s="78"/>
      <c r="AI19" s="78"/>
      <c r="AJ19" s="78"/>
      <c r="AK19" s="78"/>
      <c r="AL19" s="78"/>
      <c r="AM19" s="78"/>
      <c r="AN19" s="78"/>
      <c r="AO19" s="78"/>
      <c r="AP19" s="78"/>
      <c r="AQ19" s="78"/>
      <c r="AR19" s="78"/>
    </row>
    <row r="20" spans="1:44" ht="27" customHeight="1">
      <c r="A20" s="52" t="s">
        <v>89</v>
      </c>
      <c r="B20" s="80" t="s">
        <v>90</v>
      </c>
      <c r="C20" s="110"/>
      <c r="D20" s="110"/>
      <c r="E20" s="110"/>
      <c r="F20" s="110"/>
      <c r="G20" s="110"/>
      <c r="H20" s="110"/>
      <c r="I20" s="45"/>
      <c r="J20" s="45"/>
      <c r="K20" s="45"/>
      <c r="L20" s="45"/>
      <c r="M20" s="45"/>
      <c r="N20" s="45"/>
      <c r="O20" s="45"/>
      <c r="P20" s="45"/>
      <c r="Q20" s="45"/>
      <c r="R20" s="45"/>
      <c r="S20" s="45"/>
      <c r="T20" s="45"/>
      <c r="U20" s="45"/>
      <c r="V20" s="45"/>
      <c r="W20" s="45"/>
      <c r="X20" s="78"/>
      <c r="Y20" s="78"/>
      <c r="Z20" s="78"/>
      <c r="AA20" s="78"/>
      <c r="AB20" s="78"/>
      <c r="AC20" s="78"/>
      <c r="AD20" s="78"/>
      <c r="AE20" s="78"/>
      <c r="AF20" s="78"/>
      <c r="AG20" s="78"/>
      <c r="AH20" s="78"/>
      <c r="AI20" s="78"/>
      <c r="AJ20" s="78"/>
      <c r="AK20" s="78"/>
      <c r="AL20" s="78"/>
      <c r="AM20" s="78"/>
      <c r="AN20" s="78"/>
      <c r="AO20" s="78"/>
      <c r="AP20" s="78"/>
      <c r="AQ20" s="78"/>
      <c r="AR20" s="78"/>
    </row>
    <row r="21" spans="1:44" s="51" customFormat="1" ht="40.5" customHeight="1">
      <c r="A21" s="47" t="s">
        <v>91</v>
      </c>
      <c r="B21" s="57" t="s">
        <v>306</v>
      </c>
      <c r="C21" s="49"/>
      <c r="D21" s="49"/>
      <c r="E21" s="49"/>
      <c r="F21" s="49"/>
      <c r="G21" s="49"/>
      <c r="H21" s="49"/>
      <c r="I21" s="50"/>
      <c r="J21" s="50"/>
      <c r="K21" s="50"/>
      <c r="L21" s="50"/>
      <c r="M21" s="50"/>
      <c r="N21" s="50"/>
      <c r="O21" s="50"/>
      <c r="P21" s="50"/>
      <c r="Q21" s="50"/>
      <c r="R21" s="50"/>
      <c r="S21" s="50"/>
      <c r="T21" s="50"/>
      <c r="U21" s="50"/>
      <c r="V21" s="50"/>
      <c r="W21" s="50"/>
      <c r="X21" s="79"/>
      <c r="Y21" s="79"/>
      <c r="Z21" s="79"/>
      <c r="AA21" s="79"/>
      <c r="AB21" s="79"/>
      <c r="AC21" s="79"/>
      <c r="AD21" s="79"/>
      <c r="AE21" s="79"/>
      <c r="AF21" s="79"/>
      <c r="AG21" s="79"/>
      <c r="AH21" s="79"/>
      <c r="AI21" s="79"/>
      <c r="AJ21" s="79"/>
      <c r="AK21" s="79"/>
      <c r="AL21" s="79"/>
      <c r="AM21" s="79"/>
      <c r="AN21" s="79"/>
      <c r="AO21" s="79"/>
      <c r="AP21" s="79"/>
      <c r="AQ21" s="79"/>
      <c r="AR21" s="79"/>
    </row>
    <row r="22" spans="1:44" ht="27" customHeight="1">
      <c r="A22" s="52" t="s">
        <v>87</v>
      </c>
      <c r="B22" s="53" t="s">
        <v>88</v>
      </c>
      <c r="C22" s="110"/>
      <c r="D22" s="110"/>
      <c r="E22" s="110"/>
      <c r="F22" s="110"/>
      <c r="G22" s="110"/>
      <c r="H22" s="110"/>
      <c r="I22" s="45"/>
      <c r="J22" s="45"/>
      <c r="K22" s="45"/>
      <c r="L22" s="45"/>
      <c r="M22" s="45"/>
      <c r="N22" s="45"/>
      <c r="O22" s="45"/>
      <c r="P22" s="45"/>
      <c r="Q22" s="45"/>
      <c r="R22" s="45"/>
      <c r="S22" s="45"/>
      <c r="T22" s="45"/>
      <c r="U22" s="45"/>
      <c r="V22" s="45"/>
      <c r="W22" s="45"/>
      <c r="X22" s="78"/>
      <c r="Y22" s="78"/>
      <c r="Z22" s="78"/>
      <c r="AA22" s="78"/>
      <c r="AB22" s="78"/>
      <c r="AC22" s="78"/>
      <c r="AD22" s="78"/>
      <c r="AE22" s="78"/>
      <c r="AF22" s="78"/>
      <c r="AG22" s="78"/>
      <c r="AH22" s="78"/>
      <c r="AI22" s="78"/>
      <c r="AJ22" s="78"/>
      <c r="AK22" s="78"/>
      <c r="AL22" s="78"/>
      <c r="AM22" s="78"/>
      <c r="AN22" s="78"/>
      <c r="AO22" s="78"/>
      <c r="AP22" s="78"/>
      <c r="AQ22" s="78"/>
      <c r="AR22" s="78"/>
    </row>
    <row r="23" spans="1:44" ht="27" customHeight="1">
      <c r="A23" s="52" t="s">
        <v>89</v>
      </c>
      <c r="B23" s="80" t="s">
        <v>90</v>
      </c>
      <c r="C23" s="110"/>
      <c r="D23" s="110"/>
      <c r="E23" s="110"/>
      <c r="F23" s="110"/>
      <c r="G23" s="110"/>
      <c r="H23" s="110"/>
      <c r="I23" s="45"/>
      <c r="J23" s="45"/>
      <c r="K23" s="45"/>
      <c r="L23" s="45"/>
      <c r="M23" s="45"/>
      <c r="N23" s="45"/>
      <c r="O23" s="45"/>
      <c r="P23" s="45"/>
      <c r="Q23" s="45"/>
      <c r="R23" s="45"/>
      <c r="S23" s="45"/>
      <c r="T23" s="45"/>
      <c r="U23" s="45"/>
      <c r="V23" s="45"/>
      <c r="W23" s="45"/>
      <c r="X23" s="78"/>
      <c r="Y23" s="78"/>
      <c r="Z23" s="78"/>
      <c r="AA23" s="78"/>
      <c r="AB23" s="78"/>
      <c r="AC23" s="78"/>
      <c r="AD23" s="78"/>
      <c r="AE23" s="78"/>
      <c r="AF23" s="78"/>
      <c r="AG23" s="78"/>
      <c r="AH23" s="78"/>
      <c r="AI23" s="78"/>
      <c r="AJ23" s="78"/>
      <c r="AK23" s="78"/>
      <c r="AL23" s="78"/>
      <c r="AM23" s="78"/>
      <c r="AN23" s="78"/>
      <c r="AO23" s="78"/>
      <c r="AP23" s="78"/>
      <c r="AQ23" s="78"/>
      <c r="AR23" s="78"/>
    </row>
    <row r="24" spans="1:44" s="42" customFormat="1" ht="40.5" customHeight="1">
      <c r="A24" s="38" t="s">
        <v>41</v>
      </c>
      <c r="B24" s="43" t="s">
        <v>307</v>
      </c>
      <c r="C24" s="40"/>
      <c r="D24" s="40"/>
      <c r="E24" s="40"/>
      <c r="F24" s="40"/>
      <c r="G24" s="40"/>
      <c r="H24" s="40"/>
      <c r="I24" s="41"/>
      <c r="J24" s="41"/>
      <c r="K24" s="41"/>
      <c r="L24" s="41"/>
      <c r="M24" s="41"/>
      <c r="N24" s="41"/>
      <c r="O24" s="41"/>
      <c r="P24" s="41"/>
      <c r="Q24" s="41"/>
      <c r="R24" s="41"/>
      <c r="S24" s="41"/>
      <c r="T24" s="41"/>
      <c r="U24" s="41"/>
      <c r="V24" s="41"/>
      <c r="W24" s="41"/>
      <c r="X24" s="81"/>
      <c r="Y24" s="81"/>
      <c r="Z24" s="81"/>
      <c r="AA24" s="81"/>
      <c r="AB24" s="81"/>
      <c r="AC24" s="81"/>
      <c r="AD24" s="81"/>
      <c r="AE24" s="81"/>
      <c r="AF24" s="81"/>
      <c r="AG24" s="81"/>
      <c r="AH24" s="81"/>
      <c r="AI24" s="81"/>
      <c r="AJ24" s="81"/>
      <c r="AK24" s="81"/>
      <c r="AL24" s="81"/>
      <c r="AM24" s="81"/>
      <c r="AN24" s="81"/>
      <c r="AO24" s="81"/>
      <c r="AP24" s="81"/>
      <c r="AQ24" s="81"/>
      <c r="AR24" s="81"/>
    </row>
    <row r="25" spans="1:44" s="56" customFormat="1" ht="78" customHeight="1">
      <c r="A25" s="47" t="s">
        <v>86</v>
      </c>
      <c r="B25" s="57" t="s">
        <v>304</v>
      </c>
      <c r="C25" s="54"/>
      <c r="D25" s="54"/>
      <c r="E25" s="54"/>
      <c r="F25" s="54"/>
      <c r="G25" s="54"/>
      <c r="H25" s="54"/>
      <c r="I25" s="55"/>
      <c r="J25" s="55"/>
      <c r="K25" s="55"/>
      <c r="L25" s="55"/>
      <c r="M25" s="55"/>
      <c r="N25" s="55"/>
      <c r="O25" s="55"/>
      <c r="P25" s="55"/>
      <c r="Q25" s="55"/>
      <c r="R25" s="55"/>
      <c r="S25" s="55"/>
      <c r="T25" s="55"/>
      <c r="U25" s="55"/>
      <c r="V25" s="55"/>
      <c r="W25" s="55"/>
      <c r="X25" s="82"/>
      <c r="Y25" s="82"/>
      <c r="Z25" s="82"/>
      <c r="AA25" s="82"/>
      <c r="AB25" s="82"/>
      <c r="AC25" s="82"/>
      <c r="AD25" s="82"/>
      <c r="AE25" s="82"/>
      <c r="AF25" s="82"/>
      <c r="AG25" s="82"/>
      <c r="AH25" s="82"/>
      <c r="AI25" s="82"/>
      <c r="AJ25" s="82"/>
      <c r="AK25" s="82"/>
      <c r="AL25" s="82"/>
      <c r="AM25" s="82"/>
      <c r="AN25" s="82"/>
      <c r="AO25" s="82"/>
      <c r="AP25" s="82"/>
      <c r="AQ25" s="82"/>
      <c r="AR25" s="82"/>
    </row>
    <row r="26" spans="1:44" ht="27" customHeight="1">
      <c r="A26" s="52" t="s">
        <v>87</v>
      </c>
      <c r="B26" s="53" t="s">
        <v>88</v>
      </c>
      <c r="C26" s="110"/>
      <c r="D26" s="110"/>
      <c r="E26" s="110"/>
      <c r="F26" s="110"/>
      <c r="G26" s="110"/>
      <c r="H26" s="110"/>
      <c r="I26" s="45"/>
      <c r="J26" s="45"/>
      <c r="K26" s="45"/>
      <c r="L26" s="45"/>
      <c r="M26" s="45"/>
      <c r="N26" s="45"/>
      <c r="O26" s="45"/>
      <c r="P26" s="45"/>
      <c r="Q26" s="45"/>
      <c r="R26" s="45"/>
      <c r="S26" s="45"/>
      <c r="T26" s="45"/>
      <c r="U26" s="45"/>
      <c r="V26" s="45"/>
      <c r="W26" s="45"/>
      <c r="X26" s="78"/>
      <c r="Y26" s="78"/>
      <c r="Z26" s="78"/>
      <c r="AA26" s="78"/>
      <c r="AB26" s="78"/>
      <c r="AC26" s="78"/>
      <c r="AD26" s="78"/>
      <c r="AE26" s="78"/>
      <c r="AF26" s="78"/>
      <c r="AG26" s="78"/>
      <c r="AH26" s="78"/>
      <c r="AI26" s="78"/>
      <c r="AJ26" s="78"/>
      <c r="AK26" s="78"/>
      <c r="AL26" s="78"/>
      <c r="AM26" s="78"/>
      <c r="AN26" s="78"/>
      <c r="AO26" s="78"/>
      <c r="AP26" s="78"/>
      <c r="AQ26" s="78"/>
      <c r="AR26" s="78"/>
    </row>
    <row r="27" spans="1:44" ht="27" customHeight="1">
      <c r="A27" s="52" t="s">
        <v>89</v>
      </c>
      <c r="B27" s="80" t="s">
        <v>90</v>
      </c>
      <c r="C27" s="110"/>
      <c r="D27" s="110"/>
      <c r="E27" s="110"/>
      <c r="F27" s="110"/>
      <c r="G27" s="110"/>
      <c r="H27" s="110"/>
      <c r="I27" s="45"/>
      <c r="J27" s="45"/>
      <c r="K27" s="45"/>
      <c r="L27" s="45"/>
      <c r="M27" s="45"/>
      <c r="N27" s="45"/>
      <c r="O27" s="45"/>
      <c r="P27" s="45"/>
      <c r="Q27" s="45"/>
      <c r="R27" s="45"/>
      <c r="S27" s="45"/>
      <c r="T27" s="45"/>
      <c r="U27" s="45"/>
      <c r="V27" s="45"/>
      <c r="W27" s="45"/>
      <c r="X27" s="78"/>
      <c r="Y27" s="78"/>
      <c r="Z27" s="78"/>
      <c r="AA27" s="78"/>
      <c r="AB27" s="78"/>
      <c r="AC27" s="78"/>
      <c r="AD27" s="78"/>
      <c r="AE27" s="78"/>
      <c r="AF27" s="78"/>
      <c r="AG27" s="78"/>
      <c r="AH27" s="78"/>
      <c r="AI27" s="78"/>
      <c r="AJ27" s="78"/>
      <c r="AK27" s="78"/>
      <c r="AL27" s="78"/>
      <c r="AM27" s="78"/>
      <c r="AN27" s="78"/>
      <c r="AO27" s="78"/>
      <c r="AP27" s="78"/>
      <c r="AQ27" s="78"/>
      <c r="AR27" s="78"/>
    </row>
    <row r="28" spans="1:44" s="51" customFormat="1" ht="40.5" customHeight="1">
      <c r="A28" s="47" t="s">
        <v>91</v>
      </c>
      <c r="B28" s="57" t="s">
        <v>306</v>
      </c>
      <c r="C28" s="49"/>
      <c r="D28" s="49"/>
      <c r="E28" s="49"/>
      <c r="F28" s="49"/>
      <c r="G28" s="49"/>
      <c r="H28" s="49"/>
      <c r="I28" s="50"/>
      <c r="J28" s="50"/>
      <c r="K28" s="50"/>
      <c r="L28" s="50"/>
      <c r="M28" s="50"/>
      <c r="N28" s="50"/>
      <c r="O28" s="50"/>
      <c r="P28" s="50"/>
      <c r="Q28" s="50"/>
      <c r="R28" s="50"/>
      <c r="S28" s="50"/>
      <c r="T28" s="50"/>
      <c r="U28" s="50"/>
      <c r="V28" s="50"/>
      <c r="W28" s="50"/>
      <c r="X28" s="79"/>
      <c r="Y28" s="79"/>
      <c r="Z28" s="79"/>
      <c r="AA28" s="79"/>
      <c r="AB28" s="79"/>
      <c r="AC28" s="79"/>
      <c r="AD28" s="79"/>
      <c r="AE28" s="79"/>
      <c r="AF28" s="79"/>
      <c r="AG28" s="79"/>
      <c r="AH28" s="79"/>
      <c r="AI28" s="79"/>
      <c r="AJ28" s="79"/>
      <c r="AK28" s="79"/>
      <c r="AL28" s="79"/>
      <c r="AM28" s="79"/>
      <c r="AN28" s="79"/>
      <c r="AO28" s="79"/>
      <c r="AP28" s="79"/>
      <c r="AQ28" s="79"/>
      <c r="AR28" s="79"/>
    </row>
    <row r="29" spans="1:44" ht="27" customHeight="1">
      <c r="A29" s="52" t="s">
        <v>87</v>
      </c>
      <c r="B29" s="53" t="s">
        <v>88</v>
      </c>
      <c r="C29" s="110"/>
      <c r="D29" s="110"/>
      <c r="E29" s="110"/>
      <c r="F29" s="110"/>
      <c r="G29" s="110"/>
      <c r="H29" s="110"/>
      <c r="I29" s="45"/>
      <c r="J29" s="45"/>
      <c r="K29" s="45"/>
      <c r="L29" s="45"/>
      <c r="M29" s="45"/>
      <c r="N29" s="45"/>
      <c r="O29" s="45"/>
      <c r="P29" s="45"/>
      <c r="Q29" s="45"/>
      <c r="R29" s="45"/>
      <c r="S29" s="45"/>
      <c r="T29" s="45"/>
      <c r="U29" s="45"/>
      <c r="V29" s="45"/>
      <c r="W29" s="45"/>
      <c r="X29" s="78"/>
      <c r="Y29" s="78"/>
      <c r="Z29" s="78"/>
      <c r="AA29" s="78"/>
      <c r="AB29" s="78"/>
      <c r="AC29" s="78"/>
      <c r="AD29" s="78"/>
      <c r="AE29" s="78"/>
      <c r="AF29" s="78"/>
      <c r="AG29" s="78"/>
      <c r="AH29" s="78"/>
      <c r="AI29" s="78"/>
      <c r="AJ29" s="78"/>
      <c r="AK29" s="78"/>
      <c r="AL29" s="78"/>
      <c r="AM29" s="78"/>
      <c r="AN29" s="78"/>
      <c r="AO29" s="78"/>
      <c r="AP29" s="78"/>
      <c r="AQ29" s="78"/>
      <c r="AR29" s="78"/>
    </row>
    <row r="30" spans="1:44" ht="27" customHeight="1">
      <c r="A30" s="52" t="s">
        <v>89</v>
      </c>
      <c r="B30" s="80" t="s">
        <v>90</v>
      </c>
      <c r="C30" s="110"/>
      <c r="D30" s="110"/>
      <c r="E30" s="110"/>
      <c r="F30" s="110"/>
      <c r="G30" s="110"/>
      <c r="H30" s="110"/>
      <c r="I30" s="45"/>
      <c r="J30" s="45"/>
      <c r="K30" s="45"/>
      <c r="L30" s="45"/>
      <c r="M30" s="45"/>
      <c r="N30" s="45"/>
      <c r="O30" s="45"/>
      <c r="P30" s="45"/>
      <c r="Q30" s="45"/>
      <c r="R30" s="45"/>
      <c r="S30" s="45"/>
      <c r="T30" s="45"/>
      <c r="U30" s="45"/>
      <c r="V30" s="45"/>
      <c r="W30" s="45"/>
      <c r="X30" s="78"/>
      <c r="Y30" s="78"/>
      <c r="Z30" s="78"/>
      <c r="AA30" s="78"/>
      <c r="AB30" s="78"/>
      <c r="AC30" s="78"/>
      <c r="AD30" s="78"/>
      <c r="AE30" s="78"/>
      <c r="AF30" s="78"/>
      <c r="AG30" s="78"/>
      <c r="AH30" s="78"/>
      <c r="AI30" s="78"/>
      <c r="AJ30" s="78"/>
      <c r="AK30" s="78"/>
      <c r="AL30" s="78"/>
      <c r="AM30" s="78"/>
      <c r="AN30" s="78"/>
      <c r="AO30" s="78"/>
      <c r="AP30" s="78"/>
      <c r="AQ30" s="78"/>
      <c r="AR30" s="78"/>
    </row>
    <row r="31" spans="1:44" s="36" customFormat="1" ht="27" customHeight="1">
      <c r="A31" s="38" t="s">
        <v>102</v>
      </c>
      <c r="B31" s="39" t="s">
        <v>187</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row>
    <row r="32" spans="1:44" s="36" customFormat="1" ht="27" customHeight="1">
      <c r="A32" s="52"/>
      <c r="B32" s="53" t="s">
        <v>103</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row>
    <row r="33" spans="1:44" s="36" customFormat="1" ht="10.15" customHeight="1">
      <c r="A33" s="35"/>
      <c r="B33" s="128"/>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row>
    <row r="34" spans="1:44" s="85" customFormat="1" ht="26.25" customHeight="1">
      <c r="A34" s="84"/>
      <c r="B34" s="684" t="s">
        <v>124</v>
      </c>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4"/>
      <c r="AQ34" s="684"/>
      <c r="AR34" s="684"/>
    </row>
    <row r="35" spans="1:44" s="85" customFormat="1" ht="72" customHeight="1">
      <c r="A35" s="84"/>
      <c r="B35" s="685" t="s">
        <v>203</v>
      </c>
      <c r="C35" s="685"/>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row>
    <row r="36" spans="1:44" s="85" customFormat="1" ht="21.75" customHeight="1">
      <c r="A36" s="129"/>
      <c r="B36" s="686" t="s">
        <v>204</v>
      </c>
      <c r="C36" s="686"/>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686"/>
      <c r="AQ36" s="686"/>
      <c r="AR36" s="686"/>
    </row>
    <row r="37" spans="1:44" s="85" customFormat="1" ht="62.45" customHeight="1">
      <c r="A37" s="129"/>
      <c r="B37" s="687" t="s">
        <v>205</v>
      </c>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row>
    <row r="38" spans="1:44" ht="20.25">
      <c r="A38" s="46"/>
      <c r="B38" s="133" t="s">
        <v>206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row>
    <row r="39" spans="1:44">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1:44">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row>
    <row r="41" spans="1:44">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row>
    <row r="42" spans="1:44">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row>
    <row r="43" spans="1:44">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1:44">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1:44">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row>
    <row r="46" spans="1:44">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row>
    <row r="47" spans="1:44">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1:44">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row>
    <row r="49" spans="1:44">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row>
    <row r="50" spans="1:44">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row>
    <row r="51" spans="1:44">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row>
    <row r="52" spans="1:44">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row>
    <row r="53" spans="1:44">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row>
    <row r="54" spans="1:44">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1:44">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1:44">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1:44">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row>
    <row r="58" spans="1:44">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row>
    <row r="59" spans="1:44">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row>
    <row r="60" spans="1:44">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row>
    <row r="61" spans="1:44">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row>
    <row r="62" spans="1:44">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row>
    <row r="63" spans="1:44">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row>
    <row r="64" spans="1:44">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row>
    <row r="65" spans="1:44">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row>
    <row r="66" spans="1:44">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row>
    <row r="67" spans="1:44">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row>
    <row r="68" spans="1:44">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row>
    <row r="69" spans="1:44">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row>
    <row r="70" spans="1:44">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row>
    <row r="71" spans="1:44">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row>
    <row r="74" spans="1:44">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row>
    <row r="75" spans="1:44">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row>
    <row r="76" spans="1:44">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row>
    <row r="77" spans="1:4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row>
    <row r="78" spans="1:4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row>
    <row r="80" spans="1:4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row>
    <row r="81" spans="1:4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row>
    <row r="82" spans="1:4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row>
    <row r="83" spans="1:4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row>
    <row r="84" spans="1:4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row>
    <row r="85" spans="1:4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row>
    <row r="86" spans="1:4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row>
    <row r="87" spans="1:4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row>
    <row r="88" spans="1:4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row>
    <row r="89" spans="1:4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row>
    <row r="90" spans="1:4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row>
    <row r="91" spans="1:4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row>
    <row r="92" spans="1:4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row>
    <row r="93" spans="1:4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row>
    <row r="94" spans="1:44">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row>
    <row r="95" spans="1:44">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row>
    <row r="96" spans="1:44">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row>
    <row r="97" spans="1:44">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row>
    <row r="98" spans="1:44">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row>
    <row r="99" spans="1:44">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row>
    <row r="100" spans="1:44">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row>
    <row r="101" spans="1:44">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row>
    <row r="102" spans="1:44">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row>
    <row r="103" spans="1:44">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row>
    <row r="104" spans="1:44">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row>
    <row r="105" spans="1:44">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row>
    <row r="106" spans="1:44">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row>
    <row r="107" spans="1:44">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row>
    <row r="108" spans="1:44">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row>
    <row r="109" spans="1:44">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row>
    <row r="110" spans="1:44">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row>
    <row r="111" spans="1:44">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row>
    <row r="112" spans="1:44">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row>
    <row r="113" spans="1:44">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row>
    <row r="114" spans="1:44">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row>
    <row r="115" spans="1:44">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row>
    <row r="116" spans="1:44">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row>
    <row r="117" spans="1:44">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row>
    <row r="118" spans="1:44">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row>
    <row r="119" spans="1:44">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row>
    <row r="120" spans="1:44">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row>
    <row r="121" spans="1:44">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row>
    <row r="122" spans="1:44">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row>
    <row r="123" spans="1:44">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row>
    <row r="124" spans="1:4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row>
    <row r="125" spans="1:44">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row>
    <row r="126" spans="1:44">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row>
    <row r="127" spans="1:44">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row>
    <row r="128" spans="1:44">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row>
    <row r="129" spans="1:44">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row>
    <row r="130" spans="1:44">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row>
    <row r="131" spans="1:44">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row>
    <row r="132" spans="1:44">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row>
    <row r="133" spans="1:44">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row>
    <row r="134" spans="1:4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row>
    <row r="135" spans="1:44">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row>
    <row r="136" spans="1:44">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row>
    <row r="137" spans="1:44">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row>
    <row r="138" spans="1:44">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row>
    <row r="139" spans="1:44">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row>
    <row r="140" spans="1:44">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row>
    <row r="141" spans="1:44">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row>
    <row r="142" spans="1:44">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row>
    <row r="143" spans="1:44">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row>
    <row r="144" spans="1:4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row>
    <row r="145" spans="1:44">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row>
    <row r="146" spans="1:44">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row>
    <row r="147" spans="1:44">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row>
    <row r="148" spans="1:44">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row>
    <row r="149" spans="1:44">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row>
    <row r="150" spans="1:44">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row>
    <row r="151" spans="1:44">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row>
    <row r="152" spans="1:44">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row>
    <row r="153" spans="1:44">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row>
    <row r="154" spans="1:44">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row>
    <row r="155" spans="1:44">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row>
    <row r="156" spans="1:44">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row>
    <row r="157" spans="1:44">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row>
    <row r="158" spans="1:44">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row>
    <row r="159" spans="1:44">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row>
    <row r="160" spans="1:44">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row>
    <row r="161" spans="1:44">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row>
    <row r="162" spans="1:44">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row>
    <row r="163" spans="1:44">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row>
    <row r="164" spans="1:4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row>
    <row r="165" spans="1:44">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row>
    <row r="166" spans="1:44">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row>
    <row r="167" spans="1:44">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row>
    <row r="168" spans="1:44">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row>
    <row r="169" spans="1:44">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row>
    <row r="170" spans="1:44">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row>
    <row r="171" spans="1:44">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row>
    <row r="172" spans="1:44">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row>
    <row r="173" spans="1:44">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row>
    <row r="174" spans="1:4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row>
    <row r="175" spans="1:44">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row>
    <row r="176" spans="1:44">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row>
    <row r="177" spans="1:44">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row>
    <row r="178" spans="1:44">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row>
    <row r="179" spans="1:44">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row>
    <row r="180" spans="1:44">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row>
    <row r="181" spans="1:44">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row>
    <row r="182" spans="1:44">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row>
    <row r="183" spans="1:44">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row>
    <row r="184" spans="1:4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row>
    <row r="185" spans="1:44">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row>
    <row r="186" spans="1:44">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row>
    <row r="187" spans="1:44">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row>
    <row r="188" spans="1:44">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row>
    <row r="189" spans="1:44">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row>
    <row r="190" spans="1:44">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row>
    <row r="191" spans="1:44">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row>
    <row r="192" spans="1:44">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row>
    <row r="193" spans="1:44">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row>
    <row r="194" spans="1:44">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row>
    <row r="195" spans="1:44">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row>
    <row r="196" spans="1:44">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row>
    <row r="197" spans="1:44">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row>
    <row r="198" spans="1:44">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row>
    <row r="199" spans="1:44">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row>
    <row r="200" spans="1:44">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row>
    <row r="201" spans="1:44">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row>
    <row r="202" spans="1:44">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row>
    <row r="203" spans="1:44">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row>
    <row r="204" spans="1:44">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row>
    <row r="205" spans="1:44">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row>
    <row r="206" spans="1:44">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row>
    <row r="207" spans="1:44">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row>
    <row r="208" spans="1:44">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row>
    <row r="209" spans="1:44">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row>
    <row r="210" spans="1:44">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row>
    <row r="211" spans="1:44">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row>
    <row r="212" spans="1:44">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row>
    <row r="213" spans="1:44">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row>
    <row r="214" spans="1:44">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row>
    <row r="215" spans="1:44">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row>
    <row r="216" spans="1:44">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row>
    <row r="217" spans="1:44">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row>
    <row r="218" spans="1:44">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row>
    <row r="219" spans="1:44">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row>
    <row r="220" spans="1:44">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row>
    <row r="221" spans="1:44">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row>
    <row r="222" spans="1:44">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row>
    <row r="223" spans="1:44">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row>
    <row r="224" spans="1:44">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row>
    <row r="225" spans="1:44">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row>
    <row r="226" spans="1:44">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row>
    <row r="227" spans="1:44">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row>
    <row r="228" spans="1:44">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row>
    <row r="229" spans="1:44">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row>
    <row r="230" spans="1:44">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row>
    <row r="231" spans="1:44">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row>
    <row r="232" spans="1:44">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row>
    <row r="233" spans="1:44">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row>
    <row r="234" spans="1:44">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row>
    <row r="235" spans="1:44">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row>
    <row r="236" spans="1:44">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row>
    <row r="237" spans="1:44">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row>
    <row r="238" spans="1:44">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row>
    <row r="239" spans="1:44">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row>
    <row r="240" spans="1:44">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row>
    <row r="241" spans="1:44">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row>
    <row r="242" spans="1:44">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row>
    <row r="243" spans="1:44">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row>
    <row r="244" spans="1:44">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row>
    <row r="245" spans="1:44">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row>
    <row r="246" spans="1:44">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row>
    <row r="247" spans="1:44">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row>
    <row r="248" spans="1:44">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row>
    <row r="249" spans="1:44">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row>
    <row r="250" spans="1:44">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row>
    <row r="251" spans="1:44">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row>
    <row r="252" spans="1:44">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row>
    <row r="253" spans="1:44">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row>
    <row r="254" spans="1:44">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row>
    <row r="255" spans="1:44">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row>
    <row r="256" spans="1:44">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row>
    <row r="257" spans="1:44">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row>
    <row r="258" spans="1:44">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row>
    <row r="259" spans="1:44">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row>
    <row r="260" spans="1:44">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row>
    <row r="261" spans="1:44">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row>
    <row r="262" spans="1:44">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row>
    <row r="263" spans="1:44">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row>
    <row r="264" spans="1:44">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row>
    <row r="265" spans="1:44">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row>
    <row r="266" spans="1:44">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row>
    <row r="267" spans="1:44">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row>
    <row r="268" spans="1:44">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row>
    <row r="269" spans="1:44">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row>
    <row r="270" spans="1:44">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row>
    <row r="271" spans="1:44">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row>
    <row r="272" spans="1:44">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row>
    <row r="273" spans="1:44">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row>
    <row r="274" spans="1:44">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row>
    <row r="275" spans="1:44">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row>
    <row r="276" spans="1:44">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row>
    <row r="277" spans="1:44">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row>
    <row r="278" spans="1:44">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row>
    <row r="279" spans="1:44">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row>
    <row r="280" spans="1:44">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row>
    <row r="281" spans="1:44">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row>
    <row r="282" spans="1:44">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row>
    <row r="283" spans="1:44">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row>
    <row r="284" spans="1:44">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row>
    <row r="285" spans="1:44">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row>
    <row r="286" spans="1:44">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row>
    <row r="287" spans="1:44">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row>
    <row r="288" spans="1:44">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row>
    <row r="289" spans="1:44">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row>
    <row r="290" spans="1:44">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row>
    <row r="291" spans="1:44">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row>
    <row r="292" spans="1:44">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row>
    <row r="293" spans="1:44">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row>
    <row r="294" spans="1:44">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row>
    <row r="295" spans="1:44">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row>
    <row r="296" spans="1:44">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row>
    <row r="297" spans="1:44">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row>
    <row r="298" spans="1:44">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row>
    <row r="299" spans="1:44">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row>
    <row r="300" spans="1:44">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row>
    <row r="301" spans="1:44">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row>
    <row r="302" spans="1:44">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row>
    <row r="303" spans="1:44">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row>
    <row r="304" spans="1:44">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row>
    <row r="305" spans="1:44">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row>
    <row r="306" spans="1:44">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row>
    <row r="307" spans="1:44">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row>
    <row r="308" spans="1:44">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row>
    <row r="309" spans="1:44">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row>
    <row r="310" spans="1:44">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row>
    <row r="311" spans="1:44">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row>
    <row r="312" spans="1:44">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row>
    <row r="313" spans="1:44">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row>
    <row r="314" spans="1:44">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row>
    <row r="315" spans="1:44">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row>
    <row r="316" spans="1:44">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row>
    <row r="317" spans="1:44">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row>
    <row r="318" spans="1:44">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row>
    <row r="319" spans="1:44">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row>
    <row r="320" spans="1:44">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row>
    <row r="321" spans="1:44">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row>
    <row r="322" spans="1:44">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row>
    <row r="323" spans="1:44">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row>
    <row r="324" spans="1:44">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row>
    <row r="325" spans="1:44">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row>
  </sheetData>
  <mergeCells count="80">
    <mergeCell ref="AH1:AR1"/>
    <mergeCell ref="AH2:AR2"/>
    <mergeCell ref="A3:AR3"/>
    <mergeCell ref="A4:AR4"/>
    <mergeCell ref="A5:AR5"/>
    <mergeCell ref="A2:M2"/>
    <mergeCell ref="A6:A13"/>
    <mergeCell ref="B6:B13"/>
    <mergeCell ref="C6:C13"/>
    <mergeCell ref="D6:D13"/>
    <mergeCell ref="E6:E13"/>
    <mergeCell ref="F6:F13"/>
    <mergeCell ref="G6:G13"/>
    <mergeCell ref="H6:P6"/>
    <mergeCell ref="Q6:W6"/>
    <mergeCell ref="AJ6:AQ6"/>
    <mergeCell ref="J9:L10"/>
    <mergeCell ref="M9:P10"/>
    <mergeCell ref="S9:U10"/>
    <mergeCell ref="V9:W10"/>
    <mergeCell ref="AE9:AE13"/>
    <mergeCell ref="AF9:AH9"/>
    <mergeCell ref="AD7:AD13"/>
    <mergeCell ref="AE7:AI7"/>
    <mergeCell ref="AJ7:AJ13"/>
    <mergeCell ref="AK7:AQ7"/>
    <mergeCell ref="J8:P8"/>
    <mergeCell ref="AR6:AR13"/>
    <mergeCell ref="H7:H13"/>
    <mergeCell ref="I7:P7"/>
    <mergeCell ref="Q7:Q13"/>
    <mergeCell ref="R7:W7"/>
    <mergeCell ref="X7:X13"/>
    <mergeCell ref="Y7:AC7"/>
    <mergeCell ref="S8:W8"/>
    <mergeCell ref="Y8:AB9"/>
    <mergeCell ref="AC8:AC13"/>
    <mergeCell ref="X6:AC6"/>
    <mergeCell ref="AD6:AI6"/>
    <mergeCell ref="AE8:AH8"/>
    <mergeCell ref="AI8:AI13"/>
    <mergeCell ref="AK8:AN8"/>
    <mergeCell ref="AO8:AQ8"/>
    <mergeCell ref="R8:R13"/>
    <mergeCell ref="Z10:Z13"/>
    <mergeCell ref="AA10:AA13"/>
    <mergeCell ref="AB10:AB13"/>
    <mergeCell ref="AF10:AF13"/>
    <mergeCell ref="AG10:AG13"/>
    <mergeCell ref="A1:M1"/>
    <mergeCell ref="V11:V13"/>
    <mergeCell ref="W11:W13"/>
    <mergeCell ref="K12:K13"/>
    <mergeCell ref="L12:L13"/>
    <mergeCell ref="N12:N13"/>
    <mergeCell ref="O12:P12"/>
    <mergeCell ref="T12:T13"/>
    <mergeCell ref="U12:U13"/>
    <mergeCell ref="J11:J13"/>
    <mergeCell ref="K11:L11"/>
    <mergeCell ref="M11:M13"/>
    <mergeCell ref="N11:P11"/>
    <mergeCell ref="S11:S13"/>
    <mergeCell ref="T11:U11"/>
    <mergeCell ref="I8:I13"/>
    <mergeCell ref="B34:AR34"/>
    <mergeCell ref="B35:AR35"/>
    <mergeCell ref="B36:AR36"/>
    <mergeCell ref="B37:AR37"/>
    <mergeCell ref="AH10:AH13"/>
    <mergeCell ref="AL10:AL13"/>
    <mergeCell ref="AM10:AM13"/>
    <mergeCell ref="AN10:AN13"/>
    <mergeCell ref="AP10:AP13"/>
    <mergeCell ref="AQ10:AQ13"/>
    <mergeCell ref="AK9:AK13"/>
    <mergeCell ref="AL9:AN9"/>
    <mergeCell ref="AO9:AO13"/>
    <mergeCell ref="AP9:AQ9"/>
    <mergeCell ref="Y10:Y13"/>
  </mergeCells>
  <printOptions horizontalCentered="1"/>
  <pageMargins left="0.23622047244094491" right="0.23622047244094491" top="0.74803149606299213" bottom="0.74803149606299213" header="0.31496062992125984" footer="0.31496062992125984"/>
  <pageSetup paperSize="9" scale="60" fitToWidth="0" fitToHeight="0" orientation="landscape" r:id="rId1"/>
  <headerFooter alignWithMargins="0">
    <oddFooter>&amp;R&amp;14&amp;P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C318"/>
  <sheetViews>
    <sheetView zoomScale="80" zoomScaleNormal="80" zoomScaleSheetLayoutView="70" zoomScalePageLayoutView="50" workbookViewId="0">
      <selection sqref="A1:L1"/>
    </sheetView>
  </sheetViews>
  <sheetFormatPr defaultColWidth="8.7109375" defaultRowHeight="18.75"/>
  <cols>
    <col min="1" max="1" width="5.140625" style="61" customWidth="1"/>
    <col min="2" max="2" width="33.28515625" style="62" customWidth="1"/>
    <col min="3" max="7" width="9.140625" style="63" customWidth="1"/>
    <col min="8" max="11" width="9.140625" style="64" customWidth="1"/>
    <col min="12" max="24" width="11.42578125" style="64" customWidth="1"/>
    <col min="25" max="25" width="11" style="64" customWidth="1"/>
    <col min="26" max="228" width="8.7109375" style="46"/>
    <col min="229" max="229" width="5.140625" style="46" customWidth="1"/>
    <col min="230" max="230" width="24" style="46" customWidth="1"/>
    <col min="231" max="231" width="7.7109375" style="46" customWidth="1"/>
    <col min="232" max="232" width="8.7109375" style="46" customWidth="1"/>
    <col min="233" max="233" width="8.42578125" style="46" customWidth="1"/>
    <col min="234" max="234" width="9.42578125" style="46" customWidth="1"/>
    <col min="235" max="235" width="10.140625" style="46" customWidth="1"/>
    <col min="236" max="236" width="7.7109375" style="46" customWidth="1"/>
    <col min="237" max="238" width="9.42578125" style="46" customWidth="1"/>
    <col min="239" max="240" width="9.7109375" style="46" customWidth="1"/>
    <col min="241" max="241" width="8.7109375" style="46" customWidth="1"/>
    <col min="242" max="242" width="9.42578125" style="46" customWidth="1"/>
    <col min="243" max="243" width="6.7109375" style="46" customWidth="1"/>
    <col min="244" max="244" width="8.140625" style="46" customWidth="1"/>
    <col min="245" max="245" width="10.42578125" style="46" customWidth="1"/>
    <col min="246" max="246" width="8.42578125" style="46" customWidth="1"/>
    <col min="247" max="247" width="9.7109375" style="46" customWidth="1"/>
    <col min="248" max="248" width="9.42578125" style="46" customWidth="1"/>
    <col min="249" max="249" width="7.42578125" style="46" customWidth="1"/>
    <col min="250" max="250" width="8.42578125" style="46" customWidth="1"/>
    <col min="251" max="252" width="8.28515625" style="46" customWidth="1"/>
    <col min="253" max="253" width="11.42578125" style="46" customWidth="1"/>
    <col min="254" max="254" width="10.42578125" style="46" customWidth="1"/>
    <col min="255" max="255" width="9.7109375" style="46" customWidth="1"/>
    <col min="256" max="256" width="9.140625" style="46" customWidth="1"/>
    <col min="257" max="257" width="9.42578125" style="46" customWidth="1"/>
    <col min="258" max="258" width="7.42578125" style="46" customWidth="1"/>
    <col min="259" max="259" width="8.42578125" style="46" customWidth="1"/>
    <col min="260" max="260" width="8.28515625" style="46" customWidth="1"/>
    <col min="261" max="261" width="11.42578125" style="46" customWidth="1"/>
    <col min="262" max="274" width="8" style="46" customWidth="1"/>
    <col min="275" max="275" width="9.42578125" style="46" customWidth="1"/>
    <col min="276" max="276" width="6.7109375" style="46" customWidth="1"/>
    <col min="277" max="279" width="8.28515625" style="46" customWidth="1"/>
    <col min="280" max="280" width="8.7109375" style="46" customWidth="1"/>
    <col min="281" max="281" width="6.7109375" style="46" customWidth="1"/>
    <col min="282" max="484" width="8.7109375" style="46"/>
    <col min="485" max="485" width="5.140625" style="46" customWidth="1"/>
    <col min="486" max="486" width="24" style="46" customWidth="1"/>
    <col min="487" max="487" width="7.7109375" style="46" customWidth="1"/>
    <col min="488" max="488" width="8.7109375" style="46" customWidth="1"/>
    <col min="489" max="489" width="8.42578125" style="46" customWidth="1"/>
    <col min="490" max="490" width="9.42578125" style="46" customWidth="1"/>
    <col min="491" max="491" width="10.140625" style="46" customWidth="1"/>
    <col min="492" max="492" width="7.7109375" style="46" customWidth="1"/>
    <col min="493" max="494" width="9.42578125" style="46" customWidth="1"/>
    <col min="495" max="496" width="9.7109375" style="46" customWidth="1"/>
    <col min="497" max="497" width="8.7109375" style="46" customWidth="1"/>
    <col min="498" max="498" width="9.42578125" style="46" customWidth="1"/>
    <col min="499" max="499" width="6.7109375" style="46" customWidth="1"/>
    <col min="500" max="500" width="8.140625" style="46" customWidth="1"/>
    <col min="501" max="501" width="10.42578125" style="46" customWidth="1"/>
    <col min="502" max="502" width="8.42578125" style="46" customWidth="1"/>
    <col min="503" max="503" width="9.7109375" style="46" customWidth="1"/>
    <col min="504" max="504" width="9.42578125" style="46" customWidth="1"/>
    <col min="505" max="505" width="7.42578125" style="46" customWidth="1"/>
    <col min="506" max="506" width="8.42578125" style="46" customWidth="1"/>
    <col min="507" max="508" width="8.28515625" style="46" customWidth="1"/>
    <col min="509" max="509" width="11.42578125" style="46" customWidth="1"/>
    <col min="510" max="510" width="10.42578125" style="46" customWidth="1"/>
    <col min="511" max="511" width="9.7109375" style="46" customWidth="1"/>
    <col min="512" max="512" width="9.140625" style="46" customWidth="1"/>
    <col min="513" max="513" width="9.42578125" style="46" customWidth="1"/>
    <col min="514" max="514" width="7.42578125" style="46" customWidth="1"/>
    <col min="515" max="515" width="8.42578125" style="46" customWidth="1"/>
    <col min="516" max="516" width="8.28515625" style="46" customWidth="1"/>
    <col min="517" max="517" width="11.42578125" style="46" customWidth="1"/>
    <col min="518" max="530" width="8" style="46" customWidth="1"/>
    <col min="531" max="531" width="9.42578125" style="46" customWidth="1"/>
    <col min="532" max="532" width="6.7109375" style="46" customWidth="1"/>
    <col min="533" max="535" width="8.28515625" style="46" customWidth="1"/>
    <col min="536" max="536" width="8.7109375" style="46" customWidth="1"/>
    <col min="537" max="537" width="6.7109375" style="46" customWidth="1"/>
    <col min="538" max="740" width="8.7109375" style="46"/>
    <col min="741" max="741" width="5.140625" style="46" customWidth="1"/>
    <col min="742" max="742" width="24" style="46" customWidth="1"/>
    <col min="743" max="743" width="7.7109375" style="46" customWidth="1"/>
    <col min="744" max="744" width="8.7109375" style="46" customWidth="1"/>
    <col min="745" max="745" width="8.42578125" style="46" customWidth="1"/>
    <col min="746" max="746" width="9.42578125" style="46" customWidth="1"/>
    <col min="747" max="747" width="10.140625" style="46" customWidth="1"/>
    <col min="748" max="748" width="7.7109375" style="46" customWidth="1"/>
    <col min="749" max="750" width="9.42578125" style="46" customWidth="1"/>
    <col min="751" max="752" width="9.7109375" style="46" customWidth="1"/>
    <col min="753" max="753" width="8.7109375" style="46" customWidth="1"/>
    <col min="754" max="754" width="9.42578125" style="46" customWidth="1"/>
    <col min="755" max="755" width="6.7109375" style="46" customWidth="1"/>
    <col min="756" max="756" width="8.140625" style="46" customWidth="1"/>
    <col min="757" max="757" width="10.42578125" style="46" customWidth="1"/>
    <col min="758" max="758" width="8.42578125" style="46" customWidth="1"/>
    <col min="759" max="759" width="9.7109375" style="46" customWidth="1"/>
    <col min="760" max="760" width="9.42578125" style="46" customWidth="1"/>
    <col min="761" max="761" width="7.42578125" style="46" customWidth="1"/>
    <col min="762" max="762" width="8.42578125" style="46" customWidth="1"/>
    <col min="763" max="764" width="8.28515625" style="46" customWidth="1"/>
    <col min="765" max="765" width="11.42578125" style="46" customWidth="1"/>
    <col min="766" max="766" width="10.42578125" style="46" customWidth="1"/>
    <col min="767" max="767" width="9.7109375" style="46" customWidth="1"/>
    <col min="768" max="768" width="9.140625" style="46" customWidth="1"/>
    <col min="769" max="769" width="9.42578125" style="46" customWidth="1"/>
    <col min="770" max="770" width="7.42578125" style="46" customWidth="1"/>
    <col min="771" max="771" width="8.42578125" style="46" customWidth="1"/>
    <col min="772" max="772" width="8.28515625" style="46" customWidth="1"/>
    <col min="773" max="773" width="11.42578125" style="46" customWidth="1"/>
    <col min="774" max="786" width="8" style="46" customWidth="1"/>
    <col min="787" max="787" width="9.42578125" style="46" customWidth="1"/>
    <col min="788" max="788" width="6.7109375" style="46" customWidth="1"/>
    <col min="789" max="791" width="8.28515625" style="46" customWidth="1"/>
    <col min="792" max="792" width="8.7109375" style="46" customWidth="1"/>
    <col min="793" max="793" width="6.7109375" style="46" customWidth="1"/>
    <col min="794" max="996" width="8.7109375" style="46"/>
    <col min="997" max="997" width="5.140625" style="46" customWidth="1"/>
    <col min="998" max="998" width="24" style="46" customWidth="1"/>
    <col min="999" max="999" width="7.7109375" style="46" customWidth="1"/>
    <col min="1000" max="1000" width="8.7109375" style="46" customWidth="1"/>
    <col min="1001" max="1001" width="8.42578125" style="46" customWidth="1"/>
    <col min="1002" max="1002" width="9.42578125" style="46" customWidth="1"/>
    <col min="1003" max="1003" width="10.140625" style="46" customWidth="1"/>
    <col min="1004" max="1004" width="7.7109375" style="46" customWidth="1"/>
    <col min="1005" max="1006" width="9.42578125" style="46" customWidth="1"/>
    <col min="1007" max="1008" width="9.7109375" style="46" customWidth="1"/>
    <col min="1009" max="1009" width="8.7109375" style="46" customWidth="1"/>
    <col min="1010" max="1010" width="9.42578125" style="46" customWidth="1"/>
    <col min="1011" max="1011" width="6.7109375" style="46" customWidth="1"/>
    <col min="1012" max="1012" width="8.140625" style="46" customWidth="1"/>
    <col min="1013" max="1013" width="10.42578125" style="46" customWidth="1"/>
    <col min="1014" max="1014" width="8.42578125" style="46" customWidth="1"/>
    <col min="1015" max="1015" width="9.7109375" style="46" customWidth="1"/>
    <col min="1016" max="1016" width="9.42578125" style="46" customWidth="1"/>
    <col min="1017" max="1017" width="7.42578125" style="46" customWidth="1"/>
    <col min="1018" max="1018" width="8.42578125" style="46" customWidth="1"/>
    <col min="1019" max="1020" width="8.28515625" style="46" customWidth="1"/>
    <col min="1021" max="1021" width="11.42578125" style="46" customWidth="1"/>
    <col min="1022" max="1022" width="10.42578125" style="46" customWidth="1"/>
    <col min="1023" max="1023" width="9.7109375" style="46" customWidth="1"/>
    <col min="1024" max="1024" width="9.140625" style="46" customWidth="1"/>
    <col min="1025" max="1025" width="9.42578125" style="46" customWidth="1"/>
    <col min="1026" max="1026" width="7.42578125" style="46" customWidth="1"/>
    <col min="1027" max="1027" width="8.42578125" style="46" customWidth="1"/>
    <col min="1028" max="1028" width="8.28515625" style="46" customWidth="1"/>
    <col min="1029" max="1029" width="11.42578125" style="46" customWidth="1"/>
    <col min="1030" max="1042" width="8" style="46" customWidth="1"/>
    <col min="1043" max="1043" width="9.42578125" style="46" customWidth="1"/>
    <col min="1044" max="1044" width="6.7109375" style="46" customWidth="1"/>
    <col min="1045" max="1047" width="8.28515625" style="46" customWidth="1"/>
    <col min="1048" max="1048" width="8.7109375" style="46" customWidth="1"/>
    <col min="1049" max="1049" width="6.7109375" style="46" customWidth="1"/>
    <col min="1050" max="1252" width="8.7109375" style="46"/>
    <col min="1253" max="1253" width="5.140625" style="46" customWidth="1"/>
    <col min="1254" max="1254" width="24" style="46" customWidth="1"/>
    <col min="1255" max="1255" width="7.7109375" style="46" customWidth="1"/>
    <col min="1256" max="1256" width="8.7109375" style="46" customWidth="1"/>
    <col min="1257" max="1257" width="8.42578125" style="46" customWidth="1"/>
    <col min="1258" max="1258" width="9.42578125" style="46" customWidth="1"/>
    <col min="1259" max="1259" width="10.140625" style="46" customWidth="1"/>
    <col min="1260" max="1260" width="7.7109375" style="46" customWidth="1"/>
    <col min="1261" max="1262" width="9.42578125" style="46" customWidth="1"/>
    <col min="1263" max="1264" width="9.7109375" style="46" customWidth="1"/>
    <col min="1265" max="1265" width="8.7109375" style="46" customWidth="1"/>
    <col min="1266" max="1266" width="9.42578125" style="46" customWidth="1"/>
    <col min="1267" max="1267" width="6.7109375" style="46" customWidth="1"/>
    <col min="1268" max="1268" width="8.140625" style="46" customWidth="1"/>
    <col min="1269" max="1269" width="10.42578125" style="46" customWidth="1"/>
    <col min="1270" max="1270" width="8.42578125" style="46" customWidth="1"/>
    <col min="1271" max="1271" width="9.7109375" style="46" customWidth="1"/>
    <col min="1272" max="1272" width="9.42578125" style="46" customWidth="1"/>
    <col min="1273" max="1273" width="7.42578125" style="46" customWidth="1"/>
    <col min="1274" max="1274" width="8.42578125" style="46" customWidth="1"/>
    <col min="1275" max="1276" width="8.28515625" style="46" customWidth="1"/>
    <col min="1277" max="1277" width="11.42578125" style="46" customWidth="1"/>
    <col min="1278" max="1278" width="10.42578125" style="46" customWidth="1"/>
    <col min="1279" max="1279" width="9.7109375" style="46" customWidth="1"/>
    <col min="1280" max="1280" width="9.140625" style="46" customWidth="1"/>
    <col min="1281" max="1281" width="9.42578125" style="46" customWidth="1"/>
    <col min="1282" max="1282" width="7.42578125" style="46" customWidth="1"/>
    <col min="1283" max="1283" width="8.42578125" style="46" customWidth="1"/>
    <col min="1284" max="1284" width="8.28515625" style="46" customWidth="1"/>
    <col min="1285" max="1285" width="11.42578125" style="46" customWidth="1"/>
    <col min="1286" max="1298" width="8" style="46" customWidth="1"/>
    <col min="1299" max="1299" width="9.42578125" style="46" customWidth="1"/>
    <col min="1300" max="1300" width="6.7109375" style="46" customWidth="1"/>
    <col min="1301" max="1303" width="8.28515625" style="46" customWidth="1"/>
    <col min="1304" max="1304" width="8.7109375" style="46" customWidth="1"/>
    <col min="1305" max="1305" width="6.7109375" style="46" customWidth="1"/>
    <col min="1306" max="1508" width="8.7109375" style="46"/>
    <col min="1509" max="1509" width="5.140625" style="46" customWidth="1"/>
    <col min="1510" max="1510" width="24" style="46" customWidth="1"/>
    <col min="1511" max="1511" width="7.7109375" style="46" customWidth="1"/>
    <col min="1512" max="1512" width="8.7109375" style="46" customWidth="1"/>
    <col min="1513" max="1513" width="8.42578125" style="46" customWidth="1"/>
    <col min="1514" max="1514" width="9.42578125" style="46" customWidth="1"/>
    <col min="1515" max="1515" width="10.140625" style="46" customWidth="1"/>
    <col min="1516" max="1516" width="7.7109375" style="46" customWidth="1"/>
    <col min="1517" max="1518" width="9.42578125" style="46" customWidth="1"/>
    <col min="1519" max="1520" width="9.7109375" style="46" customWidth="1"/>
    <col min="1521" max="1521" width="8.7109375" style="46" customWidth="1"/>
    <col min="1522" max="1522" width="9.42578125" style="46" customWidth="1"/>
    <col min="1523" max="1523" width="6.7109375" style="46" customWidth="1"/>
    <col min="1524" max="1524" width="8.140625" style="46" customWidth="1"/>
    <col min="1525" max="1525" width="10.42578125" style="46" customWidth="1"/>
    <col min="1526" max="1526" width="8.42578125" style="46" customWidth="1"/>
    <col min="1527" max="1527" width="9.7109375" style="46" customWidth="1"/>
    <col min="1528" max="1528" width="9.42578125" style="46" customWidth="1"/>
    <col min="1529" max="1529" width="7.42578125" style="46" customWidth="1"/>
    <col min="1530" max="1530" width="8.42578125" style="46" customWidth="1"/>
    <col min="1531" max="1532" width="8.28515625" style="46" customWidth="1"/>
    <col min="1533" max="1533" width="11.42578125" style="46" customWidth="1"/>
    <col min="1534" max="1534" width="10.42578125" style="46" customWidth="1"/>
    <col min="1535" max="1535" width="9.7109375" style="46" customWidth="1"/>
    <col min="1536" max="1536" width="9.140625" style="46" customWidth="1"/>
    <col min="1537" max="1537" width="9.42578125" style="46" customWidth="1"/>
    <col min="1538" max="1538" width="7.42578125" style="46" customWidth="1"/>
    <col min="1539" max="1539" width="8.42578125" style="46" customWidth="1"/>
    <col min="1540" max="1540" width="8.28515625" style="46" customWidth="1"/>
    <col min="1541" max="1541" width="11.42578125" style="46" customWidth="1"/>
    <col min="1542" max="1554" width="8" style="46" customWidth="1"/>
    <col min="1555" max="1555" width="9.42578125" style="46" customWidth="1"/>
    <col min="1556" max="1556" width="6.7109375" style="46" customWidth="1"/>
    <col min="1557" max="1559" width="8.28515625" style="46" customWidth="1"/>
    <col min="1560" max="1560" width="8.7109375" style="46" customWidth="1"/>
    <col min="1561" max="1561" width="6.7109375" style="46" customWidth="1"/>
    <col min="1562" max="1764" width="8.7109375" style="46"/>
    <col min="1765" max="1765" width="5.140625" style="46" customWidth="1"/>
    <col min="1766" max="1766" width="24" style="46" customWidth="1"/>
    <col min="1767" max="1767" width="7.7109375" style="46" customWidth="1"/>
    <col min="1768" max="1768" width="8.7109375" style="46" customWidth="1"/>
    <col min="1769" max="1769" width="8.42578125" style="46" customWidth="1"/>
    <col min="1770" max="1770" width="9.42578125" style="46" customWidth="1"/>
    <col min="1771" max="1771" width="10.140625" style="46" customWidth="1"/>
    <col min="1772" max="1772" width="7.7109375" style="46" customWidth="1"/>
    <col min="1773" max="1774" width="9.42578125" style="46" customWidth="1"/>
    <col min="1775" max="1776" width="9.7109375" style="46" customWidth="1"/>
    <col min="1777" max="1777" width="8.7109375" style="46" customWidth="1"/>
    <col min="1778" max="1778" width="9.42578125" style="46" customWidth="1"/>
    <col min="1779" max="1779" width="6.7109375" style="46" customWidth="1"/>
    <col min="1780" max="1780" width="8.140625" style="46" customWidth="1"/>
    <col min="1781" max="1781" width="10.42578125" style="46" customWidth="1"/>
    <col min="1782" max="1782" width="8.42578125" style="46" customWidth="1"/>
    <col min="1783" max="1783" width="9.7109375" style="46" customWidth="1"/>
    <col min="1784" max="1784" width="9.42578125" style="46" customWidth="1"/>
    <col min="1785" max="1785" width="7.42578125" style="46" customWidth="1"/>
    <col min="1786" max="1786" width="8.42578125" style="46" customWidth="1"/>
    <col min="1787" max="1788" width="8.28515625" style="46" customWidth="1"/>
    <col min="1789" max="1789" width="11.42578125" style="46" customWidth="1"/>
    <col min="1790" max="1790" width="10.42578125" style="46" customWidth="1"/>
    <col min="1791" max="1791" width="9.7109375" style="46" customWidth="1"/>
    <col min="1792" max="1792" width="9.140625" style="46" customWidth="1"/>
    <col min="1793" max="1793" width="9.42578125" style="46" customWidth="1"/>
    <col min="1794" max="1794" width="7.42578125" style="46" customWidth="1"/>
    <col min="1795" max="1795" width="8.42578125" style="46" customWidth="1"/>
    <col min="1796" max="1796" width="8.28515625" style="46" customWidth="1"/>
    <col min="1797" max="1797" width="11.42578125" style="46" customWidth="1"/>
    <col min="1798" max="1810" width="8" style="46" customWidth="1"/>
    <col min="1811" max="1811" width="9.42578125" style="46" customWidth="1"/>
    <col min="1812" max="1812" width="6.7109375" style="46" customWidth="1"/>
    <col min="1813" max="1815" width="8.28515625" style="46" customWidth="1"/>
    <col min="1816" max="1816" width="8.7109375" style="46" customWidth="1"/>
    <col min="1817" max="1817" width="6.7109375" style="46" customWidth="1"/>
    <col min="1818" max="2020" width="8.7109375" style="46"/>
    <col min="2021" max="2021" width="5.140625" style="46" customWidth="1"/>
    <col min="2022" max="2022" width="24" style="46" customWidth="1"/>
    <col min="2023" max="2023" width="7.7109375" style="46" customWidth="1"/>
    <col min="2024" max="2024" width="8.7109375" style="46" customWidth="1"/>
    <col min="2025" max="2025" width="8.42578125" style="46" customWidth="1"/>
    <col min="2026" max="2026" width="9.42578125" style="46" customWidth="1"/>
    <col min="2027" max="2027" width="10.140625" style="46" customWidth="1"/>
    <col min="2028" max="2028" width="7.7109375" style="46" customWidth="1"/>
    <col min="2029" max="2030" width="9.42578125" style="46" customWidth="1"/>
    <col min="2031" max="2032" width="9.7109375" style="46" customWidth="1"/>
    <col min="2033" max="2033" width="8.7109375" style="46" customWidth="1"/>
    <col min="2034" max="2034" width="9.42578125" style="46" customWidth="1"/>
    <col min="2035" max="2035" width="6.7109375" style="46" customWidth="1"/>
    <col min="2036" max="2036" width="8.140625" style="46" customWidth="1"/>
    <col min="2037" max="2037" width="10.42578125" style="46" customWidth="1"/>
    <col min="2038" max="2038" width="8.42578125" style="46" customWidth="1"/>
    <col min="2039" max="2039" width="9.7109375" style="46" customWidth="1"/>
    <col min="2040" max="2040" width="9.42578125" style="46" customWidth="1"/>
    <col min="2041" max="2041" width="7.42578125" style="46" customWidth="1"/>
    <col min="2042" max="2042" width="8.42578125" style="46" customWidth="1"/>
    <col min="2043" max="2044" width="8.28515625" style="46" customWidth="1"/>
    <col min="2045" max="2045" width="11.42578125" style="46" customWidth="1"/>
    <col min="2046" max="2046" width="10.42578125" style="46" customWidth="1"/>
    <col min="2047" max="2047" width="9.7109375" style="46" customWidth="1"/>
    <col min="2048" max="2048" width="9.140625" style="46" customWidth="1"/>
    <col min="2049" max="2049" width="9.42578125" style="46" customWidth="1"/>
    <col min="2050" max="2050" width="7.42578125" style="46" customWidth="1"/>
    <col min="2051" max="2051" width="8.42578125" style="46" customWidth="1"/>
    <col min="2052" max="2052" width="8.28515625" style="46" customWidth="1"/>
    <col min="2053" max="2053" width="11.42578125" style="46" customWidth="1"/>
    <col min="2054" max="2066" width="8" style="46" customWidth="1"/>
    <col min="2067" max="2067" width="9.42578125" style="46" customWidth="1"/>
    <col min="2068" max="2068" width="6.7109375" style="46" customWidth="1"/>
    <col min="2069" max="2071" width="8.28515625" style="46" customWidth="1"/>
    <col min="2072" max="2072" width="8.7109375" style="46" customWidth="1"/>
    <col min="2073" max="2073" width="6.7109375" style="46" customWidth="1"/>
    <col min="2074" max="2276" width="8.7109375" style="46"/>
    <col min="2277" max="2277" width="5.140625" style="46" customWidth="1"/>
    <col min="2278" max="2278" width="24" style="46" customWidth="1"/>
    <col min="2279" max="2279" width="7.7109375" style="46" customWidth="1"/>
    <col min="2280" max="2280" width="8.7109375" style="46" customWidth="1"/>
    <col min="2281" max="2281" width="8.42578125" style="46" customWidth="1"/>
    <col min="2282" max="2282" width="9.42578125" style="46" customWidth="1"/>
    <col min="2283" max="2283" width="10.140625" style="46" customWidth="1"/>
    <col min="2284" max="2284" width="7.7109375" style="46" customWidth="1"/>
    <col min="2285" max="2286" width="9.42578125" style="46" customWidth="1"/>
    <col min="2287" max="2288" width="9.7109375" style="46" customWidth="1"/>
    <col min="2289" max="2289" width="8.7109375" style="46" customWidth="1"/>
    <col min="2290" max="2290" width="9.42578125" style="46" customWidth="1"/>
    <col min="2291" max="2291" width="6.7109375" style="46" customWidth="1"/>
    <col min="2292" max="2292" width="8.140625" style="46" customWidth="1"/>
    <col min="2293" max="2293" width="10.42578125" style="46" customWidth="1"/>
    <col min="2294" max="2294" width="8.42578125" style="46" customWidth="1"/>
    <col min="2295" max="2295" width="9.7109375" style="46" customWidth="1"/>
    <col min="2296" max="2296" width="9.42578125" style="46" customWidth="1"/>
    <col min="2297" max="2297" width="7.42578125" style="46" customWidth="1"/>
    <col min="2298" max="2298" width="8.42578125" style="46" customWidth="1"/>
    <col min="2299" max="2300" width="8.28515625" style="46" customWidth="1"/>
    <col min="2301" max="2301" width="11.42578125" style="46" customWidth="1"/>
    <col min="2302" max="2302" width="10.42578125" style="46" customWidth="1"/>
    <col min="2303" max="2303" width="9.7109375" style="46" customWidth="1"/>
    <col min="2304" max="2304" width="9.140625" style="46" customWidth="1"/>
    <col min="2305" max="2305" width="9.42578125" style="46" customWidth="1"/>
    <col min="2306" max="2306" width="7.42578125" style="46" customWidth="1"/>
    <col min="2307" max="2307" width="8.42578125" style="46" customWidth="1"/>
    <col min="2308" max="2308" width="8.28515625" style="46" customWidth="1"/>
    <col min="2309" max="2309" width="11.42578125" style="46" customWidth="1"/>
    <col min="2310" max="2322" width="8" style="46" customWidth="1"/>
    <col min="2323" max="2323" width="9.42578125" style="46" customWidth="1"/>
    <col min="2324" max="2324" width="6.7109375" style="46" customWidth="1"/>
    <col min="2325" max="2327" width="8.28515625" style="46" customWidth="1"/>
    <col min="2328" max="2328" width="8.7109375" style="46" customWidth="1"/>
    <col min="2329" max="2329" width="6.7109375" style="46" customWidth="1"/>
    <col min="2330" max="2532" width="8.7109375" style="46"/>
    <col min="2533" max="2533" width="5.140625" style="46" customWidth="1"/>
    <col min="2534" max="2534" width="24" style="46" customWidth="1"/>
    <col min="2535" max="2535" width="7.7109375" style="46" customWidth="1"/>
    <col min="2536" max="2536" width="8.7109375" style="46" customWidth="1"/>
    <col min="2537" max="2537" width="8.42578125" style="46" customWidth="1"/>
    <col min="2538" max="2538" width="9.42578125" style="46" customWidth="1"/>
    <col min="2539" max="2539" width="10.140625" style="46" customWidth="1"/>
    <col min="2540" max="2540" width="7.7109375" style="46" customWidth="1"/>
    <col min="2541" max="2542" width="9.42578125" style="46" customWidth="1"/>
    <col min="2543" max="2544" width="9.7109375" style="46" customWidth="1"/>
    <col min="2545" max="2545" width="8.7109375" style="46" customWidth="1"/>
    <col min="2546" max="2546" width="9.42578125" style="46" customWidth="1"/>
    <col min="2547" max="2547" width="6.7109375" style="46" customWidth="1"/>
    <col min="2548" max="2548" width="8.140625" style="46" customWidth="1"/>
    <col min="2549" max="2549" width="10.42578125" style="46" customWidth="1"/>
    <col min="2550" max="2550" width="8.42578125" style="46" customWidth="1"/>
    <col min="2551" max="2551" width="9.7109375" style="46" customWidth="1"/>
    <col min="2552" max="2552" width="9.42578125" style="46" customWidth="1"/>
    <col min="2553" max="2553" width="7.42578125" style="46" customWidth="1"/>
    <col min="2554" max="2554" width="8.42578125" style="46" customWidth="1"/>
    <col min="2555" max="2556" width="8.28515625" style="46" customWidth="1"/>
    <col min="2557" max="2557" width="11.42578125" style="46" customWidth="1"/>
    <col min="2558" max="2558" width="10.42578125" style="46" customWidth="1"/>
    <col min="2559" max="2559" width="9.7109375" style="46" customWidth="1"/>
    <col min="2560" max="2560" width="9.140625" style="46" customWidth="1"/>
    <col min="2561" max="2561" width="9.42578125" style="46" customWidth="1"/>
    <col min="2562" max="2562" width="7.42578125" style="46" customWidth="1"/>
    <col min="2563" max="2563" width="8.42578125" style="46" customWidth="1"/>
    <col min="2564" max="2564" width="8.28515625" style="46" customWidth="1"/>
    <col min="2565" max="2565" width="11.42578125" style="46" customWidth="1"/>
    <col min="2566" max="2578" width="8" style="46" customWidth="1"/>
    <col min="2579" max="2579" width="9.42578125" style="46" customWidth="1"/>
    <col min="2580" max="2580" width="6.7109375" style="46" customWidth="1"/>
    <col min="2581" max="2583" width="8.28515625" style="46" customWidth="1"/>
    <col min="2584" max="2584" width="8.7109375" style="46" customWidth="1"/>
    <col min="2585" max="2585" width="6.7109375" style="46" customWidth="1"/>
    <col min="2586" max="2788" width="8.7109375" style="46"/>
    <col min="2789" max="2789" width="5.140625" style="46" customWidth="1"/>
    <col min="2790" max="2790" width="24" style="46" customWidth="1"/>
    <col min="2791" max="2791" width="7.7109375" style="46" customWidth="1"/>
    <col min="2792" max="2792" width="8.7109375" style="46" customWidth="1"/>
    <col min="2793" max="2793" width="8.42578125" style="46" customWidth="1"/>
    <col min="2794" max="2794" width="9.42578125" style="46" customWidth="1"/>
    <col min="2795" max="2795" width="10.140625" style="46" customWidth="1"/>
    <col min="2796" max="2796" width="7.7109375" style="46" customWidth="1"/>
    <col min="2797" max="2798" width="9.42578125" style="46" customWidth="1"/>
    <col min="2799" max="2800" width="9.7109375" style="46" customWidth="1"/>
    <col min="2801" max="2801" width="8.7109375" style="46" customWidth="1"/>
    <col min="2802" max="2802" width="9.42578125" style="46" customWidth="1"/>
    <col min="2803" max="2803" width="6.7109375" style="46" customWidth="1"/>
    <col min="2804" max="2804" width="8.140625" style="46" customWidth="1"/>
    <col min="2805" max="2805" width="10.42578125" style="46" customWidth="1"/>
    <col min="2806" max="2806" width="8.42578125" style="46" customWidth="1"/>
    <col min="2807" max="2807" width="9.7109375" style="46" customWidth="1"/>
    <col min="2808" max="2808" width="9.42578125" style="46" customWidth="1"/>
    <col min="2809" max="2809" width="7.42578125" style="46" customWidth="1"/>
    <col min="2810" max="2810" width="8.42578125" style="46" customWidth="1"/>
    <col min="2811" max="2812" width="8.28515625" style="46" customWidth="1"/>
    <col min="2813" max="2813" width="11.42578125" style="46" customWidth="1"/>
    <col min="2814" max="2814" width="10.42578125" style="46" customWidth="1"/>
    <col min="2815" max="2815" width="9.7109375" style="46" customWidth="1"/>
    <col min="2816" max="2816" width="9.140625" style="46" customWidth="1"/>
    <col min="2817" max="2817" width="9.42578125" style="46" customWidth="1"/>
    <col min="2818" max="2818" width="7.42578125" style="46" customWidth="1"/>
    <col min="2819" max="2819" width="8.42578125" style="46" customWidth="1"/>
    <col min="2820" max="2820" width="8.28515625" style="46" customWidth="1"/>
    <col min="2821" max="2821" width="11.42578125" style="46" customWidth="1"/>
    <col min="2822" max="2834" width="8" style="46" customWidth="1"/>
    <col min="2835" max="2835" width="9.42578125" style="46" customWidth="1"/>
    <col min="2836" max="2836" width="6.7109375" style="46" customWidth="1"/>
    <col min="2837" max="2839" width="8.28515625" style="46" customWidth="1"/>
    <col min="2840" max="2840" width="8.7109375" style="46" customWidth="1"/>
    <col min="2841" max="2841" width="6.7109375" style="46" customWidth="1"/>
    <col min="2842" max="3044" width="8.7109375" style="46"/>
    <col min="3045" max="3045" width="5.140625" style="46" customWidth="1"/>
    <col min="3046" max="3046" width="24" style="46" customWidth="1"/>
    <col min="3047" max="3047" width="7.7109375" style="46" customWidth="1"/>
    <col min="3048" max="3048" width="8.7109375" style="46" customWidth="1"/>
    <col min="3049" max="3049" width="8.42578125" style="46" customWidth="1"/>
    <col min="3050" max="3050" width="9.42578125" style="46" customWidth="1"/>
    <col min="3051" max="3051" width="10.140625" style="46" customWidth="1"/>
    <col min="3052" max="3052" width="7.7109375" style="46" customWidth="1"/>
    <col min="3053" max="3054" width="9.42578125" style="46" customWidth="1"/>
    <col min="3055" max="3056" width="9.7109375" style="46" customWidth="1"/>
    <col min="3057" max="3057" width="8.7109375" style="46" customWidth="1"/>
    <col min="3058" max="3058" width="9.42578125" style="46" customWidth="1"/>
    <col min="3059" max="3059" width="6.7109375" style="46" customWidth="1"/>
    <col min="3060" max="3060" width="8.140625" style="46" customWidth="1"/>
    <col min="3061" max="3061" width="10.42578125" style="46" customWidth="1"/>
    <col min="3062" max="3062" width="8.42578125" style="46" customWidth="1"/>
    <col min="3063" max="3063" width="9.7109375" style="46" customWidth="1"/>
    <col min="3064" max="3064" width="9.42578125" style="46" customWidth="1"/>
    <col min="3065" max="3065" width="7.42578125" style="46" customWidth="1"/>
    <col min="3066" max="3066" width="8.42578125" style="46" customWidth="1"/>
    <col min="3067" max="3068" width="8.28515625" style="46" customWidth="1"/>
    <col min="3069" max="3069" width="11.42578125" style="46" customWidth="1"/>
    <col min="3070" max="3070" width="10.42578125" style="46" customWidth="1"/>
    <col min="3071" max="3071" width="9.7109375" style="46" customWidth="1"/>
    <col min="3072" max="3072" width="9.140625" style="46" customWidth="1"/>
    <col min="3073" max="3073" width="9.42578125" style="46" customWidth="1"/>
    <col min="3074" max="3074" width="7.42578125" style="46" customWidth="1"/>
    <col min="3075" max="3075" width="8.42578125" style="46" customWidth="1"/>
    <col min="3076" max="3076" width="8.28515625" style="46" customWidth="1"/>
    <col min="3077" max="3077" width="11.42578125" style="46" customWidth="1"/>
    <col min="3078" max="3090" width="8" style="46" customWidth="1"/>
    <col min="3091" max="3091" width="9.42578125" style="46" customWidth="1"/>
    <col min="3092" max="3092" width="6.7109375" style="46" customWidth="1"/>
    <col min="3093" max="3095" width="8.28515625" style="46" customWidth="1"/>
    <col min="3096" max="3096" width="8.7109375" style="46" customWidth="1"/>
    <col min="3097" max="3097" width="6.7109375" style="46" customWidth="1"/>
    <col min="3098" max="3300" width="8.7109375" style="46"/>
    <col min="3301" max="3301" width="5.140625" style="46" customWidth="1"/>
    <col min="3302" max="3302" width="24" style="46" customWidth="1"/>
    <col min="3303" max="3303" width="7.7109375" style="46" customWidth="1"/>
    <col min="3304" max="3304" width="8.7109375" style="46" customWidth="1"/>
    <col min="3305" max="3305" width="8.42578125" style="46" customWidth="1"/>
    <col min="3306" max="3306" width="9.42578125" style="46" customWidth="1"/>
    <col min="3307" max="3307" width="10.140625" style="46" customWidth="1"/>
    <col min="3308" max="3308" width="7.7109375" style="46" customWidth="1"/>
    <col min="3309" max="3310" width="9.42578125" style="46" customWidth="1"/>
    <col min="3311" max="3312" width="9.7109375" style="46" customWidth="1"/>
    <col min="3313" max="3313" width="8.7109375" style="46" customWidth="1"/>
    <col min="3314" max="3314" width="9.42578125" style="46" customWidth="1"/>
    <col min="3315" max="3315" width="6.7109375" style="46" customWidth="1"/>
    <col min="3316" max="3316" width="8.140625" style="46" customWidth="1"/>
    <col min="3317" max="3317" width="10.42578125" style="46" customWidth="1"/>
    <col min="3318" max="3318" width="8.42578125" style="46" customWidth="1"/>
    <col min="3319" max="3319" width="9.7109375" style="46" customWidth="1"/>
    <col min="3320" max="3320" width="9.42578125" style="46" customWidth="1"/>
    <col min="3321" max="3321" width="7.42578125" style="46" customWidth="1"/>
    <col min="3322" max="3322" width="8.42578125" style="46" customWidth="1"/>
    <col min="3323" max="3324" width="8.28515625" style="46" customWidth="1"/>
    <col min="3325" max="3325" width="11.42578125" style="46" customWidth="1"/>
    <col min="3326" max="3326" width="10.42578125" style="46" customWidth="1"/>
    <col min="3327" max="3327" width="9.7109375" style="46" customWidth="1"/>
    <col min="3328" max="3328" width="9.140625" style="46" customWidth="1"/>
    <col min="3329" max="3329" width="9.42578125" style="46" customWidth="1"/>
    <col min="3330" max="3330" width="7.42578125" style="46" customWidth="1"/>
    <col min="3331" max="3331" width="8.42578125" style="46" customWidth="1"/>
    <col min="3332" max="3332" width="8.28515625" style="46" customWidth="1"/>
    <col min="3333" max="3333" width="11.42578125" style="46" customWidth="1"/>
    <col min="3334" max="3346" width="8" style="46" customWidth="1"/>
    <col min="3347" max="3347" width="9.42578125" style="46" customWidth="1"/>
    <col min="3348" max="3348" width="6.7109375" style="46" customWidth="1"/>
    <col min="3349" max="3351" width="8.28515625" style="46" customWidth="1"/>
    <col min="3352" max="3352" width="8.7109375" style="46" customWidth="1"/>
    <col min="3353" max="3353" width="6.7109375" style="46" customWidth="1"/>
    <col min="3354" max="3556" width="8.7109375" style="46"/>
    <col min="3557" max="3557" width="5.140625" style="46" customWidth="1"/>
    <col min="3558" max="3558" width="24" style="46" customWidth="1"/>
    <col min="3559" max="3559" width="7.7109375" style="46" customWidth="1"/>
    <col min="3560" max="3560" width="8.7109375" style="46" customWidth="1"/>
    <col min="3561" max="3561" width="8.42578125" style="46" customWidth="1"/>
    <col min="3562" max="3562" width="9.42578125" style="46" customWidth="1"/>
    <col min="3563" max="3563" width="10.140625" style="46" customWidth="1"/>
    <col min="3564" max="3564" width="7.7109375" style="46" customWidth="1"/>
    <col min="3565" max="3566" width="9.42578125" style="46" customWidth="1"/>
    <col min="3567" max="3568" width="9.7109375" style="46" customWidth="1"/>
    <col min="3569" max="3569" width="8.7109375" style="46" customWidth="1"/>
    <col min="3570" max="3570" width="9.42578125" style="46" customWidth="1"/>
    <col min="3571" max="3571" width="6.7109375" style="46" customWidth="1"/>
    <col min="3572" max="3572" width="8.140625" style="46" customWidth="1"/>
    <col min="3573" max="3573" width="10.42578125" style="46" customWidth="1"/>
    <col min="3574" max="3574" width="8.42578125" style="46" customWidth="1"/>
    <col min="3575" max="3575" width="9.7109375" style="46" customWidth="1"/>
    <col min="3576" max="3576" width="9.42578125" style="46" customWidth="1"/>
    <col min="3577" max="3577" width="7.42578125" style="46" customWidth="1"/>
    <col min="3578" max="3578" width="8.42578125" style="46" customWidth="1"/>
    <col min="3579" max="3580" width="8.28515625" style="46" customWidth="1"/>
    <col min="3581" max="3581" width="11.42578125" style="46" customWidth="1"/>
    <col min="3582" max="3582" width="10.42578125" style="46" customWidth="1"/>
    <col min="3583" max="3583" width="9.7109375" style="46" customWidth="1"/>
    <col min="3584" max="3584" width="9.140625" style="46" customWidth="1"/>
    <col min="3585" max="3585" width="9.42578125" style="46" customWidth="1"/>
    <col min="3586" max="3586" width="7.42578125" style="46" customWidth="1"/>
    <col min="3587" max="3587" width="8.42578125" style="46" customWidth="1"/>
    <col min="3588" max="3588" width="8.28515625" style="46" customWidth="1"/>
    <col min="3589" max="3589" width="11.42578125" style="46" customWidth="1"/>
    <col min="3590" max="3602" width="8" style="46" customWidth="1"/>
    <col min="3603" max="3603" width="9.42578125" style="46" customWidth="1"/>
    <col min="3604" max="3604" width="6.7109375" style="46" customWidth="1"/>
    <col min="3605" max="3607" width="8.28515625" style="46" customWidth="1"/>
    <col min="3608" max="3608" width="8.7109375" style="46" customWidth="1"/>
    <col min="3609" max="3609" width="6.7109375" style="46" customWidth="1"/>
    <col min="3610" max="3812" width="8.7109375" style="46"/>
    <col min="3813" max="3813" width="5.140625" style="46" customWidth="1"/>
    <col min="3814" max="3814" width="24" style="46" customWidth="1"/>
    <col min="3815" max="3815" width="7.7109375" style="46" customWidth="1"/>
    <col min="3816" max="3816" width="8.7109375" style="46" customWidth="1"/>
    <col min="3817" max="3817" width="8.42578125" style="46" customWidth="1"/>
    <col min="3818" max="3818" width="9.42578125" style="46" customWidth="1"/>
    <col min="3819" max="3819" width="10.140625" style="46" customWidth="1"/>
    <col min="3820" max="3820" width="7.7109375" style="46" customWidth="1"/>
    <col min="3821" max="3822" width="9.42578125" style="46" customWidth="1"/>
    <col min="3823" max="3824" width="9.7109375" style="46" customWidth="1"/>
    <col min="3825" max="3825" width="8.7109375" style="46" customWidth="1"/>
    <col min="3826" max="3826" width="9.42578125" style="46" customWidth="1"/>
    <col min="3827" max="3827" width="6.7109375" style="46" customWidth="1"/>
    <col min="3828" max="3828" width="8.140625" style="46" customWidth="1"/>
    <col min="3829" max="3829" width="10.42578125" style="46" customWidth="1"/>
    <col min="3830" max="3830" width="8.42578125" style="46" customWidth="1"/>
    <col min="3831" max="3831" width="9.7109375" style="46" customWidth="1"/>
    <col min="3832" max="3832" width="9.42578125" style="46" customWidth="1"/>
    <col min="3833" max="3833" width="7.42578125" style="46" customWidth="1"/>
    <col min="3834" max="3834" width="8.42578125" style="46" customWidth="1"/>
    <col min="3835" max="3836" width="8.28515625" style="46" customWidth="1"/>
    <col min="3837" max="3837" width="11.42578125" style="46" customWidth="1"/>
    <col min="3838" max="3838" width="10.42578125" style="46" customWidth="1"/>
    <col min="3839" max="3839" width="9.7109375" style="46" customWidth="1"/>
    <col min="3840" max="3840" width="9.140625" style="46" customWidth="1"/>
    <col min="3841" max="3841" width="9.42578125" style="46" customWidth="1"/>
    <col min="3842" max="3842" width="7.42578125" style="46" customWidth="1"/>
    <col min="3843" max="3843" width="8.42578125" style="46" customWidth="1"/>
    <col min="3844" max="3844" width="8.28515625" style="46" customWidth="1"/>
    <col min="3845" max="3845" width="11.42578125" style="46" customWidth="1"/>
    <col min="3846" max="3858" width="8" style="46" customWidth="1"/>
    <col min="3859" max="3859" width="9.42578125" style="46" customWidth="1"/>
    <col min="3860" max="3860" width="6.7109375" style="46" customWidth="1"/>
    <col min="3861" max="3863" width="8.28515625" style="46" customWidth="1"/>
    <col min="3864" max="3864" width="8.7109375" style="46" customWidth="1"/>
    <col min="3865" max="3865" width="6.7109375" style="46" customWidth="1"/>
    <col min="3866" max="4068" width="8.7109375" style="46"/>
    <col min="4069" max="4069" width="5.140625" style="46" customWidth="1"/>
    <col min="4070" max="4070" width="24" style="46" customWidth="1"/>
    <col min="4071" max="4071" width="7.7109375" style="46" customWidth="1"/>
    <col min="4072" max="4072" width="8.7109375" style="46" customWidth="1"/>
    <col min="4073" max="4073" width="8.42578125" style="46" customWidth="1"/>
    <col min="4074" max="4074" width="9.42578125" style="46" customWidth="1"/>
    <col min="4075" max="4075" width="10.140625" style="46" customWidth="1"/>
    <col min="4076" max="4076" width="7.7109375" style="46" customWidth="1"/>
    <col min="4077" max="4078" width="9.42578125" style="46" customWidth="1"/>
    <col min="4079" max="4080" width="9.7109375" style="46" customWidth="1"/>
    <col min="4081" max="4081" width="8.7109375" style="46" customWidth="1"/>
    <col min="4082" max="4082" width="9.42578125" style="46" customWidth="1"/>
    <col min="4083" max="4083" width="6.7109375" style="46" customWidth="1"/>
    <col min="4084" max="4084" width="8.140625" style="46" customWidth="1"/>
    <col min="4085" max="4085" width="10.42578125" style="46" customWidth="1"/>
    <col min="4086" max="4086" width="8.42578125" style="46" customWidth="1"/>
    <col min="4087" max="4087" width="9.7109375" style="46" customWidth="1"/>
    <col min="4088" max="4088" width="9.42578125" style="46" customWidth="1"/>
    <col min="4089" max="4089" width="7.42578125" style="46" customWidth="1"/>
    <col min="4090" max="4090" width="8.42578125" style="46" customWidth="1"/>
    <col min="4091" max="4092" width="8.28515625" style="46" customWidth="1"/>
    <col min="4093" max="4093" width="11.42578125" style="46" customWidth="1"/>
    <col min="4094" max="4094" width="10.42578125" style="46" customWidth="1"/>
    <col min="4095" max="4095" width="9.7109375" style="46" customWidth="1"/>
    <col min="4096" max="4096" width="9.140625" style="46" customWidth="1"/>
    <col min="4097" max="4097" width="9.42578125" style="46" customWidth="1"/>
    <col min="4098" max="4098" width="7.42578125" style="46" customWidth="1"/>
    <col min="4099" max="4099" width="8.42578125" style="46" customWidth="1"/>
    <col min="4100" max="4100" width="8.28515625" style="46" customWidth="1"/>
    <col min="4101" max="4101" width="11.42578125" style="46" customWidth="1"/>
    <col min="4102" max="4114" width="8" style="46" customWidth="1"/>
    <col min="4115" max="4115" width="9.42578125" style="46" customWidth="1"/>
    <col min="4116" max="4116" width="6.7109375" style="46" customWidth="1"/>
    <col min="4117" max="4119" width="8.28515625" style="46" customWidth="1"/>
    <col min="4120" max="4120" width="8.7109375" style="46" customWidth="1"/>
    <col min="4121" max="4121" width="6.7109375" style="46" customWidth="1"/>
    <col min="4122" max="4324" width="8.7109375" style="46"/>
    <col min="4325" max="4325" width="5.140625" style="46" customWidth="1"/>
    <col min="4326" max="4326" width="24" style="46" customWidth="1"/>
    <col min="4327" max="4327" width="7.7109375" style="46" customWidth="1"/>
    <col min="4328" max="4328" width="8.7109375" style="46" customWidth="1"/>
    <col min="4329" max="4329" width="8.42578125" style="46" customWidth="1"/>
    <col min="4330" max="4330" width="9.42578125" style="46" customWidth="1"/>
    <col min="4331" max="4331" width="10.140625" style="46" customWidth="1"/>
    <col min="4332" max="4332" width="7.7109375" style="46" customWidth="1"/>
    <col min="4333" max="4334" width="9.42578125" style="46" customWidth="1"/>
    <col min="4335" max="4336" width="9.7109375" style="46" customWidth="1"/>
    <col min="4337" max="4337" width="8.7109375" style="46" customWidth="1"/>
    <col min="4338" max="4338" width="9.42578125" style="46" customWidth="1"/>
    <col min="4339" max="4339" width="6.7109375" style="46" customWidth="1"/>
    <col min="4340" max="4340" width="8.140625" style="46" customWidth="1"/>
    <col min="4341" max="4341" width="10.42578125" style="46" customWidth="1"/>
    <col min="4342" max="4342" width="8.42578125" style="46" customWidth="1"/>
    <col min="4343" max="4343" width="9.7109375" style="46" customWidth="1"/>
    <col min="4344" max="4344" width="9.42578125" style="46" customWidth="1"/>
    <col min="4345" max="4345" width="7.42578125" style="46" customWidth="1"/>
    <col min="4346" max="4346" width="8.42578125" style="46" customWidth="1"/>
    <col min="4347" max="4348" width="8.28515625" style="46" customWidth="1"/>
    <col min="4349" max="4349" width="11.42578125" style="46" customWidth="1"/>
    <col min="4350" max="4350" width="10.42578125" style="46" customWidth="1"/>
    <col min="4351" max="4351" width="9.7109375" style="46" customWidth="1"/>
    <col min="4352" max="4352" width="9.140625" style="46" customWidth="1"/>
    <col min="4353" max="4353" width="9.42578125" style="46" customWidth="1"/>
    <col min="4354" max="4354" width="7.42578125" style="46" customWidth="1"/>
    <col min="4355" max="4355" width="8.42578125" style="46" customWidth="1"/>
    <col min="4356" max="4356" width="8.28515625" style="46" customWidth="1"/>
    <col min="4357" max="4357" width="11.42578125" style="46" customWidth="1"/>
    <col min="4358" max="4370" width="8" style="46" customWidth="1"/>
    <col min="4371" max="4371" width="9.42578125" style="46" customWidth="1"/>
    <col min="4372" max="4372" width="6.7109375" style="46" customWidth="1"/>
    <col min="4373" max="4375" width="8.28515625" style="46" customWidth="1"/>
    <col min="4376" max="4376" width="8.7109375" style="46" customWidth="1"/>
    <col min="4377" max="4377" width="6.7109375" style="46" customWidth="1"/>
    <col min="4378" max="4580" width="8.7109375" style="46"/>
    <col min="4581" max="4581" width="5.140625" style="46" customWidth="1"/>
    <col min="4582" max="4582" width="24" style="46" customWidth="1"/>
    <col min="4583" max="4583" width="7.7109375" style="46" customWidth="1"/>
    <col min="4584" max="4584" width="8.7109375" style="46" customWidth="1"/>
    <col min="4585" max="4585" width="8.42578125" style="46" customWidth="1"/>
    <col min="4586" max="4586" width="9.42578125" style="46" customWidth="1"/>
    <col min="4587" max="4587" width="10.140625" style="46" customWidth="1"/>
    <col min="4588" max="4588" width="7.7109375" style="46" customWidth="1"/>
    <col min="4589" max="4590" width="9.42578125" style="46" customWidth="1"/>
    <col min="4591" max="4592" width="9.7109375" style="46" customWidth="1"/>
    <col min="4593" max="4593" width="8.7109375" style="46" customWidth="1"/>
    <col min="4594" max="4594" width="9.42578125" style="46" customWidth="1"/>
    <col min="4595" max="4595" width="6.7109375" style="46" customWidth="1"/>
    <col min="4596" max="4596" width="8.140625" style="46" customWidth="1"/>
    <col min="4597" max="4597" width="10.42578125" style="46" customWidth="1"/>
    <col min="4598" max="4598" width="8.42578125" style="46" customWidth="1"/>
    <col min="4599" max="4599" width="9.7109375" style="46" customWidth="1"/>
    <col min="4600" max="4600" width="9.42578125" style="46" customWidth="1"/>
    <col min="4601" max="4601" width="7.42578125" style="46" customWidth="1"/>
    <col min="4602" max="4602" width="8.42578125" style="46" customWidth="1"/>
    <col min="4603" max="4604" width="8.28515625" style="46" customWidth="1"/>
    <col min="4605" max="4605" width="11.42578125" style="46" customWidth="1"/>
    <col min="4606" max="4606" width="10.42578125" style="46" customWidth="1"/>
    <col min="4607" max="4607" width="9.7109375" style="46" customWidth="1"/>
    <col min="4608" max="4608" width="9.140625" style="46" customWidth="1"/>
    <col min="4609" max="4609" width="9.42578125" style="46" customWidth="1"/>
    <col min="4610" max="4610" width="7.42578125" style="46" customWidth="1"/>
    <col min="4611" max="4611" width="8.42578125" style="46" customWidth="1"/>
    <col min="4612" max="4612" width="8.28515625" style="46" customWidth="1"/>
    <col min="4613" max="4613" width="11.42578125" style="46" customWidth="1"/>
    <col min="4614" max="4626" width="8" style="46" customWidth="1"/>
    <col min="4627" max="4627" width="9.42578125" style="46" customWidth="1"/>
    <col min="4628" max="4628" width="6.7109375" style="46" customWidth="1"/>
    <col min="4629" max="4631" width="8.28515625" style="46" customWidth="1"/>
    <col min="4632" max="4632" width="8.7109375" style="46" customWidth="1"/>
    <col min="4633" max="4633" width="6.7109375" style="46" customWidth="1"/>
    <col min="4634" max="4836" width="8.7109375" style="46"/>
    <col min="4837" max="4837" width="5.140625" style="46" customWidth="1"/>
    <col min="4838" max="4838" width="24" style="46" customWidth="1"/>
    <col min="4839" max="4839" width="7.7109375" style="46" customWidth="1"/>
    <col min="4840" max="4840" width="8.7109375" style="46" customWidth="1"/>
    <col min="4841" max="4841" width="8.42578125" style="46" customWidth="1"/>
    <col min="4842" max="4842" width="9.42578125" style="46" customWidth="1"/>
    <col min="4843" max="4843" width="10.140625" style="46" customWidth="1"/>
    <col min="4844" max="4844" width="7.7109375" style="46" customWidth="1"/>
    <col min="4845" max="4846" width="9.42578125" style="46" customWidth="1"/>
    <col min="4847" max="4848" width="9.7109375" style="46" customWidth="1"/>
    <col min="4849" max="4849" width="8.7109375" style="46" customWidth="1"/>
    <col min="4850" max="4850" width="9.42578125" style="46" customWidth="1"/>
    <col min="4851" max="4851" width="6.7109375" style="46" customWidth="1"/>
    <col min="4852" max="4852" width="8.140625" style="46" customWidth="1"/>
    <col min="4853" max="4853" width="10.42578125" style="46" customWidth="1"/>
    <col min="4854" max="4854" width="8.42578125" style="46" customWidth="1"/>
    <col min="4855" max="4855" width="9.7109375" style="46" customWidth="1"/>
    <col min="4856" max="4856" width="9.42578125" style="46" customWidth="1"/>
    <col min="4857" max="4857" width="7.42578125" style="46" customWidth="1"/>
    <col min="4858" max="4858" width="8.42578125" style="46" customWidth="1"/>
    <col min="4859" max="4860" width="8.28515625" style="46" customWidth="1"/>
    <col min="4861" max="4861" width="11.42578125" style="46" customWidth="1"/>
    <col min="4862" max="4862" width="10.42578125" style="46" customWidth="1"/>
    <col min="4863" max="4863" width="9.7109375" style="46" customWidth="1"/>
    <col min="4864" max="4864" width="9.140625" style="46" customWidth="1"/>
    <col min="4865" max="4865" width="9.42578125" style="46" customWidth="1"/>
    <col min="4866" max="4866" width="7.42578125" style="46" customWidth="1"/>
    <col min="4867" max="4867" width="8.42578125" style="46" customWidth="1"/>
    <col min="4868" max="4868" width="8.28515625" style="46" customWidth="1"/>
    <col min="4869" max="4869" width="11.42578125" style="46" customWidth="1"/>
    <col min="4870" max="4882" width="8" style="46" customWidth="1"/>
    <col min="4883" max="4883" width="9.42578125" style="46" customWidth="1"/>
    <col min="4884" max="4884" width="6.7109375" style="46" customWidth="1"/>
    <col min="4885" max="4887" width="8.28515625" style="46" customWidth="1"/>
    <col min="4888" max="4888" width="8.7109375" style="46" customWidth="1"/>
    <col min="4889" max="4889" width="6.7109375" style="46" customWidth="1"/>
    <col min="4890" max="5092" width="8.7109375" style="46"/>
    <col min="5093" max="5093" width="5.140625" style="46" customWidth="1"/>
    <col min="5094" max="5094" width="24" style="46" customWidth="1"/>
    <col min="5095" max="5095" width="7.7109375" style="46" customWidth="1"/>
    <col min="5096" max="5096" width="8.7109375" style="46" customWidth="1"/>
    <col min="5097" max="5097" width="8.42578125" style="46" customWidth="1"/>
    <col min="5098" max="5098" width="9.42578125" style="46" customWidth="1"/>
    <col min="5099" max="5099" width="10.140625" style="46" customWidth="1"/>
    <col min="5100" max="5100" width="7.7109375" style="46" customWidth="1"/>
    <col min="5101" max="5102" width="9.42578125" style="46" customWidth="1"/>
    <col min="5103" max="5104" width="9.7109375" style="46" customWidth="1"/>
    <col min="5105" max="5105" width="8.7109375" style="46" customWidth="1"/>
    <col min="5106" max="5106" width="9.42578125" style="46" customWidth="1"/>
    <col min="5107" max="5107" width="6.7109375" style="46" customWidth="1"/>
    <col min="5108" max="5108" width="8.140625" style="46" customWidth="1"/>
    <col min="5109" max="5109" width="10.42578125" style="46" customWidth="1"/>
    <col min="5110" max="5110" width="8.42578125" style="46" customWidth="1"/>
    <col min="5111" max="5111" width="9.7109375" style="46" customWidth="1"/>
    <col min="5112" max="5112" width="9.42578125" style="46" customWidth="1"/>
    <col min="5113" max="5113" width="7.42578125" style="46" customWidth="1"/>
    <col min="5114" max="5114" width="8.42578125" style="46" customWidth="1"/>
    <col min="5115" max="5116" width="8.28515625" style="46" customWidth="1"/>
    <col min="5117" max="5117" width="11.42578125" style="46" customWidth="1"/>
    <col min="5118" max="5118" width="10.42578125" style="46" customWidth="1"/>
    <col min="5119" max="5119" width="9.7109375" style="46" customWidth="1"/>
    <col min="5120" max="5120" width="9.140625" style="46" customWidth="1"/>
    <col min="5121" max="5121" width="9.42578125" style="46" customWidth="1"/>
    <col min="5122" max="5122" width="7.42578125" style="46" customWidth="1"/>
    <col min="5123" max="5123" width="8.42578125" style="46" customWidth="1"/>
    <col min="5124" max="5124" width="8.28515625" style="46" customWidth="1"/>
    <col min="5125" max="5125" width="11.42578125" style="46" customWidth="1"/>
    <col min="5126" max="5138" width="8" style="46" customWidth="1"/>
    <col min="5139" max="5139" width="9.42578125" style="46" customWidth="1"/>
    <col min="5140" max="5140" width="6.7109375" style="46" customWidth="1"/>
    <col min="5141" max="5143" width="8.28515625" style="46" customWidth="1"/>
    <col min="5144" max="5144" width="8.7109375" style="46" customWidth="1"/>
    <col min="5145" max="5145" width="6.7109375" style="46" customWidth="1"/>
    <col min="5146" max="5348" width="8.7109375" style="46"/>
    <col min="5349" max="5349" width="5.140625" style="46" customWidth="1"/>
    <col min="5350" max="5350" width="24" style="46" customWidth="1"/>
    <col min="5351" max="5351" width="7.7109375" style="46" customWidth="1"/>
    <col min="5352" max="5352" width="8.7109375" style="46" customWidth="1"/>
    <col min="5353" max="5353" width="8.42578125" style="46" customWidth="1"/>
    <col min="5354" max="5354" width="9.42578125" style="46" customWidth="1"/>
    <col min="5355" max="5355" width="10.140625" style="46" customWidth="1"/>
    <col min="5356" max="5356" width="7.7109375" style="46" customWidth="1"/>
    <col min="5357" max="5358" width="9.42578125" style="46" customWidth="1"/>
    <col min="5359" max="5360" width="9.7109375" style="46" customWidth="1"/>
    <col min="5361" max="5361" width="8.7109375" style="46" customWidth="1"/>
    <col min="5362" max="5362" width="9.42578125" style="46" customWidth="1"/>
    <col min="5363" max="5363" width="6.7109375" style="46" customWidth="1"/>
    <col min="5364" max="5364" width="8.140625" style="46" customWidth="1"/>
    <col min="5365" max="5365" width="10.42578125" style="46" customWidth="1"/>
    <col min="5366" max="5366" width="8.42578125" style="46" customWidth="1"/>
    <col min="5367" max="5367" width="9.7109375" style="46" customWidth="1"/>
    <col min="5368" max="5368" width="9.42578125" style="46" customWidth="1"/>
    <col min="5369" max="5369" width="7.42578125" style="46" customWidth="1"/>
    <col min="5370" max="5370" width="8.42578125" style="46" customWidth="1"/>
    <col min="5371" max="5372" width="8.28515625" style="46" customWidth="1"/>
    <col min="5373" max="5373" width="11.42578125" style="46" customWidth="1"/>
    <col min="5374" max="5374" width="10.42578125" style="46" customWidth="1"/>
    <col min="5375" max="5375" width="9.7109375" style="46" customWidth="1"/>
    <col min="5376" max="5376" width="9.140625" style="46" customWidth="1"/>
    <col min="5377" max="5377" width="9.42578125" style="46" customWidth="1"/>
    <col min="5378" max="5378" width="7.42578125" style="46" customWidth="1"/>
    <col min="5379" max="5379" width="8.42578125" style="46" customWidth="1"/>
    <col min="5380" max="5380" width="8.28515625" style="46" customWidth="1"/>
    <col min="5381" max="5381" width="11.42578125" style="46" customWidth="1"/>
    <col min="5382" max="5394" width="8" style="46" customWidth="1"/>
    <col min="5395" max="5395" width="9.42578125" style="46" customWidth="1"/>
    <col min="5396" max="5396" width="6.7109375" style="46" customWidth="1"/>
    <col min="5397" max="5399" width="8.28515625" style="46" customWidth="1"/>
    <col min="5400" max="5400" width="8.7109375" style="46" customWidth="1"/>
    <col min="5401" max="5401" width="6.7109375" style="46" customWidth="1"/>
    <col min="5402" max="5604" width="8.7109375" style="46"/>
    <col min="5605" max="5605" width="5.140625" style="46" customWidth="1"/>
    <col min="5606" max="5606" width="24" style="46" customWidth="1"/>
    <col min="5607" max="5607" width="7.7109375" style="46" customWidth="1"/>
    <col min="5608" max="5608" width="8.7109375" style="46" customWidth="1"/>
    <col min="5609" max="5609" width="8.42578125" style="46" customWidth="1"/>
    <col min="5610" max="5610" width="9.42578125" style="46" customWidth="1"/>
    <col min="5611" max="5611" width="10.140625" style="46" customWidth="1"/>
    <col min="5612" max="5612" width="7.7109375" style="46" customWidth="1"/>
    <col min="5613" max="5614" width="9.42578125" style="46" customWidth="1"/>
    <col min="5615" max="5616" width="9.7109375" style="46" customWidth="1"/>
    <col min="5617" max="5617" width="8.7109375" style="46" customWidth="1"/>
    <col min="5618" max="5618" width="9.42578125" style="46" customWidth="1"/>
    <col min="5619" max="5619" width="6.7109375" style="46" customWidth="1"/>
    <col min="5620" max="5620" width="8.140625" style="46" customWidth="1"/>
    <col min="5621" max="5621" width="10.42578125" style="46" customWidth="1"/>
    <col min="5622" max="5622" width="8.42578125" style="46" customWidth="1"/>
    <col min="5623" max="5623" width="9.7109375" style="46" customWidth="1"/>
    <col min="5624" max="5624" width="9.42578125" style="46" customWidth="1"/>
    <col min="5625" max="5625" width="7.42578125" style="46" customWidth="1"/>
    <col min="5626" max="5626" width="8.42578125" style="46" customWidth="1"/>
    <col min="5627" max="5628" width="8.28515625" style="46" customWidth="1"/>
    <col min="5629" max="5629" width="11.42578125" style="46" customWidth="1"/>
    <col min="5630" max="5630" width="10.42578125" style="46" customWidth="1"/>
    <col min="5631" max="5631" width="9.7109375" style="46" customWidth="1"/>
    <col min="5632" max="5632" width="9.140625" style="46" customWidth="1"/>
    <col min="5633" max="5633" width="9.42578125" style="46" customWidth="1"/>
    <col min="5634" max="5634" width="7.42578125" style="46" customWidth="1"/>
    <col min="5635" max="5635" width="8.42578125" style="46" customWidth="1"/>
    <col min="5636" max="5636" width="8.28515625" style="46" customWidth="1"/>
    <col min="5637" max="5637" width="11.42578125" style="46" customWidth="1"/>
    <col min="5638" max="5650" width="8" style="46" customWidth="1"/>
    <col min="5651" max="5651" width="9.42578125" style="46" customWidth="1"/>
    <col min="5652" max="5652" width="6.7109375" style="46" customWidth="1"/>
    <col min="5653" max="5655" width="8.28515625" style="46" customWidth="1"/>
    <col min="5656" max="5656" width="8.7109375" style="46" customWidth="1"/>
    <col min="5657" max="5657" width="6.7109375" style="46" customWidth="1"/>
    <col min="5658" max="5860" width="8.7109375" style="46"/>
    <col min="5861" max="5861" width="5.140625" style="46" customWidth="1"/>
    <col min="5862" max="5862" width="24" style="46" customWidth="1"/>
    <col min="5863" max="5863" width="7.7109375" style="46" customWidth="1"/>
    <col min="5864" max="5864" width="8.7109375" style="46" customWidth="1"/>
    <col min="5865" max="5865" width="8.42578125" style="46" customWidth="1"/>
    <col min="5866" max="5866" width="9.42578125" style="46" customWidth="1"/>
    <col min="5867" max="5867" width="10.140625" style="46" customWidth="1"/>
    <col min="5868" max="5868" width="7.7109375" style="46" customWidth="1"/>
    <col min="5869" max="5870" width="9.42578125" style="46" customWidth="1"/>
    <col min="5871" max="5872" width="9.7109375" style="46" customWidth="1"/>
    <col min="5873" max="5873" width="8.7109375" style="46" customWidth="1"/>
    <col min="5874" max="5874" width="9.42578125" style="46" customWidth="1"/>
    <col min="5875" max="5875" width="6.7109375" style="46" customWidth="1"/>
    <col min="5876" max="5876" width="8.140625" style="46" customWidth="1"/>
    <col min="5877" max="5877" width="10.42578125" style="46" customWidth="1"/>
    <col min="5878" max="5878" width="8.42578125" style="46" customWidth="1"/>
    <col min="5879" max="5879" width="9.7109375" style="46" customWidth="1"/>
    <col min="5880" max="5880" width="9.42578125" style="46" customWidth="1"/>
    <col min="5881" max="5881" width="7.42578125" style="46" customWidth="1"/>
    <col min="5882" max="5882" width="8.42578125" style="46" customWidth="1"/>
    <col min="5883" max="5884" width="8.28515625" style="46" customWidth="1"/>
    <col min="5885" max="5885" width="11.42578125" style="46" customWidth="1"/>
    <col min="5886" max="5886" width="10.42578125" style="46" customWidth="1"/>
    <col min="5887" max="5887" width="9.7109375" style="46" customWidth="1"/>
    <col min="5888" max="5888" width="9.140625" style="46" customWidth="1"/>
    <col min="5889" max="5889" width="9.42578125" style="46" customWidth="1"/>
    <col min="5890" max="5890" width="7.42578125" style="46" customWidth="1"/>
    <col min="5891" max="5891" width="8.42578125" style="46" customWidth="1"/>
    <col min="5892" max="5892" width="8.28515625" style="46" customWidth="1"/>
    <col min="5893" max="5893" width="11.42578125" style="46" customWidth="1"/>
    <col min="5894" max="5906" width="8" style="46" customWidth="1"/>
    <col min="5907" max="5907" width="9.42578125" style="46" customWidth="1"/>
    <col min="5908" max="5908" width="6.7109375" style="46" customWidth="1"/>
    <col min="5909" max="5911" width="8.28515625" style="46" customWidth="1"/>
    <col min="5912" max="5912" width="8.7109375" style="46" customWidth="1"/>
    <col min="5913" max="5913" width="6.7109375" style="46" customWidth="1"/>
    <col min="5914" max="6116" width="8.7109375" style="46"/>
    <col min="6117" max="6117" width="5.140625" style="46" customWidth="1"/>
    <col min="6118" max="6118" width="24" style="46" customWidth="1"/>
    <col min="6119" max="6119" width="7.7109375" style="46" customWidth="1"/>
    <col min="6120" max="6120" width="8.7109375" style="46" customWidth="1"/>
    <col min="6121" max="6121" width="8.42578125" style="46" customWidth="1"/>
    <col min="6122" max="6122" width="9.42578125" style="46" customWidth="1"/>
    <col min="6123" max="6123" width="10.140625" style="46" customWidth="1"/>
    <col min="6124" max="6124" width="7.7109375" style="46" customWidth="1"/>
    <col min="6125" max="6126" width="9.42578125" style="46" customWidth="1"/>
    <col min="6127" max="6128" width="9.7109375" style="46" customWidth="1"/>
    <col min="6129" max="6129" width="8.7109375" style="46" customWidth="1"/>
    <col min="6130" max="6130" width="9.42578125" style="46" customWidth="1"/>
    <col min="6131" max="6131" width="6.7109375" style="46" customWidth="1"/>
    <col min="6132" max="6132" width="8.140625" style="46" customWidth="1"/>
    <col min="6133" max="6133" width="10.42578125" style="46" customWidth="1"/>
    <col min="6134" max="6134" width="8.42578125" style="46" customWidth="1"/>
    <col min="6135" max="6135" width="9.7109375" style="46" customWidth="1"/>
    <col min="6136" max="6136" width="9.42578125" style="46" customWidth="1"/>
    <col min="6137" max="6137" width="7.42578125" style="46" customWidth="1"/>
    <col min="6138" max="6138" width="8.42578125" style="46" customWidth="1"/>
    <col min="6139" max="6140" width="8.28515625" style="46" customWidth="1"/>
    <col min="6141" max="6141" width="11.42578125" style="46" customWidth="1"/>
    <col min="6142" max="6142" width="10.42578125" style="46" customWidth="1"/>
    <col min="6143" max="6143" width="9.7109375" style="46" customWidth="1"/>
    <col min="6144" max="6144" width="9.140625" style="46" customWidth="1"/>
    <col min="6145" max="6145" width="9.42578125" style="46" customWidth="1"/>
    <col min="6146" max="6146" width="7.42578125" style="46" customWidth="1"/>
    <col min="6147" max="6147" width="8.42578125" style="46" customWidth="1"/>
    <col min="6148" max="6148" width="8.28515625" style="46" customWidth="1"/>
    <col min="6149" max="6149" width="11.42578125" style="46" customWidth="1"/>
    <col min="6150" max="6162" width="8" style="46" customWidth="1"/>
    <col min="6163" max="6163" width="9.42578125" style="46" customWidth="1"/>
    <col min="6164" max="6164" width="6.7109375" style="46" customWidth="1"/>
    <col min="6165" max="6167" width="8.28515625" style="46" customWidth="1"/>
    <col min="6168" max="6168" width="8.7109375" style="46" customWidth="1"/>
    <col min="6169" max="6169" width="6.7109375" style="46" customWidth="1"/>
    <col min="6170" max="6372" width="8.7109375" style="46"/>
    <col min="6373" max="6373" width="5.140625" style="46" customWidth="1"/>
    <col min="6374" max="6374" width="24" style="46" customWidth="1"/>
    <col min="6375" max="6375" width="7.7109375" style="46" customWidth="1"/>
    <col min="6376" max="6376" width="8.7109375" style="46" customWidth="1"/>
    <col min="6377" max="6377" width="8.42578125" style="46" customWidth="1"/>
    <col min="6378" max="6378" width="9.42578125" style="46" customWidth="1"/>
    <col min="6379" max="6379" width="10.140625" style="46" customWidth="1"/>
    <col min="6380" max="6380" width="7.7109375" style="46" customWidth="1"/>
    <col min="6381" max="6382" width="9.42578125" style="46" customWidth="1"/>
    <col min="6383" max="6384" width="9.7109375" style="46" customWidth="1"/>
    <col min="6385" max="6385" width="8.7109375" style="46" customWidth="1"/>
    <col min="6386" max="6386" width="9.42578125" style="46" customWidth="1"/>
    <col min="6387" max="6387" width="6.7109375" style="46" customWidth="1"/>
    <col min="6388" max="6388" width="8.140625" style="46" customWidth="1"/>
    <col min="6389" max="6389" width="10.42578125" style="46" customWidth="1"/>
    <col min="6390" max="6390" width="8.42578125" style="46" customWidth="1"/>
    <col min="6391" max="6391" width="9.7109375" style="46" customWidth="1"/>
    <col min="6392" max="6392" width="9.42578125" style="46" customWidth="1"/>
    <col min="6393" max="6393" width="7.42578125" style="46" customWidth="1"/>
    <col min="6394" max="6394" width="8.42578125" style="46" customWidth="1"/>
    <col min="6395" max="6396" width="8.28515625" style="46" customWidth="1"/>
    <col min="6397" max="6397" width="11.42578125" style="46" customWidth="1"/>
    <col min="6398" max="6398" width="10.42578125" style="46" customWidth="1"/>
    <col min="6399" max="6399" width="9.7109375" style="46" customWidth="1"/>
    <col min="6400" max="6400" width="9.140625" style="46" customWidth="1"/>
    <col min="6401" max="6401" width="9.42578125" style="46" customWidth="1"/>
    <col min="6402" max="6402" width="7.42578125" style="46" customWidth="1"/>
    <col min="6403" max="6403" width="8.42578125" style="46" customWidth="1"/>
    <col min="6404" max="6404" width="8.28515625" style="46" customWidth="1"/>
    <col min="6405" max="6405" width="11.42578125" style="46" customWidth="1"/>
    <col min="6406" max="6418" width="8" style="46" customWidth="1"/>
    <col min="6419" max="6419" width="9.42578125" style="46" customWidth="1"/>
    <col min="6420" max="6420" width="6.7109375" style="46" customWidth="1"/>
    <col min="6421" max="6423" width="8.28515625" style="46" customWidth="1"/>
    <col min="6424" max="6424" width="8.7109375" style="46" customWidth="1"/>
    <col min="6425" max="6425" width="6.7109375" style="46" customWidth="1"/>
    <col min="6426" max="6628" width="8.7109375" style="46"/>
    <col min="6629" max="6629" width="5.140625" style="46" customWidth="1"/>
    <col min="6630" max="6630" width="24" style="46" customWidth="1"/>
    <col min="6631" max="6631" width="7.7109375" style="46" customWidth="1"/>
    <col min="6632" max="6632" width="8.7109375" style="46" customWidth="1"/>
    <col min="6633" max="6633" width="8.42578125" style="46" customWidth="1"/>
    <col min="6634" max="6634" width="9.42578125" style="46" customWidth="1"/>
    <col min="6635" max="6635" width="10.140625" style="46" customWidth="1"/>
    <col min="6636" max="6636" width="7.7109375" style="46" customWidth="1"/>
    <col min="6637" max="6638" width="9.42578125" style="46" customWidth="1"/>
    <col min="6639" max="6640" width="9.7109375" style="46" customWidth="1"/>
    <col min="6641" max="6641" width="8.7109375" style="46" customWidth="1"/>
    <col min="6642" max="6642" width="9.42578125" style="46" customWidth="1"/>
    <col min="6643" max="6643" width="6.7109375" style="46" customWidth="1"/>
    <col min="6644" max="6644" width="8.140625" style="46" customWidth="1"/>
    <col min="6645" max="6645" width="10.42578125" style="46" customWidth="1"/>
    <col min="6646" max="6646" width="8.42578125" style="46" customWidth="1"/>
    <col min="6647" max="6647" width="9.7109375" style="46" customWidth="1"/>
    <col min="6648" max="6648" width="9.42578125" style="46" customWidth="1"/>
    <col min="6649" max="6649" width="7.42578125" style="46" customWidth="1"/>
    <col min="6650" max="6650" width="8.42578125" style="46" customWidth="1"/>
    <col min="6651" max="6652" width="8.28515625" style="46" customWidth="1"/>
    <col min="6653" max="6653" width="11.42578125" style="46" customWidth="1"/>
    <col min="6654" max="6654" width="10.42578125" style="46" customWidth="1"/>
    <col min="6655" max="6655" width="9.7109375" style="46" customWidth="1"/>
    <col min="6656" max="6656" width="9.140625" style="46" customWidth="1"/>
    <col min="6657" max="6657" width="9.42578125" style="46" customWidth="1"/>
    <col min="6658" max="6658" width="7.42578125" style="46" customWidth="1"/>
    <col min="6659" max="6659" width="8.42578125" style="46" customWidth="1"/>
    <col min="6660" max="6660" width="8.28515625" style="46" customWidth="1"/>
    <col min="6661" max="6661" width="11.42578125" style="46" customWidth="1"/>
    <col min="6662" max="6674" width="8" style="46" customWidth="1"/>
    <col min="6675" max="6675" width="9.42578125" style="46" customWidth="1"/>
    <col min="6676" max="6676" width="6.7109375" style="46" customWidth="1"/>
    <col min="6677" max="6679" width="8.28515625" style="46" customWidth="1"/>
    <col min="6680" max="6680" width="8.7109375" style="46" customWidth="1"/>
    <col min="6681" max="6681" width="6.7109375" style="46" customWidth="1"/>
    <col min="6682" max="6884" width="8.7109375" style="46"/>
    <col min="6885" max="6885" width="5.140625" style="46" customWidth="1"/>
    <col min="6886" max="6886" width="24" style="46" customWidth="1"/>
    <col min="6887" max="6887" width="7.7109375" style="46" customWidth="1"/>
    <col min="6888" max="6888" width="8.7109375" style="46" customWidth="1"/>
    <col min="6889" max="6889" width="8.42578125" style="46" customWidth="1"/>
    <col min="6890" max="6890" width="9.42578125" style="46" customWidth="1"/>
    <col min="6891" max="6891" width="10.140625" style="46" customWidth="1"/>
    <col min="6892" max="6892" width="7.7109375" style="46" customWidth="1"/>
    <col min="6893" max="6894" width="9.42578125" style="46" customWidth="1"/>
    <col min="6895" max="6896" width="9.7109375" style="46" customWidth="1"/>
    <col min="6897" max="6897" width="8.7109375" style="46" customWidth="1"/>
    <col min="6898" max="6898" width="9.42578125" style="46" customWidth="1"/>
    <col min="6899" max="6899" width="6.7109375" style="46" customWidth="1"/>
    <col min="6900" max="6900" width="8.140625" style="46" customWidth="1"/>
    <col min="6901" max="6901" width="10.42578125" style="46" customWidth="1"/>
    <col min="6902" max="6902" width="8.42578125" style="46" customWidth="1"/>
    <col min="6903" max="6903" width="9.7109375" style="46" customWidth="1"/>
    <col min="6904" max="6904" width="9.42578125" style="46" customWidth="1"/>
    <col min="6905" max="6905" width="7.42578125" style="46" customWidth="1"/>
    <col min="6906" max="6906" width="8.42578125" style="46" customWidth="1"/>
    <col min="6907" max="6908" width="8.28515625" style="46" customWidth="1"/>
    <col min="6909" max="6909" width="11.42578125" style="46" customWidth="1"/>
    <col min="6910" max="6910" width="10.42578125" style="46" customWidth="1"/>
    <col min="6911" max="6911" width="9.7109375" style="46" customWidth="1"/>
    <col min="6912" max="6912" width="9.140625" style="46" customWidth="1"/>
    <col min="6913" max="6913" width="9.42578125" style="46" customWidth="1"/>
    <col min="6914" max="6914" width="7.42578125" style="46" customWidth="1"/>
    <col min="6915" max="6915" width="8.42578125" style="46" customWidth="1"/>
    <col min="6916" max="6916" width="8.28515625" style="46" customWidth="1"/>
    <col min="6917" max="6917" width="11.42578125" style="46" customWidth="1"/>
    <col min="6918" max="6930" width="8" style="46" customWidth="1"/>
    <col min="6931" max="6931" width="9.42578125" style="46" customWidth="1"/>
    <col min="6932" max="6932" width="6.7109375" style="46" customWidth="1"/>
    <col min="6933" max="6935" width="8.28515625" style="46" customWidth="1"/>
    <col min="6936" max="6936" width="8.7109375" style="46" customWidth="1"/>
    <col min="6937" max="6937" width="6.7109375" style="46" customWidth="1"/>
    <col min="6938" max="7140" width="8.7109375" style="46"/>
    <col min="7141" max="7141" width="5.140625" style="46" customWidth="1"/>
    <col min="7142" max="7142" width="24" style="46" customWidth="1"/>
    <col min="7143" max="7143" width="7.7109375" style="46" customWidth="1"/>
    <col min="7144" max="7144" width="8.7109375" style="46" customWidth="1"/>
    <col min="7145" max="7145" width="8.42578125" style="46" customWidth="1"/>
    <col min="7146" max="7146" width="9.42578125" style="46" customWidth="1"/>
    <col min="7147" max="7147" width="10.140625" style="46" customWidth="1"/>
    <col min="7148" max="7148" width="7.7109375" style="46" customWidth="1"/>
    <col min="7149" max="7150" width="9.42578125" style="46" customWidth="1"/>
    <col min="7151" max="7152" width="9.7109375" style="46" customWidth="1"/>
    <col min="7153" max="7153" width="8.7109375" style="46" customWidth="1"/>
    <col min="7154" max="7154" width="9.42578125" style="46" customWidth="1"/>
    <col min="7155" max="7155" width="6.7109375" style="46" customWidth="1"/>
    <col min="7156" max="7156" width="8.140625" style="46" customWidth="1"/>
    <col min="7157" max="7157" width="10.42578125" style="46" customWidth="1"/>
    <col min="7158" max="7158" width="8.42578125" style="46" customWidth="1"/>
    <col min="7159" max="7159" width="9.7109375" style="46" customWidth="1"/>
    <col min="7160" max="7160" width="9.42578125" style="46" customWidth="1"/>
    <col min="7161" max="7161" width="7.42578125" style="46" customWidth="1"/>
    <col min="7162" max="7162" width="8.42578125" style="46" customWidth="1"/>
    <col min="7163" max="7164" width="8.28515625" style="46" customWidth="1"/>
    <col min="7165" max="7165" width="11.42578125" style="46" customWidth="1"/>
    <col min="7166" max="7166" width="10.42578125" style="46" customWidth="1"/>
    <col min="7167" max="7167" width="9.7109375" style="46" customWidth="1"/>
    <col min="7168" max="7168" width="9.140625" style="46" customWidth="1"/>
    <col min="7169" max="7169" width="9.42578125" style="46" customWidth="1"/>
    <col min="7170" max="7170" width="7.42578125" style="46" customWidth="1"/>
    <col min="7171" max="7171" width="8.42578125" style="46" customWidth="1"/>
    <col min="7172" max="7172" width="8.28515625" style="46" customWidth="1"/>
    <col min="7173" max="7173" width="11.42578125" style="46" customWidth="1"/>
    <col min="7174" max="7186" width="8" style="46" customWidth="1"/>
    <col min="7187" max="7187" width="9.42578125" style="46" customWidth="1"/>
    <col min="7188" max="7188" width="6.7109375" style="46" customWidth="1"/>
    <col min="7189" max="7191" width="8.28515625" style="46" customWidth="1"/>
    <col min="7192" max="7192" width="8.7109375" style="46" customWidth="1"/>
    <col min="7193" max="7193" width="6.7109375" style="46" customWidth="1"/>
    <col min="7194" max="7396" width="8.7109375" style="46"/>
    <col min="7397" max="7397" width="5.140625" style="46" customWidth="1"/>
    <col min="7398" max="7398" width="24" style="46" customWidth="1"/>
    <col min="7399" max="7399" width="7.7109375" style="46" customWidth="1"/>
    <col min="7400" max="7400" width="8.7109375" style="46" customWidth="1"/>
    <col min="7401" max="7401" width="8.42578125" style="46" customWidth="1"/>
    <col min="7402" max="7402" width="9.42578125" style="46" customWidth="1"/>
    <col min="7403" max="7403" width="10.140625" style="46" customWidth="1"/>
    <col min="7404" max="7404" width="7.7109375" style="46" customWidth="1"/>
    <col min="7405" max="7406" width="9.42578125" style="46" customWidth="1"/>
    <col min="7407" max="7408" width="9.7109375" style="46" customWidth="1"/>
    <col min="7409" max="7409" width="8.7109375" style="46" customWidth="1"/>
    <col min="7410" max="7410" width="9.42578125" style="46" customWidth="1"/>
    <col min="7411" max="7411" width="6.7109375" style="46" customWidth="1"/>
    <col min="7412" max="7412" width="8.140625" style="46" customWidth="1"/>
    <col min="7413" max="7413" width="10.42578125" style="46" customWidth="1"/>
    <col min="7414" max="7414" width="8.42578125" style="46" customWidth="1"/>
    <col min="7415" max="7415" width="9.7109375" style="46" customWidth="1"/>
    <col min="7416" max="7416" width="9.42578125" style="46" customWidth="1"/>
    <col min="7417" max="7417" width="7.42578125" style="46" customWidth="1"/>
    <col min="7418" max="7418" width="8.42578125" style="46" customWidth="1"/>
    <col min="7419" max="7420" width="8.28515625" style="46" customWidth="1"/>
    <col min="7421" max="7421" width="11.42578125" style="46" customWidth="1"/>
    <col min="7422" max="7422" width="10.42578125" style="46" customWidth="1"/>
    <col min="7423" max="7423" width="9.7109375" style="46" customWidth="1"/>
    <col min="7424" max="7424" width="9.140625" style="46" customWidth="1"/>
    <col min="7425" max="7425" width="9.42578125" style="46" customWidth="1"/>
    <col min="7426" max="7426" width="7.42578125" style="46" customWidth="1"/>
    <col min="7427" max="7427" width="8.42578125" style="46" customWidth="1"/>
    <col min="7428" max="7428" width="8.28515625" style="46" customWidth="1"/>
    <col min="7429" max="7429" width="11.42578125" style="46" customWidth="1"/>
    <col min="7430" max="7442" width="8" style="46" customWidth="1"/>
    <col min="7443" max="7443" width="9.42578125" style="46" customWidth="1"/>
    <col min="7444" max="7444" width="6.7109375" style="46" customWidth="1"/>
    <col min="7445" max="7447" width="8.28515625" style="46" customWidth="1"/>
    <col min="7448" max="7448" width="8.7109375" style="46" customWidth="1"/>
    <col min="7449" max="7449" width="6.7109375" style="46" customWidth="1"/>
    <col min="7450" max="7652" width="8.7109375" style="46"/>
    <col min="7653" max="7653" width="5.140625" style="46" customWidth="1"/>
    <col min="7654" max="7654" width="24" style="46" customWidth="1"/>
    <col min="7655" max="7655" width="7.7109375" style="46" customWidth="1"/>
    <col min="7656" max="7656" width="8.7109375" style="46" customWidth="1"/>
    <col min="7657" max="7657" width="8.42578125" style="46" customWidth="1"/>
    <col min="7658" max="7658" width="9.42578125" style="46" customWidth="1"/>
    <col min="7659" max="7659" width="10.140625" style="46" customWidth="1"/>
    <col min="7660" max="7660" width="7.7109375" style="46" customWidth="1"/>
    <col min="7661" max="7662" width="9.42578125" style="46" customWidth="1"/>
    <col min="7663" max="7664" width="9.7109375" style="46" customWidth="1"/>
    <col min="7665" max="7665" width="8.7109375" style="46" customWidth="1"/>
    <col min="7666" max="7666" width="9.42578125" style="46" customWidth="1"/>
    <col min="7667" max="7667" width="6.7109375" style="46" customWidth="1"/>
    <col min="7668" max="7668" width="8.140625" style="46" customWidth="1"/>
    <col min="7669" max="7669" width="10.42578125" style="46" customWidth="1"/>
    <col min="7670" max="7670" width="8.42578125" style="46" customWidth="1"/>
    <col min="7671" max="7671" width="9.7109375" style="46" customWidth="1"/>
    <col min="7672" max="7672" width="9.42578125" style="46" customWidth="1"/>
    <col min="7673" max="7673" width="7.42578125" style="46" customWidth="1"/>
    <col min="7674" max="7674" width="8.42578125" style="46" customWidth="1"/>
    <col min="7675" max="7676" width="8.28515625" style="46" customWidth="1"/>
    <col min="7677" max="7677" width="11.42578125" style="46" customWidth="1"/>
    <col min="7678" max="7678" width="10.42578125" style="46" customWidth="1"/>
    <col min="7679" max="7679" width="9.7109375" style="46" customWidth="1"/>
    <col min="7680" max="7680" width="9.140625" style="46" customWidth="1"/>
    <col min="7681" max="7681" width="9.42578125" style="46" customWidth="1"/>
    <col min="7682" max="7682" width="7.42578125" style="46" customWidth="1"/>
    <col min="7683" max="7683" width="8.42578125" style="46" customWidth="1"/>
    <col min="7684" max="7684" width="8.28515625" style="46" customWidth="1"/>
    <col min="7685" max="7685" width="11.42578125" style="46" customWidth="1"/>
    <col min="7686" max="7698" width="8" style="46" customWidth="1"/>
    <col min="7699" max="7699" width="9.42578125" style="46" customWidth="1"/>
    <col min="7700" max="7700" width="6.7109375" style="46" customWidth="1"/>
    <col min="7701" max="7703" width="8.28515625" style="46" customWidth="1"/>
    <col min="7704" max="7704" width="8.7109375" style="46" customWidth="1"/>
    <col min="7705" max="7705" width="6.7109375" style="46" customWidth="1"/>
    <col min="7706" max="7908" width="8.7109375" style="46"/>
    <col min="7909" max="7909" width="5.140625" style="46" customWidth="1"/>
    <col min="7910" max="7910" width="24" style="46" customWidth="1"/>
    <col min="7911" max="7911" width="7.7109375" style="46" customWidth="1"/>
    <col min="7912" max="7912" width="8.7109375" style="46" customWidth="1"/>
    <col min="7913" max="7913" width="8.42578125" style="46" customWidth="1"/>
    <col min="7914" max="7914" width="9.42578125" style="46" customWidth="1"/>
    <col min="7915" max="7915" width="10.140625" style="46" customWidth="1"/>
    <col min="7916" max="7916" width="7.7109375" style="46" customWidth="1"/>
    <col min="7917" max="7918" width="9.42578125" style="46" customWidth="1"/>
    <col min="7919" max="7920" width="9.7109375" style="46" customWidth="1"/>
    <col min="7921" max="7921" width="8.7109375" style="46" customWidth="1"/>
    <col min="7922" max="7922" width="9.42578125" style="46" customWidth="1"/>
    <col min="7923" max="7923" width="6.7109375" style="46" customWidth="1"/>
    <col min="7924" max="7924" width="8.140625" style="46" customWidth="1"/>
    <col min="7925" max="7925" width="10.42578125" style="46" customWidth="1"/>
    <col min="7926" max="7926" width="8.42578125" style="46" customWidth="1"/>
    <col min="7927" max="7927" width="9.7109375" style="46" customWidth="1"/>
    <col min="7928" max="7928" width="9.42578125" style="46" customWidth="1"/>
    <col min="7929" max="7929" width="7.42578125" style="46" customWidth="1"/>
    <col min="7930" max="7930" width="8.42578125" style="46" customWidth="1"/>
    <col min="7931" max="7932" width="8.28515625" style="46" customWidth="1"/>
    <col min="7933" max="7933" width="11.42578125" style="46" customWidth="1"/>
    <col min="7934" max="7934" width="10.42578125" style="46" customWidth="1"/>
    <col min="7935" max="7935" width="9.7109375" style="46" customWidth="1"/>
    <col min="7936" max="7936" width="9.140625" style="46" customWidth="1"/>
    <col min="7937" max="7937" width="9.42578125" style="46" customWidth="1"/>
    <col min="7938" max="7938" width="7.42578125" style="46" customWidth="1"/>
    <col min="7939" max="7939" width="8.42578125" style="46" customWidth="1"/>
    <col min="7940" max="7940" width="8.28515625" style="46" customWidth="1"/>
    <col min="7941" max="7941" width="11.42578125" style="46" customWidth="1"/>
    <col min="7942" max="7954" width="8" style="46" customWidth="1"/>
    <col min="7955" max="7955" width="9.42578125" style="46" customWidth="1"/>
    <col min="7956" max="7956" width="6.7109375" style="46" customWidth="1"/>
    <col min="7957" max="7959" width="8.28515625" style="46" customWidth="1"/>
    <col min="7960" max="7960" width="8.7109375" style="46" customWidth="1"/>
    <col min="7961" max="7961" width="6.7109375" style="46" customWidth="1"/>
    <col min="7962" max="8164" width="8.7109375" style="46"/>
    <col min="8165" max="8165" width="5.140625" style="46" customWidth="1"/>
    <col min="8166" max="8166" width="24" style="46" customWidth="1"/>
    <col min="8167" max="8167" width="7.7109375" style="46" customWidth="1"/>
    <col min="8168" max="8168" width="8.7109375" style="46" customWidth="1"/>
    <col min="8169" max="8169" width="8.42578125" style="46" customWidth="1"/>
    <col min="8170" max="8170" width="9.42578125" style="46" customWidth="1"/>
    <col min="8171" max="8171" width="10.140625" style="46" customWidth="1"/>
    <col min="8172" max="8172" width="7.7109375" style="46" customWidth="1"/>
    <col min="8173" max="8174" width="9.42578125" style="46" customWidth="1"/>
    <col min="8175" max="8176" width="9.7109375" style="46" customWidth="1"/>
    <col min="8177" max="8177" width="8.7109375" style="46" customWidth="1"/>
    <col min="8178" max="8178" width="9.42578125" style="46" customWidth="1"/>
    <col min="8179" max="8179" width="6.7109375" style="46" customWidth="1"/>
    <col min="8180" max="8180" width="8.140625" style="46" customWidth="1"/>
    <col min="8181" max="8181" width="10.42578125" style="46" customWidth="1"/>
    <col min="8182" max="8182" width="8.42578125" style="46" customWidth="1"/>
    <col min="8183" max="8183" width="9.7109375" style="46" customWidth="1"/>
    <col min="8184" max="8184" width="9.42578125" style="46" customWidth="1"/>
    <col min="8185" max="8185" width="7.42578125" style="46" customWidth="1"/>
    <col min="8186" max="8186" width="8.42578125" style="46" customWidth="1"/>
    <col min="8187" max="8188" width="8.28515625" style="46" customWidth="1"/>
    <col min="8189" max="8189" width="11.42578125" style="46" customWidth="1"/>
    <col min="8190" max="8190" width="10.42578125" style="46" customWidth="1"/>
    <col min="8191" max="8191" width="9.7109375" style="46" customWidth="1"/>
    <col min="8192" max="8192" width="9.140625" style="46" customWidth="1"/>
    <col min="8193" max="8193" width="9.42578125" style="46" customWidth="1"/>
    <col min="8194" max="8194" width="7.42578125" style="46" customWidth="1"/>
    <col min="8195" max="8195" width="8.42578125" style="46" customWidth="1"/>
    <col min="8196" max="8196" width="8.28515625" style="46" customWidth="1"/>
    <col min="8197" max="8197" width="11.42578125" style="46" customWidth="1"/>
    <col min="8198" max="8210" width="8" style="46" customWidth="1"/>
    <col min="8211" max="8211" width="9.42578125" style="46" customWidth="1"/>
    <col min="8212" max="8212" width="6.7109375" style="46" customWidth="1"/>
    <col min="8213" max="8215" width="8.28515625" style="46" customWidth="1"/>
    <col min="8216" max="8216" width="8.7109375" style="46" customWidth="1"/>
    <col min="8217" max="8217" width="6.7109375" style="46" customWidth="1"/>
    <col min="8218" max="8420" width="8.7109375" style="46"/>
    <col min="8421" max="8421" width="5.140625" style="46" customWidth="1"/>
    <col min="8422" max="8422" width="24" style="46" customWidth="1"/>
    <col min="8423" max="8423" width="7.7109375" style="46" customWidth="1"/>
    <col min="8424" max="8424" width="8.7109375" style="46" customWidth="1"/>
    <col min="8425" max="8425" width="8.42578125" style="46" customWidth="1"/>
    <col min="8426" max="8426" width="9.42578125" style="46" customWidth="1"/>
    <col min="8427" max="8427" width="10.140625" style="46" customWidth="1"/>
    <col min="8428" max="8428" width="7.7109375" style="46" customWidth="1"/>
    <col min="8429" max="8430" width="9.42578125" style="46" customWidth="1"/>
    <col min="8431" max="8432" width="9.7109375" style="46" customWidth="1"/>
    <col min="8433" max="8433" width="8.7109375" style="46" customWidth="1"/>
    <col min="8434" max="8434" width="9.42578125" style="46" customWidth="1"/>
    <col min="8435" max="8435" width="6.7109375" style="46" customWidth="1"/>
    <col min="8436" max="8436" width="8.140625" style="46" customWidth="1"/>
    <col min="8437" max="8437" width="10.42578125" style="46" customWidth="1"/>
    <col min="8438" max="8438" width="8.42578125" style="46" customWidth="1"/>
    <col min="8439" max="8439" width="9.7109375" style="46" customWidth="1"/>
    <col min="8440" max="8440" width="9.42578125" style="46" customWidth="1"/>
    <col min="8441" max="8441" width="7.42578125" style="46" customWidth="1"/>
    <col min="8442" max="8442" width="8.42578125" style="46" customWidth="1"/>
    <col min="8443" max="8444" width="8.28515625" style="46" customWidth="1"/>
    <col min="8445" max="8445" width="11.42578125" style="46" customWidth="1"/>
    <col min="8446" max="8446" width="10.42578125" style="46" customWidth="1"/>
    <col min="8447" max="8447" width="9.7109375" style="46" customWidth="1"/>
    <col min="8448" max="8448" width="9.140625" style="46" customWidth="1"/>
    <col min="8449" max="8449" width="9.42578125" style="46" customWidth="1"/>
    <col min="8450" max="8450" width="7.42578125" style="46" customWidth="1"/>
    <col min="8451" max="8451" width="8.42578125" style="46" customWidth="1"/>
    <col min="8452" max="8452" width="8.28515625" style="46" customWidth="1"/>
    <col min="8453" max="8453" width="11.42578125" style="46" customWidth="1"/>
    <col min="8454" max="8466" width="8" style="46" customWidth="1"/>
    <col min="8467" max="8467" width="9.42578125" style="46" customWidth="1"/>
    <col min="8468" max="8468" width="6.7109375" style="46" customWidth="1"/>
    <col min="8469" max="8471" width="8.28515625" style="46" customWidth="1"/>
    <col min="8472" max="8472" width="8.7109375" style="46" customWidth="1"/>
    <col min="8473" max="8473" width="6.7109375" style="46" customWidth="1"/>
    <col min="8474" max="8676" width="8.7109375" style="46"/>
    <col min="8677" max="8677" width="5.140625" style="46" customWidth="1"/>
    <col min="8678" max="8678" width="24" style="46" customWidth="1"/>
    <col min="8679" max="8679" width="7.7109375" style="46" customWidth="1"/>
    <col min="8680" max="8680" width="8.7109375" style="46" customWidth="1"/>
    <col min="8681" max="8681" width="8.42578125" style="46" customWidth="1"/>
    <col min="8682" max="8682" width="9.42578125" style="46" customWidth="1"/>
    <col min="8683" max="8683" width="10.140625" style="46" customWidth="1"/>
    <col min="8684" max="8684" width="7.7109375" style="46" customWidth="1"/>
    <col min="8685" max="8686" width="9.42578125" style="46" customWidth="1"/>
    <col min="8687" max="8688" width="9.7109375" style="46" customWidth="1"/>
    <col min="8689" max="8689" width="8.7109375" style="46" customWidth="1"/>
    <col min="8690" max="8690" width="9.42578125" style="46" customWidth="1"/>
    <col min="8691" max="8691" width="6.7109375" style="46" customWidth="1"/>
    <col min="8692" max="8692" width="8.140625" style="46" customWidth="1"/>
    <col min="8693" max="8693" width="10.42578125" style="46" customWidth="1"/>
    <col min="8694" max="8694" width="8.42578125" style="46" customWidth="1"/>
    <col min="8695" max="8695" width="9.7109375" style="46" customWidth="1"/>
    <col min="8696" max="8696" width="9.42578125" style="46" customWidth="1"/>
    <col min="8697" max="8697" width="7.42578125" style="46" customWidth="1"/>
    <col min="8698" max="8698" width="8.42578125" style="46" customWidth="1"/>
    <col min="8699" max="8700" width="8.28515625" style="46" customWidth="1"/>
    <col min="8701" max="8701" width="11.42578125" style="46" customWidth="1"/>
    <col min="8702" max="8702" width="10.42578125" style="46" customWidth="1"/>
    <col min="8703" max="8703" width="9.7109375" style="46" customWidth="1"/>
    <col min="8704" max="8704" width="9.140625" style="46" customWidth="1"/>
    <col min="8705" max="8705" width="9.42578125" style="46" customWidth="1"/>
    <col min="8706" max="8706" width="7.42578125" style="46" customWidth="1"/>
    <col min="8707" max="8707" width="8.42578125" style="46" customWidth="1"/>
    <col min="8708" max="8708" width="8.28515625" style="46" customWidth="1"/>
    <col min="8709" max="8709" width="11.42578125" style="46" customWidth="1"/>
    <col min="8710" max="8722" width="8" style="46" customWidth="1"/>
    <col min="8723" max="8723" width="9.42578125" style="46" customWidth="1"/>
    <col min="8724" max="8724" width="6.7109375" style="46" customWidth="1"/>
    <col min="8725" max="8727" width="8.28515625" style="46" customWidth="1"/>
    <col min="8728" max="8728" width="8.7109375" style="46" customWidth="1"/>
    <col min="8729" max="8729" width="6.7109375" style="46" customWidth="1"/>
    <col min="8730" max="8932" width="8.7109375" style="46"/>
    <col min="8933" max="8933" width="5.140625" style="46" customWidth="1"/>
    <col min="8934" max="8934" width="24" style="46" customWidth="1"/>
    <col min="8935" max="8935" width="7.7109375" style="46" customWidth="1"/>
    <col min="8936" max="8936" width="8.7109375" style="46" customWidth="1"/>
    <col min="8937" max="8937" width="8.42578125" style="46" customWidth="1"/>
    <col min="8938" max="8938" width="9.42578125" style="46" customWidth="1"/>
    <col min="8939" max="8939" width="10.140625" style="46" customWidth="1"/>
    <col min="8940" max="8940" width="7.7109375" style="46" customWidth="1"/>
    <col min="8941" max="8942" width="9.42578125" style="46" customWidth="1"/>
    <col min="8943" max="8944" width="9.7109375" style="46" customWidth="1"/>
    <col min="8945" max="8945" width="8.7109375" style="46" customWidth="1"/>
    <col min="8946" max="8946" width="9.42578125" style="46" customWidth="1"/>
    <col min="8947" max="8947" width="6.7109375" style="46" customWidth="1"/>
    <col min="8948" max="8948" width="8.140625" style="46" customWidth="1"/>
    <col min="8949" max="8949" width="10.42578125" style="46" customWidth="1"/>
    <col min="8950" max="8950" width="8.42578125" style="46" customWidth="1"/>
    <col min="8951" max="8951" width="9.7109375" style="46" customWidth="1"/>
    <col min="8952" max="8952" width="9.42578125" style="46" customWidth="1"/>
    <col min="8953" max="8953" width="7.42578125" style="46" customWidth="1"/>
    <col min="8954" max="8954" width="8.42578125" style="46" customWidth="1"/>
    <col min="8955" max="8956" width="8.28515625" style="46" customWidth="1"/>
    <col min="8957" max="8957" width="11.42578125" style="46" customWidth="1"/>
    <col min="8958" max="8958" width="10.42578125" style="46" customWidth="1"/>
    <col min="8959" max="8959" width="9.7109375" style="46" customWidth="1"/>
    <col min="8960" max="8960" width="9.140625" style="46" customWidth="1"/>
    <col min="8961" max="8961" width="9.42578125" style="46" customWidth="1"/>
    <col min="8962" max="8962" width="7.42578125" style="46" customWidth="1"/>
    <col min="8963" max="8963" width="8.42578125" style="46" customWidth="1"/>
    <col min="8964" max="8964" width="8.28515625" style="46" customWidth="1"/>
    <col min="8965" max="8965" width="11.42578125" style="46" customWidth="1"/>
    <col min="8966" max="8978" width="8" style="46" customWidth="1"/>
    <col min="8979" max="8979" width="9.42578125" style="46" customWidth="1"/>
    <col min="8980" max="8980" width="6.7109375" style="46" customWidth="1"/>
    <col min="8981" max="8983" width="8.28515625" style="46" customWidth="1"/>
    <col min="8984" max="8984" width="8.7109375" style="46" customWidth="1"/>
    <col min="8985" max="8985" width="6.7109375" style="46" customWidth="1"/>
    <col min="8986" max="9188" width="8.7109375" style="46"/>
    <col min="9189" max="9189" width="5.140625" style="46" customWidth="1"/>
    <col min="9190" max="9190" width="24" style="46" customWidth="1"/>
    <col min="9191" max="9191" width="7.7109375" style="46" customWidth="1"/>
    <col min="9192" max="9192" width="8.7109375" style="46" customWidth="1"/>
    <col min="9193" max="9193" width="8.42578125" style="46" customWidth="1"/>
    <col min="9194" max="9194" width="9.42578125" style="46" customWidth="1"/>
    <col min="9195" max="9195" width="10.140625" style="46" customWidth="1"/>
    <col min="9196" max="9196" width="7.7109375" style="46" customWidth="1"/>
    <col min="9197" max="9198" width="9.42578125" style="46" customWidth="1"/>
    <col min="9199" max="9200" width="9.7109375" style="46" customWidth="1"/>
    <col min="9201" max="9201" width="8.7109375" style="46" customWidth="1"/>
    <col min="9202" max="9202" width="9.42578125" style="46" customWidth="1"/>
    <col min="9203" max="9203" width="6.7109375" style="46" customWidth="1"/>
    <col min="9204" max="9204" width="8.140625" style="46" customWidth="1"/>
    <col min="9205" max="9205" width="10.42578125" style="46" customWidth="1"/>
    <col min="9206" max="9206" width="8.42578125" style="46" customWidth="1"/>
    <col min="9207" max="9207" width="9.7109375" style="46" customWidth="1"/>
    <col min="9208" max="9208" width="9.42578125" style="46" customWidth="1"/>
    <col min="9209" max="9209" width="7.42578125" style="46" customWidth="1"/>
    <col min="9210" max="9210" width="8.42578125" style="46" customWidth="1"/>
    <col min="9211" max="9212" width="8.28515625" style="46" customWidth="1"/>
    <col min="9213" max="9213" width="11.42578125" style="46" customWidth="1"/>
    <col min="9214" max="9214" width="10.42578125" style="46" customWidth="1"/>
    <col min="9215" max="9215" width="9.7109375" style="46" customWidth="1"/>
    <col min="9216" max="9216" width="9.140625" style="46" customWidth="1"/>
    <col min="9217" max="9217" width="9.42578125" style="46" customWidth="1"/>
    <col min="9218" max="9218" width="7.42578125" style="46" customWidth="1"/>
    <col min="9219" max="9219" width="8.42578125" style="46" customWidth="1"/>
    <col min="9220" max="9220" width="8.28515625" style="46" customWidth="1"/>
    <col min="9221" max="9221" width="11.42578125" style="46" customWidth="1"/>
    <col min="9222" max="9234" width="8" style="46" customWidth="1"/>
    <col min="9235" max="9235" width="9.42578125" style="46" customWidth="1"/>
    <col min="9236" max="9236" width="6.7109375" style="46" customWidth="1"/>
    <col min="9237" max="9239" width="8.28515625" style="46" customWidth="1"/>
    <col min="9240" max="9240" width="8.7109375" style="46" customWidth="1"/>
    <col min="9241" max="9241" width="6.7109375" style="46" customWidth="1"/>
    <col min="9242" max="9444" width="8.7109375" style="46"/>
    <col min="9445" max="9445" width="5.140625" style="46" customWidth="1"/>
    <col min="9446" max="9446" width="24" style="46" customWidth="1"/>
    <col min="9447" max="9447" width="7.7109375" style="46" customWidth="1"/>
    <col min="9448" max="9448" width="8.7109375" style="46" customWidth="1"/>
    <col min="9449" max="9449" width="8.42578125" style="46" customWidth="1"/>
    <col min="9450" max="9450" width="9.42578125" style="46" customWidth="1"/>
    <col min="9451" max="9451" width="10.140625" style="46" customWidth="1"/>
    <col min="9452" max="9452" width="7.7109375" style="46" customWidth="1"/>
    <col min="9453" max="9454" width="9.42578125" style="46" customWidth="1"/>
    <col min="9455" max="9456" width="9.7109375" style="46" customWidth="1"/>
    <col min="9457" max="9457" width="8.7109375" style="46" customWidth="1"/>
    <col min="9458" max="9458" width="9.42578125" style="46" customWidth="1"/>
    <col min="9459" max="9459" width="6.7109375" style="46" customWidth="1"/>
    <col min="9460" max="9460" width="8.140625" style="46" customWidth="1"/>
    <col min="9461" max="9461" width="10.42578125" style="46" customWidth="1"/>
    <col min="9462" max="9462" width="8.42578125" style="46" customWidth="1"/>
    <col min="9463" max="9463" width="9.7109375" style="46" customWidth="1"/>
    <col min="9464" max="9464" width="9.42578125" style="46" customWidth="1"/>
    <col min="9465" max="9465" width="7.42578125" style="46" customWidth="1"/>
    <col min="9466" max="9466" width="8.42578125" style="46" customWidth="1"/>
    <col min="9467" max="9468" width="8.28515625" style="46" customWidth="1"/>
    <col min="9469" max="9469" width="11.42578125" style="46" customWidth="1"/>
    <col min="9470" max="9470" width="10.42578125" style="46" customWidth="1"/>
    <col min="9471" max="9471" width="9.7109375" style="46" customWidth="1"/>
    <col min="9472" max="9472" width="9.140625" style="46" customWidth="1"/>
    <col min="9473" max="9473" width="9.42578125" style="46" customWidth="1"/>
    <col min="9474" max="9474" width="7.42578125" style="46" customWidth="1"/>
    <col min="9475" max="9475" width="8.42578125" style="46" customWidth="1"/>
    <col min="9476" max="9476" width="8.28515625" style="46" customWidth="1"/>
    <col min="9477" max="9477" width="11.42578125" style="46" customWidth="1"/>
    <col min="9478" max="9490" width="8" style="46" customWidth="1"/>
    <col min="9491" max="9491" width="9.42578125" style="46" customWidth="1"/>
    <col min="9492" max="9492" width="6.7109375" style="46" customWidth="1"/>
    <col min="9493" max="9495" width="8.28515625" style="46" customWidth="1"/>
    <col min="9496" max="9496" width="8.7109375" style="46" customWidth="1"/>
    <col min="9497" max="9497" width="6.7109375" style="46" customWidth="1"/>
    <col min="9498" max="9700" width="8.7109375" style="46"/>
    <col min="9701" max="9701" width="5.140625" style="46" customWidth="1"/>
    <col min="9702" max="9702" width="24" style="46" customWidth="1"/>
    <col min="9703" max="9703" width="7.7109375" style="46" customWidth="1"/>
    <col min="9704" max="9704" width="8.7109375" style="46" customWidth="1"/>
    <col min="9705" max="9705" width="8.42578125" style="46" customWidth="1"/>
    <col min="9706" max="9706" width="9.42578125" style="46" customWidth="1"/>
    <col min="9707" max="9707" width="10.140625" style="46" customWidth="1"/>
    <col min="9708" max="9708" width="7.7109375" style="46" customWidth="1"/>
    <col min="9709" max="9710" width="9.42578125" style="46" customWidth="1"/>
    <col min="9711" max="9712" width="9.7109375" style="46" customWidth="1"/>
    <col min="9713" max="9713" width="8.7109375" style="46" customWidth="1"/>
    <col min="9714" max="9714" width="9.42578125" style="46" customWidth="1"/>
    <col min="9715" max="9715" width="6.7109375" style="46" customWidth="1"/>
    <col min="9716" max="9716" width="8.140625" style="46" customWidth="1"/>
    <col min="9717" max="9717" width="10.42578125" style="46" customWidth="1"/>
    <col min="9718" max="9718" width="8.42578125" style="46" customWidth="1"/>
    <col min="9719" max="9719" width="9.7109375" style="46" customWidth="1"/>
    <col min="9720" max="9720" width="9.42578125" style="46" customWidth="1"/>
    <col min="9721" max="9721" width="7.42578125" style="46" customWidth="1"/>
    <col min="9722" max="9722" width="8.42578125" style="46" customWidth="1"/>
    <col min="9723" max="9724" width="8.28515625" style="46" customWidth="1"/>
    <col min="9725" max="9725" width="11.42578125" style="46" customWidth="1"/>
    <col min="9726" max="9726" width="10.42578125" style="46" customWidth="1"/>
    <col min="9727" max="9727" width="9.7109375" style="46" customWidth="1"/>
    <col min="9728" max="9728" width="9.140625" style="46" customWidth="1"/>
    <col min="9729" max="9729" width="9.42578125" style="46" customWidth="1"/>
    <col min="9730" max="9730" width="7.42578125" style="46" customWidth="1"/>
    <col min="9731" max="9731" width="8.42578125" style="46" customWidth="1"/>
    <col min="9732" max="9732" width="8.28515625" style="46" customWidth="1"/>
    <col min="9733" max="9733" width="11.42578125" style="46" customWidth="1"/>
    <col min="9734" max="9746" width="8" style="46" customWidth="1"/>
    <col min="9747" max="9747" width="9.42578125" style="46" customWidth="1"/>
    <col min="9748" max="9748" width="6.7109375" style="46" customWidth="1"/>
    <col min="9749" max="9751" width="8.28515625" style="46" customWidth="1"/>
    <col min="9752" max="9752" width="8.7109375" style="46" customWidth="1"/>
    <col min="9753" max="9753" width="6.7109375" style="46" customWidth="1"/>
    <col min="9754" max="9956" width="8.7109375" style="46"/>
    <col min="9957" max="9957" width="5.140625" style="46" customWidth="1"/>
    <col min="9958" max="9958" width="24" style="46" customWidth="1"/>
    <col min="9959" max="9959" width="7.7109375" style="46" customWidth="1"/>
    <col min="9960" max="9960" width="8.7109375" style="46" customWidth="1"/>
    <col min="9961" max="9961" width="8.42578125" style="46" customWidth="1"/>
    <col min="9962" max="9962" width="9.42578125" style="46" customWidth="1"/>
    <col min="9963" max="9963" width="10.140625" style="46" customWidth="1"/>
    <col min="9964" max="9964" width="7.7109375" style="46" customWidth="1"/>
    <col min="9965" max="9966" width="9.42578125" style="46" customWidth="1"/>
    <col min="9967" max="9968" width="9.7109375" style="46" customWidth="1"/>
    <col min="9969" max="9969" width="8.7109375" style="46" customWidth="1"/>
    <col min="9970" max="9970" width="9.42578125" style="46" customWidth="1"/>
    <col min="9971" max="9971" width="6.7109375" style="46" customWidth="1"/>
    <col min="9972" max="9972" width="8.140625" style="46" customWidth="1"/>
    <col min="9973" max="9973" width="10.42578125" style="46" customWidth="1"/>
    <col min="9974" max="9974" width="8.42578125" style="46" customWidth="1"/>
    <col min="9975" max="9975" width="9.7109375" style="46" customWidth="1"/>
    <col min="9976" max="9976" width="9.42578125" style="46" customWidth="1"/>
    <col min="9977" max="9977" width="7.42578125" style="46" customWidth="1"/>
    <col min="9978" max="9978" width="8.42578125" style="46" customWidth="1"/>
    <col min="9979" max="9980" width="8.28515625" style="46" customWidth="1"/>
    <col min="9981" max="9981" width="11.42578125" style="46" customWidth="1"/>
    <col min="9982" max="9982" width="10.42578125" style="46" customWidth="1"/>
    <col min="9983" max="9983" width="9.7109375" style="46" customWidth="1"/>
    <col min="9984" max="9984" width="9.140625" style="46" customWidth="1"/>
    <col min="9985" max="9985" width="9.42578125" style="46" customWidth="1"/>
    <col min="9986" max="9986" width="7.42578125" style="46" customWidth="1"/>
    <col min="9987" max="9987" width="8.42578125" style="46" customWidth="1"/>
    <col min="9988" max="9988" width="8.28515625" style="46" customWidth="1"/>
    <col min="9989" max="9989" width="11.42578125" style="46" customWidth="1"/>
    <col min="9990" max="10002" width="8" style="46" customWidth="1"/>
    <col min="10003" max="10003" width="9.42578125" style="46" customWidth="1"/>
    <col min="10004" max="10004" width="6.7109375" style="46" customWidth="1"/>
    <col min="10005" max="10007" width="8.28515625" style="46" customWidth="1"/>
    <col min="10008" max="10008" width="8.7109375" style="46" customWidth="1"/>
    <col min="10009" max="10009" width="6.7109375" style="46" customWidth="1"/>
    <col min="10010" max="10212" width="8.7109375" style="46"/>
    <col min="10213" max="10213" width="5.140625" style="46" customWidth="1"/>
    <col min="10214" max="10214" width="24" style="46" customWidth="1"/>
    <col min="10215" max="10215" width="7.7109375" style="46" customWidth="1"/>
    <col min="10216" max="10216" width="8.7109375" style="46" customWidth="1"/>
    <col min="10217" max="10217" width="8.42578125" style="46" customWidth="1"/>
    <col min="10218" max="10218" width="9.42578125" style="46" customWidth="1"/>
    <col min="10219" max="10219" width="10.140625" style="46" customWidth="1"/>
    <col min="10220" max="10220" width="7.7109375" style="46" customWidth="1"/>
    <col min="10221" max="10222" width="9.42578125" style="46" customWidth="1"/>
    <col min="10223" max="10224" width="9.7109375" style="46" customWidth="1"/>
    <col min="10225" max="10225" width="8.7109375" style="46" customWidth="1"/>
    <col min="10226" max="10226" width="9.42578125" style="46" customWidth="1"/>
    <col min="10227" max="10227" width="6.7109375" style="46" customWidth="1"/>
    <col min="10228" max="10228" width="8.140625" style="46" customWidth="1"/>
    <col min="10229" max="10229" width="10.42578125" style="46" customWidth="1"/>
    <col min="10230" max="10230" width="8.42578125" style="46" customWidth="1"/>
    <col min="10231" max="10231" width="9.7109375" style="46" customWidth="1"/>
    <col min="10232" max="10232" width="9.42578125" style="46" customWidth="1"/>
    <col min="10233" max="10233" width="7.42578125" style="46" customWidth="1"/>
    <col min="10234" max="10234" width="8.42578125" style="46" customWidth="1"/>
    <col min="10235" max="10236" width="8.28515625" style="46" customWidth="1"/>
    <col min="10237" max="10237" width="11.42578125" style="46" customWidth="1"/>
    <col min="10238" max="10238" width="10.42578125" style="46" customWidth="1"/>
    <col min="10239" max="10239" width="9.7109375" style="46" customWidth="1"/>
    <col min="10240" max="10240" width="9.140625" style="46" customWidth="1"/>
    <col min="10241" max="10241" width="9.42578125" style="46" customWidth="1"/>
    <col min="10242" max="10242" width="7.42578125" style="46" customWidth="1"/>
    <col min="10243" max="10243" width="8.42578125" style="46" customWidth="1"/>
    <col min="10244" max="10244" width="8.28515625" style="46" customWidth="1"/>
    <col min="10245" max="10245" width="11.42578125" style="46" customWidth="1"/>
    <col min="10246" max="10258" width="8" style="46" customWidth="1"/>
    <col min="10259" max="10259" width="9.42578125" style="46" customWidth="1"/>
    <col min="10260" max="10260" width="6.7109375" style="46" customWidth="1"/>
    <col min="10261" max="10263" width="8.28515625" style="46" customWidth="1"/>
    <col min="10264" max="10264" width="8.7109375" style="46" customWidth="1"/>
    <col min="10265" max="10265" width="6.7109375" style="46" customWidth="1"/>
    <col min="10266" max="10468" width="8.7109375" style="46"/>
    <col min="10469" max="10469" width="5.140625" style="46" customWidth="1"/>
    <col min="10470" max="10470" width="24" style="46" customWidth="1"/>
    <col min="10471" max="10471" width="7.7109375" style="46" customWidth="1"/>
    <col min="10472" max="10472" width="8.7109375" style="46" customWidth="1"/>
    <col min="10473" max="10473" width="8.42578125" style="46" customWidth="1"/>
    <col min="10474" max="10474" width="9.42578125" style="46" customWidth="1"/>
    <col min="10475" max="10475" width="10.140625" style="46" customWidth="1"/>
    <col min="10476" max="10476" width="7.7109375" style="46" customWidth="1"/>
    <col min="10477" max="10478" width="9.42578125" style="46" customWidth="1"/>
    <col min="10479" max="10480" width="9.7109375" style="46" customWidth="1"/>
    <col min="10481" max="10481" width="8.7109375" style="46" customWidth="1"/>
    <col min="10482" max="10482" width="9.42578125" style="46" customWidth="1"/>
    <col min="10483" max="10483" width="6.7109375" style="46" customWidth="1"/>
    <col min="10484" max="10484" width="8.140625" style="46" customWidth="1"/>
    <col min="10485" max="10485" width="10.42578125" style="46" customWidth="1"/>
    <col min="10486" max="10486" width="8.42578125" style="46" customWidth="1"/>
    <col min="10487" max="10487" width="9.7109375" style="46" customWidth="1"/>
    <col min="10488" max="10488" width="9.42578125" style="46" customWidth="1"/>
    <col min="10489" max="10489" width="7.42578125" style="46" customWidth="1"/>
    <col min="10490" max="10490" width="8.42578125" style="46" customWidth="1"/>
    <col min="10491" max="10492" width="8.28515625" style="46" customWidth="1"/>
    <col min="10493" max="10493" width="11.42578125" style="46" customWidth="1"/>
    <col min="10494" max="10494" width="10.42578125" style="46" customWidth="1"/>
    <col min="10495" max="10495" width="9.7109375" style="46" customWidth="1"/>
    <col min="10496" max="10496" width="9.140625" style="46" customWidth="1"/>
    <col min="10497" max="10497" width="9.42578125" style="46" customWidth="1"/>
    <col min="10498" max="10498" width="7.42578125" style="46" customWidth="1"/>
    <col min="10499" max="10499" width="8.42578125" style="46" customWidth="1"/>
    <col min="10500" max="10500" width="8.28515625" style="46" customWidth="1"/>
    <col min="10501" max="10501" width="11.42578125" style="46" customWidth="1"/>
    <col min="10502" max="10514" width="8" style="46" customWidth="1"/>
    <col min="10515" max="10515" width="9.42578125" style="46" customWidth="1"/>
    <col min="10516" max="10516" width="6.7109375" style="46" customWidth="1"/>
    <col min="10517" max="10519" width="8.28515625" style="46" customWidth="1"/>
    <col min="10520" max="10520" width="8.7109375" style="46" customWidth="1"/>
    <col min="10521" max="10521" width="6.7109375" style="46" customWidth="1"/>
    <col min="10522" max="10724" width="8.7109375" style="46"/>
    <col min="10725" max="10725" width="5.140625" style="46" customWidth="1"/>
    <col min="10726" max="10726" width="24" style="46" customWidth="1"/>
    <col min="10727" max="10727" width="7.7109375" style="46" customWidth="1"/>
    <col min="10728" max="10728" width="8.7109375" style="46" customWidth="1"/>
    <col min="10729" max="10729" width="8.42578125" style="46" customWidth="1"/>
    <col min="10730" max="10730" width="9.42578125" style="46" customWidth="1"/>
    <col min="10731" max="10731" width="10.140625" style="46" customWidth="1"/>
    <col min="10732" max="10732" width="7.7109375" style="46" customWidth="1"/>
    <col min="10733" max="10734" width="9.42578125" style="46" customWidth="1"/>
    <col min="10735" max="10736" width="9.7109375" style="46" customWidth="1"/>
    <col min="10737" max="10737" width="8.7109375" style="46" customWidth="1"/>
    <col min="10738" max="10738" width="9.42578125" style="46" customWidth="1"/>
    <col min="10739" max="10739" width="6.7109375" style="46" customWidth="1"/>
    <col min="10740" max="10740" width="8.140625" style="46" customWidth="1"/>
    <col min="10741" max="10741" width="10.42578125" style="46" customWidth="1"/>
    <col min="10742" max="10742" width="8.42578125" style="46" customWidth="1"/>
    <col min="10743" max="10743" width="9.7109375" style="46" customWidth="1"/>
    <col min="10744" max="10744" width="9.42578125" style="46" customWidth="1"/>
    <col min="10745" max="10745" width="7.42578125" style="46" customWidth="1"/>
    <col min="10746" max="10746" width="8.42578125" style="46" customWidth="1"/>
    <col min="10747" max="10748" width="8.28515625" style="46" customWidth="1"/>
    <col min="10749" max="10749" width="11.42578125" style="46" customWidth="1"/>
    <col min="10750" max="10750" width="10.42578125" style="46" customWidth="1"/>
    <col min="10751" max="10751" width="9.7109375" style="46" customWidth="1"/>
    <col min="10752" max="10752" width="9.140625" style="46" customWidth="1"/>
    <col min="10753" max="10753" width="9.42578125" style="46" customWidth="1"/>
    <col min="10754" max="10754" width="7.42578125" style="46" customWidth="1"/>
    <col min="10755" max="10755" width="8.42578125" style="46" customWidth="1"/>
    <col min="10756" max="10756" width="8.28515625" style="46" customWidth="1"/>
    <col min="10757" max="10757" width="11.42578125" style="46" customWidth="1"/>
    <col min="10758" max="10770" width="8" style="46" customWidth="1"/>
    <col min="10771" max="10771" width="9.42578125" style="46" customWidth="1"/>
    <col min="10772" max="10772" width="6.7109375" style="46" customWidth="1"/>
    <col min="10773" max="10775" width="8.28515625" style="46" customWidth="1"/>
    <col min="10776" max="10776" width="8.7109375" style="46" customWidth="1"/>
    <col min="10777" max="10777" width="6.7109375" style="46" customWidth="1"/>
    <col min="10778" max="10980" width="8.7109375" style="46"/>
    <col min="10981" max="10981" width="5.140625" style="46" customWidth="1"/>
    <col min="10982" max="10982" width="24" style="46" customWidth="1"/>
    <col min="10983" max="10983" width="7.7109375" style="46" customWidth="1"/>
    <col min="10984" max="10984" width="8.7109375" style="46" customWidth="1"/>
    <col min="10985" max="10985" width="8.42578125" style="46" customWidth="1"/>
    <col min="10986" max="10986" width="9.42578125" style="46" customWidth="1"/>
    <col min="10987" max="10987" width="10.140625" style="46" customWidth="1"/>
    <col min="10988" max="10988" width="7.7109375" style="46" customWidth="1"/>
    <col min="10989" max="10990" width="9.42578125" style="46" customWidth="1"/>
    <col min="10991" max="10992" width="9.7109375" style="46" customWidth="1"/>
    <col min="10993" max="10993" width="8.7109375" style="46" customWidth="1"/>
    <col min="10994" max="10994" width="9.42578125" style="46" customWidth="1"/>
    <col min="10995" max="10995" width="6.7109375" style="46" customWidth="1"/>
    <col min="10996" max="10996" width="8.140625" style="46" customWidth="1"/>
    <col min="10997" max="10997" width="10.42578125" style="46" customWidth="1"/>
    <col min="10998" max="10998" width="8.42578125" style="46" customWidth="1"/>
    <col min="10999" max="10999" width="9.7109375" style="46" customWidth="1"/>
    <col min="11000" max="11000" width="9.42578125" style="46" customWidth="1"/>
    <col min="11001" max="11001" width="7.42578125" style="46" customWidth="1"/>
    <col min="11002" max="11002" width="8.42578125" style="46" customWidth="1"/>
    <col min="11003" max="11004" width="8.28515625" style="46" customWidth="1"/>
    <col min="11005" max="11005" width="11.42578125" style="46" customWidth="1"/>
    <col min="11006" max="11006" width="10.42578125" style="46" customWidth="1"/>
    <col min="11007" max="11007" width="9.7109375" style="46" customWidth="1"/>
    <col min="11008" max="11008" width="9.140625" style="46" customWidth="1"/>
    <col min="11009" max="11009" width="9.42578125" style="46" customWidth="1"/>
    <col min="11010" max="11010" width="7.42578125" style="46" customWidth="1"/>
    <col min="11011" max="11011" width="8.42578125" style="46" customWidth="1"/>
    <col min="11012" max="11012" width="8.28515625" style="46" customWidth="1"/>
    <col min="11013" max="11013" width="11.42578125" style="46" customWidth="1"/>
    <col min="11014" max="11026" width="8" style="46" customWidth="1"/>
    <col min="11027" max="11027" width="9.42578125" style="46" customWidth="1"/>
    <col min="11028" max="11028" width="6.7109375" style="46" customWidth="1"/>
    <col min="11029" max="11031" width="8.28515625" style="46" customWidth="1"/>
    <col min="11032" max="11032" width="8.7109375" style="46" customWidth="1"/>
    <col min="11033" max="11033" width="6.7109375" style="46" customWidth="1"/>
    <col min="11034" max="11236" width="8.7109375" style="46"/>
    <col min="11237" max="11237" width="5.140625" style="46" customWidth="1"/>
    <col min="11238" max="11238" width="24" style="46" customWidth="1"/>
    <col min="11239" max="11239" width="7.7109375" style="46" customWidth="1"/>
    <col min="11240" max="11240" width="8.7109375" style="46" customWidth="1"/>
    <col min="11241" max="11241" width="8.42578125" style="46" customWidth="1"/>
    <col min="11242" max="11242" width="9.42578125" style="46" customWidth="1"/>
    <col min="11243" max="11243" width="10.140625" style="46" customWidth="1"/>
    <col min="11244" max="11244" width="7.7109375" style="46" customWidth="1"/>
    <col min="11245" max="11246" width="9.42578125" style="46" customWidth="1"/>
    <col min="11247" max="11248" width="9.7109375" style="46" customWidth="1"/>
    <col min="11249" max="11249" width="8.7109375" style="46" customWidth="1"/>
    <col min="11250" max="11250" width="9.42578125" style="46" customWidth="1"/>
    <col min="11251" max="11251" width="6.7109375" style="46" customWidth="1"/>
    <col min="11252" max="11252" width="8.140625" style="46" customWidth="1"/>
    <col min="11253" max="11253" width="10.42578125" style="46" customWidth="1"/>
    <col min="11254" max="11254" width="8.42578125" style="46" customWidth="1"/>
    <col min="11255" max="11255" width="9.7109375" style="46" customWidth="1"/>
    <col min="11256" max="11256" width="9.42578125" style="46" customWidth="1"/>
    <col min="11257" max="11257" width="7.42578125" style="46" customWidth="1"/>
    <col min="11258" max="11258" width="8.42578125" style="46" customWidth="1"/>
    <col min="11259" max="11260" width="8.28515625" style="46" customWidth="1"/>
    <col min="11261" max="11261" width="11.42578125" style="46" customWidth="1"/>
    <col min="11262" max="11262" width="10.42578125" style="46" customWidth="1"/>
    <col min="11263" max="11263" width="9.7109375" style="46" customWidth="1"/>
    <col min="11264" max="11264" width="9.140625" style="46" customWidth="1"/>
    <col min="11265" max="11265" width="9.42578125" style="46" customWidth="1"/>
    <col min="11266" max="11266" width="7.42578125" style="46" customWidth="1"/>
    <col min="11267" max="11267" width="8.42578125" style="46" customWidth="1"/>
    <col min="11268" max="11268" width="8.28515625" style="46" customWidth="1"/>
    <col min="11269" max="11269" width="11.42578125" style="46" customWidth="1"/>
    <col min="11270" max="11282" width="8" style="46" customWidth="1"/>
    <col min="11283" max="11283" width="9.42578125" style="46" customWidth="1"/>
    <col min="11284" max="11284" width="6.7109375" style="46" customWidth="1"/>
    <col min="11285" max="11287" width="8.28515625" style="46" customWidth="1"/>
    <col min="11288" max="11288" width="8.7109375" style="46" customWidth="1"/>
    <col min="11289" max="11289" width="6.7109375" style="46" customWidth="1"/>
    <col min="11290" max="11492" width="8.7109375" style="46"/>
    <col min="11493" max="11493" width="5.140625" style="46" customWidth="1"/>
    <col min="11494" max="11494" width="24" style="46" customWidth="1"/>
    <col min="11495" max="11495" width="7.7109375" style="46" customWidth="1"/>
    <col min="11496" max="11496" width="8.7109375" style="46" customWidth="1"/>
    <col min="11497" max="11497" width="8.42578125" style="46" customWidth="1"/>
    <col min="11498" max="11498" width="9.42578125" style="46" customWidth="1"/>
    <col min="11499" max="11499" width="10.140625" style="46" customWidth="1"/>
    <col min="11500" max="11500" width="7.7109375" style="46" customWidth="1"/>
    <col min="11501" max="11502" width="9.42578125" style="46" customWidth="1"/>
    <col min="11503" max="11504" width="9.7109375" style="46" customWidth="1"/>
    <col min="11505" max="11505" width="8.7109375" style="46" customWidth="1"/>
    <col min="11506" max="11506" width="9.42578125" style="46" customWidth="1"/>
    <col min="11507" max="11507" width="6.7109375" style="46" customWidth="1"/>
    <col min="11508" max="11508" width="8.140625" style="46" customWidth="1"/>
    <col min="11509" max="11509" width="10.42578125" style="46" customWidth="1"/>
    <col min="11510" max="11510" width="8.42578125" style="46" customWidth="1"/>
    <col min="11511" max="11511" width="9.7109375" style="46" customWidth="1"/>
    <col min="11512" max="11512" width="9.42578125" style="46" customWidth="1"/>
    <col min="11513" max="11513" width="7.42578125" style="46" customWidth="1"/>
    <col min="11514" max="11514" width="8.42578125" style="46" customWidth="1"/>
    <col min="11515" max="11516" width="8.28515625" style="46" customWidth="1"/>
    <col min="11517" max="11517" width="11.42578125" style="46" customWidth="1"/>
    <col min="11518" max="11518" width="10.42578125" style="46" customWidth="1"/>
    <col min="11519" max="11519" width="9.7109375" style="46" customWidth="1"/>
    <col min="11520" max="11520" width="9.140625" style="46" customWidth="1"/>
    <col min="11521" max="11521" width="9.42578125" style="46" customWidth="1"/>
    <col min="11522" max="11522" width="7.42578125" style="46" customWidth="1"/>
    <col min="11523" max="11523" width="8.42578125" style="46" customWidth="1"/>
    <col min="11524" max="11524" width="8.28515625" style="46" customWidth="1"/>
    <col min="11525" max="11525" width="11.42578125" style="46" customWidth="1"/>
    <col min="11526" max="11538" width="8" style="46" customWidth="1"/>
    <col min="11539" max="11539" width="9.42578125" style="46" customWidth="1"/>
    <col min="11540" max="11540" width="6.7109375" style="46" customWidth="1"/>
    <col min="11541" max="11543" width="8.28515625" style="46" customWidth="1"/>
    <col min="11544" max="11544" width="8.7109375" style="46" customWidth="1"/>
    <col min="11545" max="11545" width="6.7109375" style="46" customWidth="1"/>
    <col min="11546" max="11748" width="8.7109375" style="46"/>
    <col min="11749" max="11749" width="5.140625" style="46" customWidth="1"/>
    <col min="11750" max="11750" width="24" style="46" customWidth="1"/>
    <col min="11751" max="11751" width="7.7109375" style="46" customWidth="1"/>
    <col min="11752" max="11752" width="8.7109375" style="46" customWidth="1"/>
    <col min="11753" max="11753" width="8.42578125" style="46" customWidth="1"/>
    <col min="11754" max="11754" width="9.42578125" style="46" customWidth="1"/>
    <col min="11755" max="11755" width="10.140625" style="46" customWidth="1"/>
    <col min="11756" max="11756" width="7.7109375" style="46" customWidth="1"/>
    <col min="11757" max="11758" width="9.42578125" style="46" customWidth="1"/>
    <col min="11759" max="11760" width="9.7109375" style="46" customWidth="1"/>
    <col min="11761" max="11761" width="8.7109375" style="46" customWidth="1"/>
    <col min="11762" max="11762" width="9.42578125" style="46" customWidth="1"/>
    <col min="11763" max="11763" width="6.7109375" style="46" customWidth="1"/>
    <col min="11764" max="11764" width="8.140625" style="46" customWidth="1"/>
    <col min="11765" max="11765" width="10.42578125" style="46" customWidth="1"/>
    <col min="11766" max="11766" width="8.42578125" style="46" customWidth="1"/>
    <col min="11767" max="11767" width="9.7109375" style="46" customWidth="1"/>
    <col min="11768" max="11768" width="9.42578125" style="46" customWidth="1"/>
    <col min="11769" max="11769" width="7.42578125" style="46" customWidth="1"/>
    <col min="11770" max="11770" width="8.42578125" style="46" customWidth="1"/>
    <col min="11771" max="11772" width="8.28515625" style="46" customWidth="1"/>
    <col min="11773" max="11773" width="11.42578125" style="46" customWidth="1"/>
    <col min="11774" max="11774" width="10.42578125" style="46" customWidth="1"/>
    <col min="11775" max="11775" width="9.7109375" style="46" customWidth="1"/>
    <col min="11776" max="11776" width="9.140625" style="46" customWidth="1"/>
    <col min="11777" max="11777" width="9.42578125" style="46" customWidth="1"/>
    <col min="11778" max="11778" width="7.42578125" style="46" customWidth="1"/>
    <col min="11779" max="11779" width="8.42578125" style="46" customWidth="1"/>
    <col min="11780" max="11780" width="8.28515625" style="46" customWidth="1"/>
    <col min="11781" max="11781" width="11.42578125" style="46" customWidth="1"/>
    <col min="11782" max="11794" width="8" style="46" customWidth="1"/>
    <col min="11795" max="11795" width="9.42578125" style="46" customWidth="1"/>
    <col min="11796" max="11796" width="6.7109375" style="46" customWidth="1"/>
    <col min="11797" max="11799" width="8.28515625" style="46" customWidth="1"/>
    <col min="11800" max="11800" width="8.7109375" style="46" customWidth="1"/>
    <col min="11801" max="11801" width="6.7109375" style="46" customWidth="1"/>
    <col min="11802" max="12004" width="8.7109375" style="46"/>
    <col min="12005" max="12005" width="5.140625" style="46" customWidth="1"/>
    <col min="12006" max="12006" width="24" style="46" customWidth="1"/>
    <col min="12007" max="12007" width="7.7109375" style="46" customWidth="1"/>
    <col min="12008" max="12008" width="8.7109375" style="46" customWidth="1"/>
    <col min="12009" max="12009" width="8.42578125" style="46" customWidth="1"/>
    <col min="12010" max="12010" width="9.42578125" style="46" customWidth="1"/>
    <col min="12011" max="12011" width="10.140625" style="46" customWidth="1"/>
    <col min="12012" max="12012" width="7.7109375" style="46" customWidth="1"/>
    <col min="12013" max="12014" width="9.42578125" style="46" customWidth="1"/>
    <col min="12015" max="12016" width="9.7109375" style="46" customWidth="1"/>
    <col min="12017" max="12017" width="8.7109375" style="46" customWidth="1"/>
    <col min="12018" max="12018" width="9.42578125" style="46" customWidth="1"/>
    <col min="12019" max="12019" width="6.7109375" style="46" customWidth="1"/>
    <col min="12020" max="12020" width="8.140625" style="46" customWidth="1"/>
    <col min="12021" max="12021" width="10.42578125" style="46" customWidth="1"/>
    <col min="12022" max="12022" width="8.42578125" style="46" customWidth="1"/>
    <col min="12023" max="12023" width="9.7109375" style="46" customWidth="1"/>
    <col min="12024" max="12024" width="9.42578125" style="46" customWidth="1"/>
    <col min="12025" max="12025" width="7.42578125" style="46" customWidth="1"/>
    <col min="12026" max="12026" width="8.42578125" style="46" customWidth="1"/>
    <col min="12027" max="12028" width="8.28515625" style="46" customWidth="1"/>
    <col min="12029" max="12029" width="11.42578125" style="46" customWidth="1"/>
    <col min="12030" max="12030" width="10.42578125" style="46" customWidth="1"/>
    <col min="12031" max="12031" width="9.7109375" style="46" customWidth="1"/>
    <col min="12032" max="12032" width="9.140625" style="46" customWidth="1"/>
    <col min="12033" max="12033" width="9.42578125" style="46" customWidth="1"/>
    <col min="12034" max="12034" width="7.42578125" style="46" customWidth="1"/>
    <col min="12035" max="12035" width="8.42578125" style="46" customWidth="1"/>
    <col min="12036" max="12036" width="8.28515625" style="46" customWidth="1"/>
    <col min="12037" max="12037" width="11.42578125" style="46" customWidth="1"/>
    <col min="12038" max="12050" width="8" style="46" customWidth="1"/>
    <col min="12051" max="12051" width="9.42578125" style="46" customWidth="1"/>
    <col min="12052" max="12052" width="6.7109375" style="46" customWidth="1"/>
    <col min="12053" max="12055" width="8.28515625" style="46" customWidth="1"/>
    <col min="12056" max="12056" width="8.7109375" style="46" customWidth="1"/>
    <col min="12057" max="12057" width="6.7109375" style="46" customWidth="1"/>
    <col min="12058" max="12260" width="8.7109375" style="46"/>
    <col min="12261" max="12261" width="5.140625" style="46" customWidth="1"/>
    <col min="12262" max="12262" width="24" style="46" customWidth="1"/>
    <col min="12263" max="12263" width="7.7109375" style="46" customWidth="1"/>
    <col min="12264" max="12264" width="8.7109375" style="46" customWidth="1"/>
    <col min="12265" max="12265" width="8.42578125" style="46" customWidth="1"/>
    <col min="12266" max="12266" width="9.42578125" style="46" customWidth="1"/>
    <col min="12267" max="12267" width="10.140625" style="46" customWidth="1"/>
    <col min="12268" max="12268" width="7.7109375" style="46" customWidth="1"/>
    <col min="12269" max="12270" width="9.42578125" style="46" customWidth="1"/>
    <col min="12271" max="12272" width="9.7109375" style="46" customWidth="1"/>
    <col min="12273" max="12273" width="8.7109375" style="46" customWidth="1"/>
    <col min="12274" max="12274" width="9.42578125" style="46" customWidth="1"/>
    <col min="12275" max="12275" width="6.7109375" style="46" customWidth="1"/>
    <col min="12276" max="12276" width="8.140625" style="46" customWidth="1"/>
    <col min="12277" max="12277" width="10.42578125" style="46" customWidth="1"/>
    <col min="12278" max="12278" width="8.42578125" style="46" customWidth="1"/>
    <col min="12279" max="12279" width="9.7109375" style="46" customWidth="1"/>
    <col min="12280" max="12280" width="9.42578125" style="46" customWidth="1"/>
    <col min="12281" max="12281" width="7.42578125" style="46" customWidth="1"/>
    <col min="12282" max="12282" width="8.42578125" style="46" customWidth="1"/>
    <col min="12283" max="12284" width="8.28515625" style="46" customWidth="1"/>
    <col min="12285" max="12285" width="11.42578125" style="46" customWidth="1"/>
    <col min="12286" max="12286" width="10.42578125" style="46" customWidth="1"/>
    <col min="12287" max="12287" width="9.7109375" style="46" customWidth="1"/>
    <col min="12288" max="12288" width="9.140625" style="46" customWidth="1"/>
    <col min="12289" max="12289" width="9.42578125" style="46" customWidth="1"/>
    <col min="12290" max="12290" width="7.42578125" style="46" customWidth="1"/>
    <col min="12291" max="12291" width="8.42578125" style="46" customWidth="1"/>
    <col min="12292" max="12292" width="8.28515625" style="46" customWidth="1"/>
    <col min="12293" max="12293" width="11.42578125" style="46" customWidth="1"/>
    <col min="12294" max="12306" width="8" style="46" customWidth="1"/>
    <col min="12307" max="12307" width="9.42578125" style="46" customWidth="1"/>
    <col min="12308" max="12308" width="6.7109375" style="46" customWidth="1"/>
    <col min="12309" max="12311" width="8.28515625" style="46" customWidth="1"/>
    <col min="12312" max="12312" width="8.7109375" style="46" customWidth="1"/>
    <col min="12313" max="12313" width="6.7109375" style="46" customWidth="1"/>
    <col min="12314" max="12516" width="8.7109375" style="46"/>
    <col min="12517" max="12517" width="5.140625" style="46" customWidth="1"/>
    <col min="12518" max="12518" width="24" style="46" customWidth="1"/>
    <col min="12519" max="12519" width="7.7109375" style="46" customWidth="1"/>
    <col min="12520" max="12520" width="8.7109375" style="46" customWidth="1"/>
    <col min="12521" max="12521" width="8.42578125" style="46" customWidth="1"/>
    <col min="12522" max="12522" width="9.42578125" style="46" customWidth="1"/>
    <col min="12523" max="12523" width="10.140625" style="46" customWidth="1"/>
    <col min="12524" max="12524" width="7.7109375" style="46" customWidth="1"/>
    <col min="12525" max="12526" width="9.42578125" style="46" customWidth="1"/>
    <col min="12527" max="12528" width="9.7109375" style="46" customWidth="1"/>
    <col min="12529" max="12529" width="8.7109375" style="46" customWidth="1"/>
    <col min="12530" max="12530" width="9.42578125" style="46" customWidth="1"/>
    <col min="12531" max="12531" width="6.7109375" style="46" customWidth="1"/>
    <col min="12532" max="12532" width="8.140625" style="46" customWidth="1"/>
    <col min="12533" max="12533" width="10.42578125" style="46" customWidth="1"/>
    <col min="12534" max="12534" width="8.42578125" style="46" customWidth="1"/>
    <col min="12535" max="12535" width="9.7109375" style="46" customWidth="1"/>
    <col min="12536" max="12536" width="9.42578125" style="46" customWidth="1"/>
    <col min="12537" max="12537" width="7.42578125" style="46" customWidth="1"/>
    <col min="12538" max="12538" width="8.42578125" style="46" customWidth="1"/>
    <col min="12539" max="12540" width="8.28515625" style="46" customWidth="1"/>
    <col min="12541" max="12541" width="11.42578125" style="46" customWidth="1"/>
    <col min="12542" max="12542" width="10.42578125" style="46" customWidth="1"/>
    <col min="12543" max="12543" width="9.7109375" style="46" customWidth="1"/>
    <col min="12544" max="12544" width="9.140625" style="46" customWidth="1"/>
    <col min="12545" max="12545" width="9.42578125" style="46" customWidth="1"/>
    <col min="12546" max="12546" width="7.42578125" style="46" customWidth="1"/>
    <col min="12547" max="12547" width="8.42578125" style="46" customWidth="1"/>
    <col min="12548" max="12548" width="8.28515625" style="46" customWidth="1"/>
    <col min="12549" max="12549" width="11.42578125" style="46" customWidth="1"/>
    <col min="12550" max="12562" width="8" style="46" customWidth="1"/>
    <col min="12563" max="12563" width="9.42578125" style="46" customWidth="1"/>
    <col min="12564" max="12564" width="6.7109375" style="46" customWidth="1"/>
    <col min="12565" max="12567" width="8.28515625" style="46" customWidth="1"/>
    <col min="12568" max="12568" width="8.7109375" style="46" customWidth="1"/>
    <col min="12569" max="12569" width="6.7109375" style="46" customWidth="1"/>
    <col min="12570" max="12772" width="8.7109375" style="46"/>
    <col min="12773" max="12773" width="5.140625" style="46" customWidth="1"/>
    <col min="12774" max="12774" width="24" style="46" customWidth="1"/>
    <col min="12775" max="12775" width="7.7109375" style="46" customWidth="1"/>
    <col min="12776" max="12776" width="8.7109375" style="46" customWidth="1"/>
    <col min="12777" max="12777" width="8.42578125" style="46" customWidth="1"/>
    <col min="12778" max="12778" width="9.42578125" style="46" customWidth="1"/>
    <col min="12779" max="12779" width="10.140625" style="46" customWidth="1"/>
    <col min="12780" max="12780" width="7.7109375" style="46" customWidth="1"/>
    <col min="12781" max="12782" width="9.42578125" style="46" customWidth="1"/>
    <col min="12783" max="12784" width="9.7109375" style="46" customWidth="1"/>
    <col min="12785" max="12785" width="8.7109375" style="46" customWidth="1"/>
    <col min="12786" max="12786" width="9.42578125" style="46" customWidth="1"/>
    <col min="12787" max="12787" width="6.7109375" style="46" customWidth="1"/>
    <col min="12788" max="12788" width="8.140625" style="46" customWidth="1"/>
    <col min="12789" max="12789" width="10.42578125" style="46" customWidth="1"/>
    <col min="12790" max="12790" width="8.42578125" style="46" customWidth="1"/>
    <col min="12791" max="12791" width="9.7109375" style="46" customWidth="1"/>
    <col min="12792" max="12792" width="9.42578125" style="46" customWidth="1"/>
    <col min="12793" max="12793" width="7.42578125" style="46" customWidth="1"/>
    <col min="12794" max="12794" width="8.42578125" style="46" customWidth="1"/>
    <col min="12795" max="12796" width="8.28515625" style="46" customWidth="1"/>
    <col min="12797" max="12797" width="11.42578125" style="46" customWidth="1"/>
    <col min="12798" max="12798" width="10.42578125" style="46" customWidth="1"/>
    <col min="12799" max="12799" width="9.7109375" style="46" customWidth="1"/>
    <col min="12800" max="12800" width="9.140625" style="46" customWidth="1"/>
    <col min="12801" max="12801" width="9.42578125" style="46" customWidth="1"/>
    <col min="12802" max="12802" width="7.42578125" style="46" customWidth="1"/>
    <col min="12803" max="12803" width="8.42578125" style="46" customWidth="1"/>
    <col min="12804" max="12804" width="8.28515625" style="46" customWidth="1"/>
    <col min="12805" max="12805" width="11.42578125" style="46" customWidth="1"/>
    <col min="12806" max="12818" width="8" style="46" customWidth="1"/>
    <col min="12819" max="12819" width="9.42578125" style="46" customWidth="1"/>
    <col min="12820" max="12820" width="6.7109375" style="46" customWidth="1"/>
    <col min="12821" max="12823" width="8.28515625" style="46" customWidth="1"/>
    <col min="12824" max="12824" width="8.7109375" style="46" customWidth="1"/>
    <col min="12825" max="12825" width="6.7109375" style="46" customWidth="1"/>
    <col min="12826" max="13028" width="8.7109375" style="46"/>
    <col min="13029" max="13029" width="5.140625" style="46" customWidth="1"/>
    <col min="13030" max="13030" width="24" style="46" customWidth="1"/>
    <col min="13031" max="13031" width="7.7109375" style="46" customWidth="1"/>
    <col min="13032" max="13032" width="8.7109375" style="46" customWidth="1"/>
    <col min="13033" max="13033" width="8.42578125" style="46" customWidth="1"/>
    <col min="13034" max="13034" width="9.42578125" style="46" customWidth="1"/>
    <col min="13035" max="13035" width="10.140625" style="46" customWidth="1"/>
    <col min="13036" max="13036" width="7.7109375" style="46" customWidth="1"/>
    <col min="13037" max="13038" width="9.42578125" style="46" customWidth="1"/>
    <col min="13039" max="13040" width="9.7109375" style="46" customWidth="1"/>
    <col min="13041" max="13041" width="8.7109375" style="46" customWidth="1"/>
    <col min="13042" max="13042" width="9.42578125" style="46" customWidth="1"/>
    <col min="13043" max="13043" width="6.7109375" style="46" customWidth="1"/>
    <col min="13044" max="13044" width="8.140625" style="46" customWidth="1"/>
    <col min="13045" max="13045" width="10.42578125" style="46" customWidth="1"/>
    <col min="13046" max="13046" width="8.42578125" style="46" customWidth="1"/>
    <col min="13047" max="13047" width="9.7109375" style="46" customWidth="1"/>
    <col min="13048" max="13048" width="9.42578125" style="46" customWidth="1"/>
    <col min="13049" max="13049" width="7.42578125" style="46" customWidth="1"/>
    <col min="13050" max="13050" width="8.42578125" style="46" customWidth="1"/>
    <col min="13051" max="13052" width="8.28515625" style="46" customWidth="1"/>
    <col min="13053" max="13053" width="11.42578125" style="46" customWidth="1"/>
    <col min="13054" max="13054" width="10.42578125" style="46" customWidth="1"/>
    <col min="13055" max="13055" width="9.7109375" style="46" customWidth="1"/>
    <col min="13056" max="13056" width="9.140625" style="46" customWidth="1"/>
    <col min="13057" max="13057" width="9.42578125" style="46" customWidth="1"/>
    <col min="13058" max="13058" width="7.42578125" style="46" customWidth="1"/>
    <col min="13059" max="13059" width="8.42578125" style="46" customWidth="1"/>
    <col min="13060" max="13060" width="8.28515625" style="46" customWidth="1"/>
    <col min="13061" max="13061" width="11.42578125" style="46" customWidth="1"/>
    <col min="13062" max="13074" width="8" style="46" customWidth="1"/>
    <col min="13075" max="13075" width="9.42578125" style="46" customWidth="1"/>
    <col min="13076" max="13076" width="6.7109375" style="46" customWidth="1"/>
    <col min="13077" max="13079" width="8.28515625" style="46" customWidth="1"/>
    <col min="13080" max="13080" width="8.7109375" style="46" customWidth="1"/>
    <col min="13081" max="13081" width="6.7109375" style="46" customWidth="1"/>
    <col min="13082" max="13284" width="8.7109375" style="46"/>
    <col min="13285" max="13285" width="5.140625" style="46" customWidth="1"/>
    <col min="13286" max="13286" width="24" style="46" customWidth="1"/>
    <col min="13287" max="13287" width="7.7109375" style="46" customWidth="1"/>
    <col min="13288" max="13288" width="8.7109375" style="46" customWidth="1"/>
    <col min="13289" max="13289" width="8.42578125" style="46" customWidth="1"/>
    <col min="13290" max="13290" width="9.42578125" style="46" customWidth="1"/>
    <col min="13291" max="13291" width="10.140625" style="46" customWidth="1"/>
    <col min="13292" max="13292" width="7.7109375" style="46" customWidth="1"/>
    <col min="13293" max="13294" width="9.42578125" style="46" customWidth="1"/>
    <col min="13295" max="13296" width="9.7109375" style="46" customWidth="1"/>
    <col min="13297" max="13297" width="8.7109375" style="46" customWidth="1"/>
    <col min="13298" max="13298" width="9.42578125" style="46" customWidth="1"/>
    <col min="13299" max="13299" width="6.7109375" style="46" customWidth="1"/>
    <col min="13300" max="13300" width="8.140625" style="46" customWidth="1"/>
    <col min="13301" max="13301" width="10.42578125" style="46" customWidth="1"/>
    <col min="13302" max="13302" width="8.42578125" style="46" customWidth="1"/>
    <col min="13303" max="13303" width="9.7109375" style="46" customWidth="1"/>
    <col min="13304" max="13304" width="9.42578125" style="46" customWidth="1"/>
    <col min="13305" max="13305" width="7.42578125" style="46" customWidth="1"/>
    <col min="13306" max="13306" width="8.42578125" style="46" customWidth="1"/>
    <col min="13307" max="13308" width="8.28515625" style="46" customWidth="1"/>
    <col min="13309" max="13309" width="11.42578125" style="46" customWidth="1"/>
    <col min="13310" max="13310" width="10.42578125" style="46" customWidth="1"/>
    <col min="13311" max="13311" width="9.7109375" style="46" customWidth="1"/>
    <col min="13312" max="13312" width="9.140625" style="46" customWidth="1"/>
    <col min="13313" max="13313" width="9.42578125" style="46" customWidth="1"/>
    <col min="13314" max="13314" width="7.42578125" style="46" customWidth="1"/>
    <col min="13315" max="13315" width="8.42578125" style="46" customWidth="1"/>
    <col min="13316" max="13316" width="8.28515625" style="46" customWidth="1"/>
    <col min="13317" max="13317" width="11.42578125" style="46" customWidth="1"/>
    <col min="13318" max="13330" width="8" style="46" customWidth="1"/>
    <col min="13331" max="13331" width="9.42578125" style="46" customWidth="1"/>
    <col min="13332" max="13332" width="6.7109375" style="46" customWidth="1"/>
    <col min="13333" max="13335" width="8.28515625" style="46" customWidth="1"/>
    <col min="13336" max="13336" width="8.7109375" style="46" customWidth="1"/>
    <col min="13337" max="13337" width="6.7109375" style="46" customWidth="1"/>
    <col min="13338" max="13540" width="8.7109375" style="46"/>
    <col min="13541" max="13541" width="5.140625" style="46" customWidth="1"/>
    <col min="13542" max="13542" width="24" style="46" customWidth="1"/>
    <col min="13543" max="13543" width="7.7109375" style="46" customWidth="1"/>
    <col min="13544" max="13544" width="8.7109375" style="46" customWidth="1"/>
    <col min="13545" max="13545" width="8.42578125" style="46" customWidth="1"/>
    <col min="13546" max="13546" width="9.42578125" style="46" customWidth="1"/>
    <col min="13547" max="13547" width="10.140625" style="46" customWidth="1"/>
    <col min="13548" max="13548" width="7.7109375" style="46" customWidth="1"/>
    <col min="13549" max="13550" width="9.42578125" style="46" customWidth="1"/>
    <col min="13551" max="13552" width="9.7109375" style="46" customWidth="1"/>
    <col min="13553" max="13553" width="8.7109375" style="46" customWidth="1"/>
    <col min="13554" max="13554" width="9.42578125" style="46" customWidth="1"/>
    <col min="13555" max="13555" width="6.7109375" style="46" customWidth="1"/>
    <col min="13556" max="13556" width="8.140625" style="46" customWidth="1"/>
    <col min="13557" max="13557" width="10.42578125" style="46" customWidth="1"/>
    <col min="13558" max="13558" width="8.42578125" style="46" customWidth="1"/>
    <col min="13559" max="13559" width="9.7109375" style="46" customWidth="1"/>
    <col min="13560" max="13560" width="9.42578125" style="46" customWidth="1"/>
    <col min="13561" max="13561" width="7.42578125" style="46" customWidth="1"/>
    <col min="13562" max="13562" width="8.42578125" style="46" customWidth="1"/>
    <col min="13563" max="13564" width="8.28515625" style="46" customWidth="1"/>
    <col min="13565" max="13565" width="11.42578125" style="46" customWidth="1"/>
    <col min="13566" max="13566" width="10.42578125" style="46" customWidth="1"/>
    <col min="13567" max="13567" width="9.7109375" style="46" customWidth="1"/>
    <col min="13568" max="13568" width="9.140625" style="46" customWidth="1"/>
    <col min="13569" max="13569" width="9.42578125" style="46" customWidth="1"/>
    <col min="13570" max="13570" width="7.42578125" style="46" customWidth="1"/>
    <col min="13571" max="13571" width="8.42578125" style="46" customWidth="1"/>
    <col min="13572" max="13572" width="8.28515625" style="46" customWidth="1"/>
    <col min="13573" max="13573" width="11.42578125" style="46" customWidth="1"/>
    <col min="13574" max="13586" width="8" style="46" customWidth="1"/>
    <col min="13587" max="13587" width="9.42578125" style="46" customWidth="1"/>
    <col min="13588" max="13588" width="6.7109375" style="46" customWidth="1"/>
    <col min="13589" max="13591" width="8.28515625" style="46" customWidth="1"/>
    <col min="13592" max="13592" width="8.7109375" style="46" customWidth="1"/>
    <col min="13593" max="13593" width="6.7109375" style="46" customWidth="1"/>
    <col min="13594" max="13796" width="8.7109375" style="46"/>
    <col min="13797" max="13797" width="5.140625" style="46" customWidth="1"/>
    <col min="13798" max="13798" width="24" style="46" customWidth="1"/>
    <col min="13799" max="13799" width="7.7109375" style="46" customWidth="1"/>
    <col min="13800" max="13800" width="8.7109375" style="46" customWidth="1"/>
    <col min="13801" max="13801" width="8.42578125" style="46" customWidth="1"/>
    <col min="13802" max="13802" width="9.42578125" style="46" customWidth="1"/>
    <col min="13803" max="13803" width="10.140625" style="46" customWidth="1"/>
    <col min="13804" max="13804" width="7.7109375" style="46" customWidth="1"/>
    <col min="13805" max="13806" width="9.42578125" style="46" customWidth="1"/>
    <col min="13807" max="13808" width="9.7109375" style="46" customWidth="1"/>
    <col min="13809" max="13809" width="8.7109375" style="46" customWidth="1"/>
    <col min="13810" max="13810" width="9.42578125" style="46" customWidth="1"/>
    <col min="13811" max="13811" width="6.7109375" style="46" customWidth="1"/>
    <col min="13812" max="13812" width="8.140625" style="46" customWidth="1"/>
    <col min="13813" max="13813" width="10.42578125" style="46" customWidth="1"/>
    <col min="13814" max="13814" width="8.42578125" style="46" customWidth="1"/>
    <col min="13815" max="13815" width="9.7109375" style="46" customWidth="1"/>
    <col min="13816" max="13816" width="9.42578125" style="46" customWidth="1"/>
    <col min="13817" max="13817" width="7.42578125" style="46" customWidth="1"/>
    <col min="13818" max="13818" width="8.42578125" style="46" customWidth="1"/>
    <col min="13819" max="13820" width="8.28515625" style="46" customWidth="1"/>
    <col min="13821" max="13821" width="11.42578125" style="46" customWidth="1"/>
    <col min="13822" max="13822" width="10.42578125" style="46" customWidth="1"/>
    <col min="13823" max="13823" width="9.7109375" style="46" customWidth="1"/>
    <col min="13824" max="13824" width="9.140625" style="46" customWidth="1"/>
    <col min="13825" max="13825" width="9.42578125" style="46" customWidth="1"/>
    <col min="13826" max="13826" width="7.42578125" style="46" customWidth="1"/>
    <col min="13827" max="13827" width="8.42578125" style="46" customWidth="1"/>
    <col min="13828" max="13828" width="8.28515625" style="46" customWidth="1"/>
    <col min="13829" max="13829" width="11.42578125" style="46" customWidth="1"/>
    <col min="13830" max="13842" width="8" style="46" customWidth="1"/>
    <col min="13843" max="13843" width="9.42578125" style="46" customWidth="1"/>
    <col min="13844" max="13844" width="6.7109375" style="46" customWidth="1"/>
    <col min="13845" max="13847" width="8.28515625" style="46" customWidth="1"/>
    <col min="13848" max="13848" width="8.7109375" style="46" customWidth="1"/>
    <col min="13849" max="13849" width="6.7109375" style="46" customWidth="1"/>
    <col min="13850" max="14052" width="8.7109375" style="46"/>
    <col min="14053" max="14053" width="5.140625" style="46" customWidth="1"/>
    <col min="14054" max="14054" width="24" style="46" customWidth="1"/>
    <col min="14055" max="14055" width="7.7109375" style="46" customWidth="1"/>
    <col min="14056" max="14056" width="8.7109375" style="46" customWidth="1"/>
    <col min="14057" max="14057" width="8.42578125" style="46" customWidth="1"/>
    <col min="14058" max="14058" width="9.42578125" style="46" customWidth="1"/>
    <col min="14059" max="14059" width="10.140625" style="46" customWidth="1"/>
    <col min="14060" max="14060" width="7.7109375" style="46" customWidth="1"/>
    <col min="14061" max="14062" width="9.42578125" style="46" customWidth="1"/>
    <col min="14063" max="14064" width="9.7109375" style="46" customWidth="1"/>
    <col min="14065" max="14065" width="8.7109375" style="46" customWidth="1"/>
    <col min="14066" max="14066" width="9.42578125" style="46" customWidth="1"/>
    <col min="14067" max="14067" width="6.7109375" style="46" customWidth="1"/>
    <col min="14068" max="14068" width="8.140625" style="46" customWidth="1"/>
    <col min="14069" max="14069" width="10.42578125" style="46" customWidth="1"/>
    <col min="14070" max="14070" width="8.42578125" style="46" customWidth="1"/>
    <col min="14071" max="14071" width="9.7109375" style="46" customWidth="1"/>
    <col min="14072" max="14072" width="9.42578125" style="46" customWidth="1"/>
    <col min="14073" max="14073" width="7.42578125" style="46" customWidth="1"/>
    <col min="14074" max="14074" width="8.42578125" style="46" customWidth="1"/>
    <col min="14075" max="14076" width="8.28515625" style="46" customWidth="1"/>
    <col min="14077" max="14077" width="11.42578125" style="46" customWidth="1"/>
    <col min="14078" max="14078" width="10.42578125" style="46" customWidth="1"/>
    <col min="14079" max="14079" width="9.7109375" style="46" customWidth="1"/>
    <col min="14080" max="14080" width="9.140625" style="46" customWidth="1"/>
    <col min="14081" max="14081" width="9.42578125" style="46" customWidth="1"/>
    <col min="14082" max="14082" width="7.42578125" style="46" customWidth="1"/>
    <col min="14083" max="14083" width="8.42578125" style="46" customWidth="1"/>
    <col min="14084" max="14084" width="8.28515625" style="46" customWidth="1"/>
    <col min="14085" max="14085" width="11.42578125" style="46" customWidth="1"/>
    <col min="14086" max="14098" width="8" style="46" customWidth="1"/>
    <col min="14099" max="14099" width="9.42578125" style="46" customWidth="1"/>
    <col min="14100" max="14100" width="6.7109375" style="46" customWidth="1"/>
    <col min="14101" max="14103" width="8.28515625" style="46" customWidth="1"/>
    <col min="14104" max="14104" width="8.7109375" style="46" customWidth="1"/>
    <col min="14105" max="14105" width="6.7109375" style="46" customWidth="1"/>
    <col min="14106" max="14308" width="8.7109375" style="46"/>
    <col min="14309" max="14309" width="5.140625" style="46" customWidth="1"/>
    <col min="14310" max="14310" width="24" style="46" customWidth="1"/>
    <col min="14311" max="14311" width="7.7109375" style="46" customWidth="1"/>
    <col min="14312" max="14312" width="8.7109375" style="46" customWidth="1"/>
    <col min="14313" max="14313" width="8.42578125" style="46" customWidth="1"/>
    <col min="14314" max="14314" width="9.42578125" style="46" customWidth="1"/>
    <col min="14315" max="14315" width="10.140625" style="46" customWidth="1"/>
    <col min="14316" max="14316" width="7.7109375" style="46" customWidth="1"/>
    <col min="14317" max="14318" width="9.42578125" style="46" customWidth="1"/>
    <col min="14319" max="14320" width="9.7109375" style="46" customWidth="1"/>
    <col min="14321" max="14321" width="8.7109375" style="46" customWidth="1"/>
    <col min="14322" max="14322" width="9.42578125" style="46" customWidth="1"/>
    <col min="14323" max="14323" width="6.7109375" style="46" customWidth="1"/>
    <col min="14324" max="14324" width="8.140625" style="46" customWidth="1"/>
    <col min="14325" max="14325" width="10.42578125" style="46" customWidth="1"/>
    <col min="14326" max="14326" width="8.42578125" style="46" customWidth="1"/>
    <col min="14327" max="14327" width="9.7109375" style="46" customWidth="1"/>
    <col min="14328" max="14328" width="9.42578125" style="46" customWidth="1"/>
    <col min="14329" max="14329" width="7.42578125" style="46" customWidth="1"/>
    <col min="14330" max="14330" width="8.42578125" style="46" customWidth="1"/>
    <col min="14331" max="14332" width="8.28515625" style="46" customWidth="1"/>
    <col min="14333" max="14333" width="11.42578125" style="46" customWidth="1"/>
    <col min="14334" max="14334" width="10.42578125" style="46" customWidth="1"/>
    <col min="14335" max="14335" width="9.7109375" style="46" customWidth="1"/>
    <col min="14336" max="14336" width="9.140625" style="46" customWidth="1"/>
    <col min="14337" max="14337" width="9.42578125" style="46" customWidth="1"/>
    <col min="14338" max="14338" width="7.42578125" style="46" customWidth="1"/>
    <col min="14339" max="14339" width="8.42578125" style="46" customWidth="1"/>
    <col min="14340" max="14340" width="8.28515625" style="46" customWidth="1"/>
    <col min="14341" max="14341" width="11.42578125" style="46" customWidth="1"/>
    <col min="14342" max="14354" width="8" style="46" customWidth="1"/>
    <col min="14355" max="14355" width="9.42578125" style="46" customWidth="1"/>
    <col min="14356" max="14356" width="6.7109375" style="46" customWidth="1"/>
    <col min="14357" max="14359" width="8.28515625" style="46" customWidth="1"/>
    <col min="14360" max="14360" width="8.7109375" style="46" customWidth="1"/>
    <col min="14361" max="14361" width="6.7109375" style="46" customWidth="1"/>
    <col min="14362" max="14564" width="8.7109375" style="46"/>
    <col min="14565" max="14565" width="5.140625" style="46" customWidth="1"/>
    <col min="14566" max="14566" width="24" style="46" customWidth="1"/>
    <col min="14567" max="14567" width="7.7109375" style="46" customWidth="1"/>
    <col min="14568" max="14568" width="8.7109375" style="46" customWidth="1"/>
    <col min="14569" max="14569" width="8.42578125" style="46" customWidth="1"/>
    <col min="14570" max="14570" width="9.42578125" style="46" customWidth="1"/>
    <col min="14571" max="14571" width="10.140625" style="46" customWidth="1"/>
    <col min="14572" max="14572" width="7.7109375" style="46" customWidth="1"/>
    <col min="14573" max="14574" width="9.42578125" style="46" customWidth="1"/>
    <col min="14575" max="14576" width="9.7109375" style="46" customWidth="1"/>
    <col min="14577" max="14577" width="8.7109375" style="46" customWidth="1"/>
    <col min="14578" max="14578" width="9.42578125" style="46" customWidth="1"/>
    <col min="14579" max="14579" width="6.7109375" style="46" customWidth="1"/>
    <col min="14580" max="14580" width="8.140625" style="46" customWidth="1"/>
    <col min="14581" max="14581" width="10.42578125" style="46" customWidth="1"/>
    <col min="14582" max="14582" width="8.42578125" style="46" customWidth="1"/>
    <col min="14583" max="14583" width="9.7109375" style="46" customWidth="1"/>
    <col min="14584" max="14584" width="9.42578125" style="46" customWidth="1"/>
    <col min="14585" max="14585" width="7.42578125" style="46" customWidth="1"/>
    <col min="14586" max="14586" width="8.42578125" style="46" customWidth="1"/>
    <col min="14587" max="14588" width="8.28515625" style="46" customWidth="1"/>
    <col min="14589" max="14589" width="11.42578125" style="46" customWidth="1"/>
    <col min="14590" max="14590" width="10.42578125" style="46" customWidth="1"/>
    <col min="14591" max="14591" width="9.7109375" style="46" customWidth="1"/>
    <col min="14592" max="14592" width="9.140625" style="46" customWidth="1"/>
    <col min="14593" max="14593" width="9.42578125" style="46" customWidth="1"/>
    <col min="14594" max="14594" width="7.42578125" style="46" customWidth="1"/>
    <col min="14595" max="14595" width="8.42578125" style="46" customWidth="1"/>
    <col min="14596" max="14596" width="8.28515625" style="46" customWidth="1"/>
    <col min="14597" max="14597" width="11.42578125" style="46" customWidth="1"/>
    <col min="14598" max="14610" width="8" style="46" customWidth="1"/>
    <col min="14611" max="14611" width="9.42578125" style="46" customWidth="1"/>
    <col min="14612" max="14612" width="6.7109375" style="46" customWidth="1"/>
    <col min="14613" max="14615" width="8.28515625" style="46" customWidth="1"/>
    <col min="14616" max="14616" width="8.7109375" style="46" customWidth="1"/>
    <col min="14617" max="14617" width="6.7109375" style="46" customWidth="1"/>
    <col min="14618" max="14820" width="8.7109375" style="46"/>
    <col min="14821" max="14821" width="5.140625" style="46" customWidth="1"/>
    <col min="14822" max="14822" width="24" style="46" customWidth="1"/>
    <col min="14823" max="14823" width="7.7109375" style="46" customWidth="1"/>
    <col min="14824" max="14824" width="8.7109375" style="46" customWidth="1"/>
    <col min="14825" max="14825" width="8.42578125" style="46" customWidth="1"/>
    <col min="14826" max="14826" width="9.42578125" style="46" customWidth="1"/>
    <col min="14827" max="14827" width="10.140625" style="46" customWidth="1"/>
    <col min="14828" max="14828" width="7.7109375" style="46" customWidth="1"/>
    <col min="14829" max="14830" width="9.42578125" style="46" customWidth="1"/>
    <col min="14831" max="14832" width="9.7109375" style="46" customWidth="1"/>
    <col min="14833" max="14833" width="8.7109375" style="46" customWidth="1"/>
    <col min="14834" max="14834" width="9.42578125" style="46" customWidth="1"/>
    <col min="14835" max="14835" width="6.7109375" style="46" customWidth="1"/>
    <col min="14836" max="14836" width="8.140625" style="46" customWidth="1"/>
    <col min="14837" max="14837" width="10.42578125" style="46" customWidth="1"/>
    <col min="14838" max="14838" width="8.42578125" style="46" customWidth="1"/>
    <col min="14839" max="14839" width="9.7109375" style="46" customWidth="1"/>
    <col min="14840" max="14840" width="9.42578125" style="46" customWidth="1"/>
    <col min="14841" max="14841" width="7.42578125" style="46" customWidth="1"/>
    <col min="14842" max="14842" width="8.42578125" style="46" customWidth="1"/>
    <col min="14843" max="14844" width="8.28515625" style="46" customWidth="1"/>
    <col min="14845" max="14845" width="11.42578125" style="46" customWidth="1"/>
    <col min="14846" max="14846" width="10.42578125" style="46" customWidth="1"/>
    <col min="14847" max="14847" width="9.7109375" style="46" customWidth="1"/>
    <col min="14848" max="14848" width="9.140625" style="46" customWidth="1"/>
    <col min="14849" max="14849" width="9.42578125" style="46" customWidth="1"/>
    <col min="14850" max="14850" width="7.42578125" style="46" customWidth="1"/>
    <col min="14851" max="14851" width="8.42578125" style="46" customWidth="1"/>
    <col min="14852" max="14852" width="8.28515625" style="46" customWidth="1"/>
    <col min="14853" max="14853" width="11.42578125" style="46" customWidth="1"/>
    <col min="14854" max="14866" width="8" style="46" customWidth="1"/>
    <col min="14867" max="14867" width="9.42578125" style="46" customWidth="1"/>
    <col min="14868" max="14868" width="6.7109375" style="46" customWidth="1"/>
    <col min="14869" max="14871" width="8.28515625" style="46" customWidth="1"/>
    <col min="14872" max="14872" width="8.7109375" style="46" customWidth="1"/>
    <col min="14873" max="14873" width="6.7109375" style="46" customWidth="1"/>
    <col min="14874" max="15076" width="8.7109375" style="46"/>
    <col min="15077" max="15077" width="5.140625" style="46" customWidth="1"/>
    <col min="15078" max="15078" width="24" style="46" customWidth="1"/>
    <col min="15079" max="15079" width="7.7109375" style="46" customWidth="1"/>
    <col min="15080" max="15080" width="8.7109375" style="46" customWidth="1"/>
    <col min="15081" max="15081" width="8.42578125" style="46" customWidth="1"/>
    <col min="15082" max="15082" width="9.42578125" style="46" customWidth="1"/>
    <col min="15083" max="15083" width="10.140625" style="46" customWidth="1"/>
    <col min="15084" max="15084" width="7.7109375" style="46" customWidth="1"/>
    <col min="15085" max="15086" width="9.42578125" style="46" customWidth="1"/>
    <col min="15087" max="15088" width="9.7109375" style="46" customWidth="1"/>
    <col min="15089" max="15089" width="8.7109375" style="46" customWidth="1"/>
    <col min="15090" max="15090" width="9.42578125" style="46" customWidth="1"/>
    <col min="15091" max="15091" width="6.7109375" style="46" customWidth="1"/>
    <col min="15092" max="15092" width="8.140625" style="46" customWidth="1"/>
    <col min="15093" max="15093" width="10.42578125" style="46" customWidth="1"/>
    <col min="15094" max="15094" width="8.42578125" style="46" customWidth="1"/>
    <col min="15095" max="15095" width="9.7109375" style="46" customWidth="1"/>
    <col min="15096" max="15096" width="9.42578125" style="46" customWidth="1"/>
    <col min="15097" max="15097" width="7.42578125" style="46" customWidth="1"/>
    <col min="15098" max="15098" width="8.42578125" style="46" customWidth="1"/>
    <col min="15099" max="15100" width="8.28515625" style="46" customWidth="1"/>
    <col min="15101" max="15101" width="11.42578125" style="46" customWidth="1"/>
    <col min="15102" max="15102" width="10.42578125" style="46" customWidth="1"/>
    <col min="15103" max="15103" width="9.7109375" style="46" customWidth="1"/>
    <col min="15104" max="15104" width="9.140625" style="46" customWidth="1"/>
    <col min="15105" max="15105" width="9.42578125" style="46" customWidth="1"/>
    <col min="15106" max="15106" width="7.42578125" style="46" customWidth="1"/>
    <col min="15107" max="15107" width="8.42578125" style="46" customWidth="1"/>
    <col min="15108" max="15108" width="8.28515625" style="46" customWidth="1"/>
    <col min="15109" max="15109" width="11.42578125" style="46" customWidth="1"/>
    <col min="15110" max="15122" width="8" style="46" customWidth="1"/>
    <col min="15123" max="15123" width="9.42578125" style="46" customWidth="1"/>
    <col min="15124" max="15124" width="6.7109375" style="46" customWidth="1"/>
    <col min="15125" max="15127" width="8.28515625" style="46" customWidth="1"/>
    <col min="15128" max="15128" width="8.7109375" style="46" customWidth="1"/>
    <col min="15129" max="15129" width="6.7109375" style="46" customWidth="1"/>
    <col min="15130" max="15332" width="8.7109375" style="46"/>
    <col min="15333" max="15333" width="5.140625" style="46" customWidth="1"/>
    <col min="15334" max="15334" width="24" style="46" customWidth="1"/>
    <col min="15335" max="15335" width="7.7109375" style="46" customWidth="1"/>
    <col min="15336" max="15336" width="8.7109375" style="46" customWidth="1"/>
    <col min="15337" max="15337" width="8.42578125" style="46" customWidth="1"/>
    <col min="15338" max="15338" width="9.42578125" style="46" customWidth="1"/>
    <col min="15339" max="15339" width="10.140625" style="46" customWidth="1"/>
    <col min="15340" max="15340" width="7.7109375" style="46" customWidth="1"/>
    <col min="15341" max="15342" width="9.42578125" style="46" customWidth="1"/>
    <col min="15343" max="15344" width="9.7109375" style="46" customWidth="1"/>
    <col min="15345" max="15345" width="8.7109375" style="46" customWidth="1"/>
    <col min="15346" max="15346" width="9.42578125" style="46" customWidth="1"/>
    <col min="15347" max="15347" width="6.7109375" style="46" customWidth="1"/>
    <col min="15348" max="15348" width="8.140625" style="46" customWidth="1"/>
    <col min="15349" max="15349" width="10.42578125" style="46" customWidth="1"/>
    <col min="15350" max="15350" width="8.42578125" style="46" customWidth="1"/>
    <col min="15351" max="15351" width="9.7109375" style="46" customWidth="1"/>
    <col min="15352" max="15352" width="9.42578125" style="46" customWidth="1"/>
    <col min="15353" max="15353" width="7.42578125" style="46" customWidth="1"/>
    <col min="15354" max="15354" width="8.42578125" style="46" customWidth="1"/>
    <col min="15355" max="15356" width="8.28515625" style="46" customWidth="1"/>
    <col min="15357" max="15357" width="11.42578125" style="46" customWidth="1"/>
    <col min="15358" max="15358" width="10.42578125" style="46" customWidth="1"/>
    <col min="15359" max="15359" width="9.7109375" style="46" customWidth="1"/>
    <col min="15360" max="15360" width="9.140625" style="46" customWidth="1"/>
    <col min="15361" max="15361" width="9.42578125" style="46" customWidth="1"/>
    <col min="15362" max="15362" width="7.42578125" style="46" customWidth="1"/>
    <col min="15363" max="15363" width="8.42578125" style="46" customWidth="1"/>
    <col min="15364" max="15364" width="8.28515625" style="46" customWidth="1"/>
    <col min="15365" max="15365" width="11.42578125" style="46" customWidth="1"/>
    <col min="15366" max="15378" width="8" style="46" customWidth="1"/>
    <col min="15379" max="15379" width="9.42578125" style="46" customWidth="1"/>
    <col min="15380" max="15380" width="6.7109375" style="46" customWidth="1"/>
    <col min="15381" max="15383" width="8.28515625" style="46" customWidth="1"/>
    <col min="15384" max="15384" width="8.7109375" style="46" customWidth="1"/>
    <col min="15385" max="15385" width="6.7109375" style="46" customWidth="1"/>
    <col min="15386" max="15588" width="8.7109375" style="46"/>
    <col min="15589" max="15589" width="5.140625" style="46" customWidth="1"/>
    <col min="15590" max="15590" width="24" style="46" customWidth="1"/>
    <col min="15591" max="15591" width="7.7109375" style="46" customWidth="1"/>
    <col min="15592" max="15592" width="8.7109375" style="46" customWidth="1"/>
    <col min="15593" max="15593" width="8.42578125" style="46" customWidth="1"/>
    <col min="15594" max="15594" width="9.42578125" style="46" customWidth="1"/>
    <col min="15595" max="15595" width="10.140625" style="46" customWidth="1"/>
    <col min="15596" max="15596" width="7.7109375" style="46" customWidth="1"/>
    <col min="15597" max="15598" width="9.42578125" style="46" customWidth="1"/>
    <col min="15599" max="15600" width="9.7109375" style="46" customWidth="1"/>
    <col min="15601" max="15601" width="8.7109375" style="46" customWidth="1"/>
    <col min="15602" max="15602" width="9.42578125" style="46" customWidth="1"/>
    <col min="15603" max="15603" width="6.7109375" style="46" customWidth="1"/>
    <col min="15604" max="15604" width="8.140625" style="46" customWidth="1"/>
    <col min="15605" max="15605" width="10.42578125" style="46" customWidth="1"/>
    <col min="15606" max="15606" width="8.42578125" style="46" customWidth="1"/>
    <col min="15607" max="15607" width="9.7109375" style="46" customWidth="1"/>
    <col min="15608" max="15608" width="9.42578125" style="46" customWidth="1"/>
    <col min="15609" max="15609" width="7.42578125" style="46" customWidth="1"/>
    <col min="15610" max="15610" width="8.42578125" style="46" customWidth="1"/>
    <col min="15611" max="15612" width="8.28515625" style="46" customWidth="1"/>
    <col min="15613" max="15613" width="11.42578125" style="46" customWidth="1"/>
    <col min="15614" max="15614" width="10.42578125" style="46" customWidth="1"/>
    <col min="15615" max="15615" width="9.7109375" style="46" customWidth="1"/>
    <col min="15616" max="15616" width="9.140625" style="46" customWidth="1"/>
    <col min="15617" max="15617" width="9.42578125" style="46" customWidth="1"/>
    <col min="15618" max="15618" width="7.42578125" style="46" customWidth="1"/>
    <col min="15619" max="15619" width="8.42578125" style="46" customWidth="1"/>
    <col min="15620" max="15620" width="8.28515625" style="46" customWidth="1"/>
    <col min="15621" max="15621" width="11.42578125" style="46" customWidth="1"/>
    <col min="15622" max="15634" width="8" style="46" customWidth="1"/>
    <col min="15635" max="15635" width="9.42578125" style="46" customWidth="1"/>
    <col min="15636" max="15636" width="6.7109375" style="46" customWidth="1"/>
    <col min="15637" max="15639" width="8.28515625" style="46" customWidth="1"/>
    <col min="15640" max="15640" width="8.7109375" style="46" customWidth="1"/>
    <col min="15641" max="15641" width="6.7109375" style="46" customWidth="1"/>
    <col min="15642" max="15844" width="8.7109375" style="46"/>
    <col min="15845" max="15845" width="5.140625" style="46" customWidth="1"/>
    <col min="15846" max="15846" width="24" style="46" customWidth="1"/>
    <col min="15847" max="15847" width="7.7109375" style="46" customWidth="1"/>
    <col min="15848" max="15848" width="8.7109375" style="46" customWidth="1"/>
    <col min="15849" max="15849" width="8.42578125" style="46" customWidth="1"/>
    <col min="15850" max="15850" width="9.42578125" style="46" customWidth="1"/>
    <col min="15851" max="15851" width="10.140625" style="46" customWidth="1"/>
    <col min="15852" max="15852" width="7.7109375" style="46" customWidth="1"/>
    <col min="15853" max="15854" width="9.42578125" style="46" customWidth="1"/>
    <col min="15855" max="15856" width="9.7109375" style="46" customWidth="1"/>
    <col min="15857" max="15857" width="8.7109375" style="46" customWidth="1"/>
    <col min="15858" max="15858" width="9.42578125" style="46" customWidth="1"/>
    <col min="15859" max="15859" width="6.7109375" style="46" customWidth="1"/>
    <col min="15860" max="15860" width="8.140625" style="46" customWidth="1"/>
    <col min="15861" max="15861" width="10.42578125" style="46" customWidth="1"/>
    <col min="15862" max="15862" width="8.42578125" style="46" customWidth="1"/>
    <col min="15863" max="15863" width="9.7109375" style="46" customWidth="1"/>
    <col min="15864" max="15864" width="9.42578125" style="46" customWidth="1"/>
    <col min="15865" max="15865" width="7.42578125" style="46" customWidth="1"/>
    <col min="15866" max="15866" width="8.42578125" style="46" customWidth="1"/>
    <col min="15867" max="15868" width="8.28515625" style="46" customWidth="1"/>
    <col min="15869" max="15869" width="11.42578125" style="46" customWidth="1"/>
    <col min="15870" max="15870" width="10.42578125" style="46" customWidth="1"/>
    <col min="15871" max="15871" width="9.7109375" style="46" customWidth="1"/>
    <col min="15872" max="15872" width="9.140625" style="46" customWidth="1"/>
    <col min="15873" max="15873" width="9.42578125" style="46" customWidth="1"/>
    <col min="15874" max="15874" width="7.42578125" style="46" customWidth="1"/>
    <col min="15875" max="15875" width="8.42578125" style="46" customWidth="1"/>
    <col min="15876" max="15876" width="8.28515625" style="46" customWidth="1"/>
    <col min="15877" max="15877" width="11.42578125" style="46" customWidth="1"/>
    <col min="15878" max="15890" width="8" style="46" customWidth="1"/>
    <col min="15891" max="15891" width="9.42578125" style="46" customWidth="1"/>
    <col min="15892" max="15892" width="6.7109375" style="46" customWidth="1"/>
    <col min="15893" max="15895" width="8.28515625" style="46" customWidth="1"/>
    <col min="15896" max="15896" width="8.7109375" style="46" customWidth="1"/>
    <col min="15897" max="15897" width="6.7109375" style="46" customWidth="1"/>
    <col min="15898" max="16100" width="8.7109375" style="46"/>
    <col min="16101" max="16101" width="5.140625" style="46" customWidth="1"/>
    <col min="16102" max="16102" width="24" style="46" customWidth="1"/>
    <col min="16103" max="16103" width="7.7109375" style="46" customWidth="1"/>
    <col min="16104" max="16104" width="8.7109375" style="46" customWidth="1"/>
    <col min="16105" max="16105" width="8.42578125" style="46" customWidth="1"/>
    <col min="16106" max="16106" width="9.42578125" style="46" customWidth="1"/>
    <col min="16107" max="16107" width="10.140625" style="46" customWidth="1"/>
    <col min="16108" max="16108" width="7.7109375" style="46" customWidth="1"/>
    <col min="16109" max="16110" width="9.42578125" style="46" customWidth="1"/>
    <col min="16111" max="16112" width="9.7109375" style="46" customWidth="1"/>
    <col min="16113" max="16113" width="8.7109375" style="46" customWidth="1"/>
    <col min="16114" max="16114" width="9.42578125" style="46" customWidth="1"/>
    <col min="16115" max="16115" width="6.7109375" style="46" customWidth="1"/>
    <col min="16116" max="16116" width="8.140625" style="46" customWidth="1"/>
    <col min="16117" max="16117" width="10.42578125" style="46" customWidth="1"/>
    <col min="16118" max="16118" width="8.42578125" style="46" customWidth="1"/>
    <col min="16119" max="16119" width="9.7109375" style="46" customWidth="1"/>
    <col min="16120" max="16120" width="9.42578125" style="46" customWidth="1"/>
    <col min="16121" max="16121" width="7.42578125" style="46" customWidth="1"/>
    <col min="16122" max="16122" width="8.42578125" style="46" customWidth="1"/>
    <col min="16123" max="16124" width="8.28515625" style="46" customWidth="1"/>
    <col min="16125" max="16125" width="11.42578125" style="46" customWidth="1"/>
    <col min="16126" max="16126" width="10.42578125" style="46" customWidth="1"/>
    <col min="16127" max="16127" width="9.7109375" style="46" customWidth="1"/>
    <col min="16128" max="16128" width="9.140625" style="46" customWidth="1"/>
    <col min="16129" max="16129" width="9.42578125" style="46" customWidth="1"/>
    <col min="16130" max="16130" width="7.42578125" style="46" customWidth="1"/>
    <col min="16131" max="16131" width="8.42578125" style="46" customWidth="1"/>
    <col min="16132" max="16132" width="8.28515625" style="46" customWidth="1"/>
    <col min="16133" max="16133" width="11.42578125" style="46" customWidth="1"/>
    <col min="16134" max="16146" width="8" style="46" customWidth="1"/>
    <col min="16147" max="16147" width="9.42578125" style="46" customWidth="1"/>
    <col min="16148" max="16148" width="6.7109375" style="46" customWidth="1"/>
    <col min="16149" max="16151" width="8.28515625" style="46" customWidth="1"/>
    <col min="16152" max="16152" width="8.7109375" style="46" customWidth="1"/>
    <col min="16153" max="16153" width="6.7109375" style="46" customWidth="1"/>
    <col min="16154" max="16384" width="8.7109375" style="46"/>
  </cols>
  <sheetData>
    <row r="1" spans="1:29" ht="24" customHeight="1">
      <c r="A1" s="636" t="s">
        <v>207</v>
      </c>
      <c r="B1" s="636"/>
      <c r="C1" s="636"/>
      <c r="D1" s="636"/>
      <c r="E1" s="636"/>
      <c r="F1" s="636"/>
      <c r="G1" s="636"/>
      <c r="H1" s="636"/>
      <c r="I1" s="636"/>
      <c r="J1" s="636"/>
      <c r="K1" s="636"/>
      <c r="L1" s="636"/>
      <c r="M1" s="636"/>
      <c r="N1" s="125"/>
      <c r="O1" s="125"/>
      <c r="P1" s="125"/>
      <c r="Q1" s="696" t="s">
        <v>0</v>
      </c>
      <c r="R1" s="696"/>
      <c r="S1" s="696"/>
      <c r="T1" s="696"/>
      <c r="U1" s="696"/>
      <c r="V1" s="696"/>
      <c r="W1" s="696"/>
      <c r="X1" s="696"/>
      <c r="Y1" s="696"/>
    </row>
    <row r="2" spans="1:29" ht="24.75" customHeight="1">
      <c r="A2" s="658" t="s">
        <v>1</v>
      </c>
      <c r="B2" s="658"/>
      <c r="C2" s="658"/>
      <c r="D2" s="658"/>
      <c r="E2" s="658"/>
      <c r="F2" s="658"/>
      <c r="G2" s="658"/>
      <c r="H2" s="658"/>
      <c r="I2" s="658"/>
      <c r="J2" s="658"/>
      <c r="K2" s="658"/>
      <c r="L2" s="658"/>
      <c r="M2" s="658"/>
      <c r="N2" s="124"/>
      <c r="O2" s="124"/>
      <c r="P2" s="124"/>
      <c r="Q2" s="697" t="s">
        <v>2</v>
      </c>
      <c r="R2" s="697"/>
      <c r="S2" s="697"/>
      <c r="T2" s="697"/>
      <c r="U2" s="697"/>
      <c r="V2" s="697"/>
      <c r="W2" s="697"/>
      <c r="X2" s="697"/>
      <c r="Y2" s="697"/>
    </row>
    <row r="3" spans="1:29" s="131" customFormat="1" ht="34.5" customHeight="1">
      <c r="A3" s="644" t="s">
        <v>189</v>
      </c>
      <c r="B3" s="644"/>
      <c r="C3" s="644"/>
      <c r="D3" s="644"/>
      <c r="E3" s="644"/>
      <c r="F3" s="644"/>
      <c r="G3" s="644"/>
      <c r="H3" s="644"/>
      <c r="I3" s="644"/>
      <c r="J3" s="644"/>
      <c r="K3" s="644"/>
      <c r="L3" s="644"/>
      <c r="M3" s="644"/>
      <c r="N3" s="644"/>
      <c r="O3" s="644"/>
      <c r="P3" s="644"/>
      <c r="Q3" s="644"/>
      <c r="R3" s="644"/>
      <c r="S3" s="644"/>
      <c r="T3" s="644"/>
      <c r="U3" s="644"/>
      <c r="V3" s="644"/>
      <c r="W3" s="644"/>
      <c r="X3" s="644"/>
      <c r="Y3" s="644"/>
    </row>
    <row r="4" spans="1:29" s="69" customFormat="1" ht="72" customHeight="1">
      <c r="A4" s="636" t="s">
        <v>208</v>
      </c>
      <c r="B4" s="636"/>
      <c r="C4" s="636"/>
      <c r="D4" s="636"/>
      <c r="E4" s="636"/>
      <c r="F4" s="636"/>
      <c r="G4" s="636"/>
      <c r="H4" s="636"/>
      <c r="I4" s="636"/>
      <c r="J4" s="636"/>
      <c r="K4" s="636"/>
      <c r="L4" s="636"/>
      <c r="M4" s="636"/>
      <c r="N4" s="636"/>
      <c r="O4" s="636"/>
      <c r="P4" s="636"/>
      <c r="Q4" s="636"/>
      <c r="R4" s="636"/>
      <c r="S4" s="636"/>
      <c r="T4" s="636"/>
      <c r="U4" s="636"/>
      <c r="V4" s="636"/>
      <c r="W4" s="636"/>
      <c r="X4" s="636"/>
      <c r="Y4" s="636"/>
      <c r="AC4" s="132"/>
    </row>
    <row r="5" spans="1:29" s="70" customFormat="1" ht="35.25" customHeight="1">
      <c r="A5" s="645" t="s">
        <v>4</v>
      </c>
      <c r="B5" s="645"/>
      <c r="C5" s="645"/>
      <c r="D5" s="645"/>
      <c r="E5" s="645"/>
      <c r="F5" s="645"/>
      <c r="G5" s="645"/>
      <c r="H5" s="645"/>
      <c r="I5" s="645"/>
      <c r="J5" s="645"/>
      <c r="K5" s="645"/>
      <c r="L5" s="645"/>
      <c r="M5" s="645"/>
      <c r="N5" s="645"/>
      <c r="O5" s="645"/>
      <c r="P5" s="645"/>
      <c r="Q5" s="645"/>
      <c r="R5" s="645"/>
      <c r="S5" s="645"/>
      <c r="T5" s="645"/>
      <c r="U5" s="645"/>
      <c r="V5" s="645"/>
      <c r="W5" s="645"/>
      <c r="X5" s="645"/>
      <c r="Y5" s="645"/>
      <c r="AC5" s="69"/>
    </row>
    <row r="6" spans="1:29" s="34" customFormat="1" ht="47.25" customHeight="1">
      <c r="A6" s="649" t="s">
        <v>106</v>
      </c>
      <c r="B6" s="646" t="s">
        <v>77</v>
      </c>
      <c r="C6" s="646" t="s">
        <v>78</v>
      </c>
      <c r="D6" s="646" t="s">
        <v>79</v>
      </c>
      <c r="E6" s="646" t="s">
        <v>80</v>
      </c>
      <c r="F6" s="649" t="s">
        <v>191</v>
      </c>
      <c r="G6" s="649" t="s">
        <v>192</v>
      </c>
      <c r="H6" s="647" t="s">
        <v>107</v>
      </c>
      <c r="I6" s="647"/>
      <c r="J6" s="647"/>
      <c r="K6" s="647"/>
      <c r="L6" s="647"/>
      <c r="M6" s="647"/>
      <c r="N6" s="647"/>
      <c r="O6" s="647"/>
      <c r="P6" s="647"/>
      <c r="Q6" s="646" t="s">
        <v>209</v>
      </c>
      <c r="R6" s="646"/>
      <c r="S6" s="646"/>
      <c r="T6" s="646"/>
      <c r="U6" s="646"/>
      <c r="V6" s="646"/>
      <c r="W6" s="646"/>
      <c r="X6" s="646"/>
      <c r="Y6" s="646" t="s">
        <v>8</v>
      </c>
    </row>
    <row r="7" spans="1:29" s="34" customFormat="1" ht="33.75" customHeight="1">
      <c r="A7" s="650"/>
      <c r="B7" s="646"/>
      <c r="C7" s="646"/>
      <c r="D7" s="646"/>
      <c r="E7" s="646"/>
      <c r="F7" s="650"/>
      <c r="G7" s="650"/>
      <c r="H7" s="647" t="s">
        <v>181</v>
      </c>
      <c r="I7" s="647" t="s">
        <v>82</v>
      </c>
      <c r="J7" s="647"/>
      <c r="K7" s="647"/>
      <c r="L7" s="647"/>
      <c r="M7" s="647"/>
      <c r="N7" s="647"/>
      <c r="O7" s="647"/>
      <c r="P7" s="647"/>
      <c r="Q7" s="647" t="s">
        <v>197</v>
      </c>
      <c r="R7" s="646" t="s">
        <v>15</v>
      </c>
      <c r="S7" s="646"/>
      <c r="T7" s="646"/>
      <c r="U7" s="646"/>
      <c r="V7" s="646"/>
      <c r="W7" s="646"/>
      <c r="X7" s="646"/>
      <c r="Y7" s="646"/>
    </row>
    <row r="8" spans="1:29" s="34" customFormat="1" ht="36.6" customHeight="1">
      <c r="A8" s="650"/>
      <c r="B8" s="646"/>
      <c r="C8" s="646"/>
      <c r="D8" s="646"/>
      <c r="E8" s="646"/>
      <c r="F8" s="650"/>
      <c r="G8" s="650"/>
      <c r="H8" s="647"/>
      <c r="I8" s="647" t="s">
        <v>197</v>
      </c>
      <c r="J8" s="647" t="s">
        <v>15</v>
      </c>
      <c r="K8" s="647"/>
      <c r="L8" s="647"/>
      <c r="M8" s="647"/>
      <c r="N8" s="647"/>
      <c r="O8" s="647"/>
      <c r="P8" s="647"/>
      <c r="Q8" s="647"/>
      <c r="R8" s="647" t="s">
        <v>198</v>
      </c>
      <c r="S8" s="647"/>
      <c r="T8" s="647"/>
      <c r="U8" s="647"/>
      <c r="V8" s="647" t="s">
        <v>199</v>
      </c>
      <c r="W8" s="647"/>
      <c r="X8" s="647"/>
      <c r="Y8" s="646"/>
    </row>
    <row r="9" spans="1:29" s="34" customFormat="1" ht="30.75" customHeight="1">
      <c r="A9" s="650"/>
      <c r="B9" s="646"/>
      <c r="C9" s="646"/>
      <c r="D9" s="646"/>
      <c r="E9" s="646"/>
      <c r="F9" s="650"/>
      <c r="G9" s="650"/>
      <c r="H9" s="647"/>
      <c r="I9" s="647"/>
      <c r="J9" s="646" t="s">
        <v>200</v>
      </c>
      <c r="K9" s="646"/>
      <c r="L9" s="646"/>
      <c r="M9" s="647" t="s">
        <v>201</v>
      </c>
      <c r="N9" s="647"/>
      <c r="O9" s="647"/>
      <c r="P9" s="647"/>
      <c r="Q9" s="647"/>
      <c r="R9" s="647" t="s">
        <v>202</v>
      </c>
      <c r="S9" s="646" t="s">
        <v>84</v>
      </c>
      <c r="T9" s="646"/>
      <c r="U9" s="646"/>
      <c r="V9" s="646" t="s">
        <v>11</v>
      </c>
      <c r="W9" s="646" t="s">
        <v>84</v>
      </c>
      <c r="X9" s="646"/>
      <c r="Y9" s="646"/>
    </row>
    <row r="10" spans="1:29" s="34" customFormat="1" ht="19.5" customHeight="1">
      <c r="A10" s="650"/>
      <c r="B10" s="646"/>
      <c r="C10" s="646"/>
      <c r="D10" s="646"/>
      <c r="E10" s="646"/>
      <c r="F10" s="650"/>
      <c r="G10" s="650"/>
      <c r="H10" s="647"/>
      <c r="I10" s="647"/>
      <c r="J10" s="646"/>
      <c r="K10" s="646"/>
      <c r="L10" s="646"/>
      <c r="M10" s="647"/>
      <c r="N10" s="647"/>
      <c r="O10" s="647"/>
      <c r="P10" s="647"/>
      <c r="Q10" s="647"/>
      <c r="R10" s="647"/>
      <c r="S10" s="647" t="s">
        <v>35</v>
      </c>
      <c r="T10" s="647" t="s">
        <v>29</v>
      </c>
      <c r="U10" s="647" t="s">
        <v>168</v>
      </c>
      <c r="V10" s="646"/>
      <c r="W10" s="647" t="s">
        <v>182</v>
      </c>
      <c r="X10" s="647" t="s">
        <v>183</v>
      </c>
      <c r="Y10" s="646"/>
    </row>
    <row r="11" spans="1:29" s="34" customFormat="1" ht="32.25" customHeight="1">
      <c r="A11" s="650"/>
      <c r="B11" s="646"/>
      <c r="C11" s="646"/>
      <c r="D11" s="646"/>
      <c r="E11" s="646"/>
      <c r="F11" s="650"/>
      <c r="G11" s="650"/>
      <c r="H11" s="647"/>
      <c r="I11" s="647"/>
      <c r="J11" s="647" t="s">
        <v>202</v>
      </c>
      <c r="K11" s="647" t="s">
        <v>12</v>
      </c>
      <c r="L11" s="647"/>
      <c r="M11" s="647" t="s">
        <v>184</v>
      </c>
      <c r="N11" s="647" t="s">
        <v>185</v>
      </c>
      <c r="O11" s="647"/>
      <c r="P11" s="647"/>
      <c r="Q11" s="647"/>
      <c r="R11" s="647"/>
      <c r="S11" s="647"/>
      <c r="T11" s="647"/>
      <c r="U11" s="647"/>
      <c r="V11" s="646"/>
      <c r="W11" s="647"/>
      <c r="X11" s="647"/>
      <c r="Y11" s="646"/>
    </row>
    <row r="12" spans="1:29" s="34" customFormat="1" ht="30" customHeight="1">
      <c r="A12" s="650"/>
      <c r="B12" s="646"/>
      <c r="C12" s="646"/>
      <c r="D12" s="646"/>
      <c r="E12" s="646"/>
      <c r="F12" s="650"/>
      <c r="G12" s="650"/>
      <c r="H12" s="647"/>
      <c r="I12" s="647"/>
      <c r="J12" s="647"/>
      <c r="K12" s="647" t="s">
        <v>35</v>
      </c>
      <c r="L12" s="647" t="s">
        <v>168</v>
      </c>
      <c r="M12" s="647"/>
      <c r="N12" s="647" t="s">
        <v>11</v>
      </c>
      <c r="O12" s="647" t="s">
        <v>12</v>
      </c>
      <c r="P12" s="647"/>
      <c r="Q12" s="647"/>
      <c r="R12" s="647"/>
      <c r="S12" s="647"/>
      <c r="T12" s="647"/>
      <c r="U12" s="647"/>
      <c r="V12" s="646"/>
      <c r="W12" s="647"/>
      <c r="X12" s="647"/>
      <c r="Y12" s="646"/>
    </row>
    <row r="13" spans="1:29" s="34" customFormat="1" ht="56.25">
      <c r="A13" s="651"/>
      <c r="B13" s="646"/>
      <c r="C13" s="646"/>
      <c r="D13" s="646"/>
      <c r="E13" s="646"/>
      <c r="F13" s="651"/>
      <c r="G13" s="651"/>
      <c r="H13" s="647"/>
      <c r="I13" s="647"/>
      <c r="J13" s="647"/>
      <c r="K13" s="647"/>
      <c r="L13" s="647"/>
      <c r="M13" s="647"/>
      <c r="N13" s="647"/>
      <c r="O13" s="75" t="s">
        <v>182</v>
      </c>
      <c r="P13" s="75" t="s">
        <v>183</v>
      </c>
      <c r="Q13" s="647"/>
      <c r="R13" s="647"/>
      <c r="S13" s="647"/>
      <c r="T13" s="647"/>
      <c r="U13" s="647"/>
      <c r="V13" s="646"/>
      <c r="W13" s="647"/>
      <c r="X13" s="647"/>
      <c r="Y13" s="646"/>
    </row>
    <row r="14" spans="1:29" s="36" customFormat="1" ht="24" customHeight="1">
      <c r="A14" s="35">
        <v>1</v>
      </c>
      <c r="B14" s="35">
        <f>A14+1</f>
        <v>2</v>
      </c>
      <c r="C14" s="35">
        <f t="shared" ref="C14:Y14" si="0">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c r="X14" s="35">
        <f t="shared" si="0"/>
        <v>24</v>
      </c>
      <c r="Y14" s="35">
        <f t="shared" si="0"/>
        <v>25</v>
      </c>
    </row>
    <row r="15" spans="1:29" s="36" customFormat="1" ht="36.75" customHeight="1">
      <c r="A15" s="35"/>
      <c r="B15" s="37" t="s">
        <v>14</v>
      </c>
      <c r="C15" s="35"/>
      <c r="D15" s="35"/>
      <c r="E15" s="35"/>
      <c r="F15" s="35"/>
      <c r="G15" s="35"/>
      <c r="H15" s="35"/>
      <c r="I15" s="35"/>
      <c r="J15" s="35"/>
      <c r="K15" s="35"/>
      <c r="L15" s="35"/>
      <c r="M15" s="35"/>
      <c r="N15" s="35"/>
      <c r="O15" s="35"/>
      <c r="P15" s="35"/>
      <c r="Q15" s="35"/>
      <c r="R15" s="35"/>
      <c r="S15" s="35"/>
      <c r="T15" s="35"/>
      <c r="U15" s="35"/>
      <c r="V15" s="35"/>
      <c r="W15" s="35"/>
      <c r="X15" s="35"/>
      <c r="Y15" s="35"/>
    </row>
    <row r="16" spans="1:29" s="36" customFormat="1" ht="47.65" customHeight="1">
      <c r="A16" s="37" t="s">
        <v>186</v>
      </c>
      <c r="B16" s="39" t="s">
        <v>187</v>
      </c>
      <c r="C16" s="35"/>
      <c r="D16" s="35"/>
      <c r="E16" s="35"/>
      <c r="F16" s="35"/>
      <c r="G16" s="35"/>
      <c r="H16" s="35"/>
      <c r="I16" s="35"/>
      <c r="J16" s="35"/>
      <c r="K16" s="35"/>
      <c r="L16" s="35"/>
      <c r="M16" s="35"/>
      <c r="N16" s="35"/>
      <c r="O16" s="35"/>
      <c r="P16" s="35"/>
      <c r="Q16" s="35"/>
      <c r="R16" s="35"/>
      <c r="S16" s="35"/>
      <c r="T16" s="35"/>
      <c r="U16" s="35"/>
      <c r="V16" s="35"/>
      <c r="W16" s="35"/>
      <c r="X16" s="35"/>
      <c r="Y16" s="35"/>
    </row>
    <row r="17" spans="1:25" s="42" customFormat="1" ht="82.9" customHeight="1">
      <c r="A17" s="38"/>
      <c r="B17" s="43" t="s">
        <v>307</v>
      </c>
      <c r="C17" s="40"/>
      <c r="D17" s="40"/>
      <c r="E17" s="40"/>
      <c r="F17" s="40"/>
      <c r="G17" s="40"/>
      <c r="H17" s="41"/>
      <c r="I17" s="41"/>
      <c r="J17" s="41"/>
      <c r="K17" s="41"/>
      <c r="L17" s="41"/>
      <c r="M17" s="41"/>
      <c r="N17" s="41"/>
      <c r="O17" s="41"/>
      <c r="P17" s="41"/>
      <c r="Q17" s="81"/>
      <c r="R17" s="81"/>
      <c r="S17" s="81"/>
      <c r="T17" s="81"/>
      <c r="U17" s="81"/>
      <c r="V17" s="81"/>
      <c r="W17" s="81"/>
      <c r="X17" s="81"/>
      <c r="Y17" s="81"/>
    </row>
    <row r="18" spans="1:25" s="42" customFormat="1" ht="76.150000000000006" customHeight="1">
      <c r="A18" s="38" t="s">
        <v>37</v>
      </c>
      <c r="B18" s="134" t="s">
        <v>310</v>
      </c>
      <c r="C18" s="40"/>
      <c r="D18" s="40"/>
      <c r="E18" s="40"/>
      <c r="F18" s="40"/>
      <c r="G18" s="40"/>
      <c r="H18" s="41"/>
      <c r="I18" s="41"/>
      <c r="J18" s="41"/>
      <c r="K18" s="41"/>
      <c r="L18" s="41"/>
      <c r="M18" s="41"/>
      <c r="N18" s="41"/>
      <c r="O18" s="41"/>
      <c r="P18" s="41"/>
      <c r="Q18" s="81"/>
      <c r="R18" s="81"/>
      <c r="S18" s="81"/>
      <c r="T18" s="81"/>
      <c r="U18" s="81"/>
      <c r="V18" s="81"/>
      <c r="W18" s="81"/>
      <c r="X18" s="81"/>
      <c r="Y18" s="81"/>
    </row>
    <row r="19" spans="1:25" ht="40.15" customHeight="1">
      <c r="A19" s="52" t="s">
        <v>87</v>
      </c>
      <c r="B19" s="53" t="s">
        <v>88</v>
      </c>
      <c r="C19" s="110"/>
      <c r="D19" s="110"/>
      <c r="E19" s="110"/>
      <c r="F19" s="110"/>
      <c r="G19" s="110"/>
      <c r="H19" s="45"/>
      <c r="I19" s="45"/>
      <c r="J19" s="45"/>
      <c r="K19" s="45"/>
      <c r="L19" s="45"/>
      <c r="M19" s="45"/>
      <c r="N19" s="45"/>
      <c r="O19" s="45"/>
      <c r="P19" s="45"/>
      <c r="Q19" s="78"/>
      <c r="R19" s="78"/>
      <c r="S19" s="78"/>
      <c r="T19" s="78"/>
      <c r="U19" s="78"/>
      <c r="V19" s="78"/>
      <c r="W19" s="78"/>
      <c r="X19" s="78"/>
      <c r="Y19" s="78"/>
    </row>
    <row r="20" spans="1:25" ht="30" customHeight="1">
      <c r="A20" s="52" t="s">
        <v>89</v>
      </c>
      <c r="B20" s="80" t="s">
        <v>90</v>
      </c>
      <c r="C20" s="110"/>
      <c r="D20" s="110"/>
      <c r="E20" s="110"/>
      <c r="F20" s="110"/>
      <c r="G20" s="110"/>
      <c r="H20" s="45"/>
      <c r="I20" s="45"/>
      <c r="J20" s="45"/>
      <c r="K20" s="45"/>
      <c r="L20" s="45"/>
      <c r="M20" s="45"/>
      <c r="N20" s="45"/>
      <c r="O20" s="45"/>
      <c r="P20" s="45"/>
      <c r="Q20" s="78"/>
      <c r="R20" s="78"/>
      <c r="S20" s="78"/>
      <c r="T20" s="78"/>
      <c r="U20" s="78"/>
      <c r="V20" s="78"/>
      <c r="W20" s="78"/>
      <c r="X20" s="78"/>
      <c r="Y20" s="78"/>
    </row>
    <row r="21" spans="1:25" ht="60" customHeight="1">
      <c r="A21" s="38" t="s">
        <v>39</v>
      </c>
      <c r="B21" s="134" t="s">
        <v>306</v>
      </c>
      <c r="C21" s="110"/>
      <c r="D21" s="110"/>
      <c r="E21" s="110"/>
      <c r="F21" s="110"/>
      <c r="G21" s="110"/>
      <c r="H21" s="45"/>
      <c r="I21" s="45"/>
      <c r="J21" s="45"/>
      <c r="K21" s="45"/>
      <c r="L21" s="45"/>
      <c r="M21" s="45"/>
      <c r="N21" s="45"/>
      <c r="O21" s="45"/>
      <c r="P21" s="45"/>
      <c r="Q21" s="78"/>
      <c r="R21" s="78"/>
      <c r="S21" s="78"/>
      <c r="T21" s="78"/>
      <c r="U21" s="78"/>
      <c r="V21" s="78"/>
      <c r="W21" s="78"/>
      <c r="X21" s="78"/>
      <c r="Y21" s="78"/>
    </row>
    <row r="22" spans="1:25" ht="43.9" customHeight="1">
      <c r="A22" s="52" t="s">
        <v>87</v>
      </c>
      <c r="B22" s="53" t="s">
        <v>88</v>
      </c>
      <c r="C22" s="110"/>
      <c r="D22" s="110"/>
      <c r="E22" s="110"/>
      <c r="F22" s="110"/>
      <c r="G22" s="110"/>
      <c r="H22" s="45"/>
      <c r="I22" s="45"/>
      <c r="J22" s="45"/>
      <c r="K22" s="45"/>
      <c r="L22" s="45"/>
      <c r="M22" s="45"/>
      <c r="N22" s="45"/>
      <c r="O22" s="45"/>
      <c r="P22" s="45"/>
      <c r="Q22" s="78"/>
      <c r="R22" s="78"/>
      <c r="S22" s="78"/>
      <c r="T22" s="78"/>
      <c r="U22" s="78"/>
      <c r="V22" s="78"/>
      <c r="W22" s="78"/>
      <c r="X22" s="78"/>
      <c r="Y22" s="78"/>
    </row>
    <row r="23" spans="1:25" ht="30" customHeight="1">
      <c r="A23" s="52" t="s">
        <v>89</v>
      </c>
      <c r="B23" s="80" t="s">
        <v>90</v>
      </c>
      <c r="C23" s="110"/>
      <c r="D23" s="110"/>
      <c r="E23" s="110"/>
      <c r="F23" s="110"/>
      <c r="G23" s="110"/>
      <c r="H23" s="45"/>
      <c r="I23" s="45"/>
      <c r="J23" s="45"/>
      <c r="K23" s="45"/>
      <c r="L23" s="45"/>
      <c r="M23" s="45"/>
      <c r="N23" s="45"/>
      <c r="O23" s="45"/>
      <c r="P23" s="45"/>
      <c r="Q23" s="78"/>
      <c r="R23" s="78"/>
      <c r="S23" s="78"/>
      <c r="T23" s="78"/>
      <c r="U23" s="78"/>
      <c r="V23" s="78"/>
      <c r="W23" s="78"/>
      <c r="X23" s="78"/>
      <c r="Y23" s="78"/>
    </row>
    <row r="24" spans="1:25" s="36" customFormat="1" ht="36.75" customHeight="1">
      <c r="A24" s="38" t="s">
        <v>102</v>
      </c>
      <c r="B24" s="39" t="s">
        <v>187</v>
      </c>
      <c r="C24" s="35"/>
      <c r="D24" s="35"/>
      <c r="E24" s="35"/>
      <c r="F24" s="35"/>
      <c r="G24" s="35"/>
      <c r="H24" s="35"/>
      <c r="I24" s="35"/>
      <c r="J24" s="35"/>
      <c r="K24" s="35"/>
      <c r="L24" s="35"/>
      <c r="M24" s="35"/>
      <c r="N24" s="35"/>
      <c r="O24" s="35"/>
      <c r="P24" s="35"/>
      <c r="Q24" s="35"/>
      <c r="R24" s="35"/>
      <c r="S24" s="35"/>
      <c r="T24" s="35"/>
      <c r="U24" s="35"/>
      <c r="V24" s="35"/>
      <c r="W24" s="35"/>
      <c r="X24" s="35"/>
      <c r="Y24" s="35"/>
    </row>
    <row r="25" spans="1:25" s="36" customFormat="1" ht="41.25" customHeight="1">
      <c r="A25" s="52"/>
      <c r="B25" s="53" t="s">
        <v>103</v>
      </c>
      <c r="C25" s="35"/>
      <c r="D25" s="35"/>
      <c r="E25" s="35"/>
      <c r="F25" s="35"/>
      <c r="G25" s="35"/>
      <c r="H25" s="35"/>
      <c r="I25" s="35"/>
      <c r="J25" s="35"/>
      <c r="K25" s="35"/>
      <c r="L25" s="35"/>
      <c r="M25" s="35"/>
      <c r="N25" s="35"/>
      <c r="O25" s="35"/>
      <c r="P25" s="35"/>
      <c r="Q25" s="35"/>
      <c r="R25" s="35"/>
      <c r="S25" s="35"/>
      <c r="T25" s="35"/>
      <c r="U25" s="35"/>
      <c r="V25" s="35"/>
      <c r="W25" s="35"/>
      <c r="X25" s="35"/>
      <c r="Y25" s="35"/>
    </row>
    <row r="26" spans="1:25" s="36" customFormat="1" ht="13.5" customHeight="1">
      <c r="A26" s="35"/>
      <c r="B26" s="128"/>
      <c r="C26" s="35"/>
      <c r="D26" s="35"/>
      <c r="E26" s="35"/>
      <c r="F26" s="35"/>
      <c r="G26" s="35"/>
      <c r="H26" s="35"/>
      <c r="I26" s="35"/>
      <c r="J26" s="35"/>
      <c r="K26" s="35"/>
      <c r="L26" s="35"/>
      <c r="M26" s="35"/>
      <c r="N26" s="35"/>
      <c r="O26" s="35"/>
      <c r="P26" s="35"/>
      <c r="Q26" s="35"/>
      <c r="R26" s="35"/>
      <c r="S26" s="35"/>
      <c r="T26" s="35"/>
      <c r="U26" s="35"/>
      <c r="V26" s="35"/>
      <c r="W26" s="35"/>
      <c r="X26" s="35"/>
      <c r="Y26" s="35"/>
    </row>
    <row r="27" spans="1:25" s="85" customFormat="1" ht="26.25" customHeight="1">
      <c r="A27" s="84"/>
      <c r="B27" s="684" t="s">
        <v>124</v>
      </c>
      <c r="C27" s="684"/>
      <c r="D27" s="684"/>
      <c r="E27" s="684"/>
      <c r="F27" s="684"/>
      <c r="G27" s="684"/>
      <c r="H27" s="684"/>
      <c r="I27" s="684"/>
      <c r="J27" s="684"/>
      <c r="K27" s="684"/>
      <c r="L27" s="684"/>
      <c r="M27" s="684"/>
      <c r="N27" s="684"/>
      <c r="O27" s="684"/>
      <c r="P27" s="684"/>
      <c r="Q27" s="684"/>
      <c r="R27" s="684"/>
      <c r="S27" s="684"/>
      <c r="T27" s="684"/>
      <c r="U27" s="684"/>
      <c r="V27" s="684"/>
      <c r="W27" s="684"/>
      <c r="X27" s="684"/>
      <c r="Y27" s="684"/>
    </row>
    <row r="28" spans="1:25" s="85" customFormat="1" ht="64.150000000000006" customHeight="1">
      <c r="A28" s="84"/>
      <c r="B28" s="685" t="s">
        <v>203</v>
      </c>
      <c r="C28" s="685"/>
      <c r="D28" s="685"/>
      <c r="E28" s="685"/>
      <c r="F28" s="685"/>
      <c r="G28" s="685"/>
      <c r="H28" s="685"/>
      <c r="I28" s="685"/>
      <c r="J28" s="685"/>
      <c r="K28" s="685"/>
      <c r="L28" s="685"/>
      <c r="M28" s="685"/>
      <c r="N28" s="685"/>
      <c r="O28" s="685"/>
      <c r="P28" s="685"/>
      <c r="Q28" s="685"/>
      <c r="R28" s="685"/>
      <c r="S28" s="685"/>
      <c r="T28" s="685"/>
      <c r="U28" s="685"/>
      <c r="V28" s="685"/>
      <c r="W28" s="685"/>
      <c r="X28" s="685"/>
      <c r="Y28" s="685"/>
    </row>
    <row r="29" spans="1:25" s="85" customFormat="1" ht="24" customHeight="1">
      <c r="A29" s="129"/>
      <c r="B29" s="686" t="s">
        <v>204</v>
      </c>
      <c r="C29" s="686"/>
      <c r="D29" s="686"/>
      <c r="E29" s="686"/>
      <c r="F29" s="686"/>
      <c r="G29" s="686"/>
      <c r="H29" s="686"/>
      <c r="I29" s="686"/>
      <c r="J29" s="686"/>
      <c r="K29" s="686"/>
      <c r="L29" s="686"/>
      <c r="M29" s="686"/>
      <c r="N29" s="686"/>
      <c r="O29" s="686"/>
      <c r="P29" s="686"/>
      <c r="Q29" s="686"/>
      <c r="R29" s="686"/>
      <c r="S29" s="686"/>
      <c r="T29" s="686"/>
      <c r="U29" s="686"/>
      <c r="V29" s="686"/>
      <c r="W29" s="686"/>
      <c r="X29" s="686"/>
      <c r="Y29" s="686"/>
    </row>
    <row r="30" spans="1:25" s="85" customFormat="1" ht="64.150000000000006" customHeight="1">
      <c r="A30" s="129"/>
      <c r="B30" s="687" t="s">
        <v>210</v>
      </c>
      <c r="C30" s="687"/>
      <c r="D30" s="687"/>
      <c r="E30" s="687"/>
      <c r="F30" s="687"/>
      <c r="G30" s="687"/>
      <c r="H30" s="687"/>
      <c r="I30" s="687"/>
      <c r="J30" s="687"/>
      <c r="K30" s="687"/>
      <c r="L30" s="687"/>
      <c r="M30" s="687"/>
      <c r="N30" s="687"/>
      <c r="O30" s="687"/>
      <c r="P30" s="687"/>
      <c r="Q30" s="687"/>
      <c r="R30" s="687"/>
      <c r="S30" s="687"/>
      <c r="T30" s="687"/>
      <c r="U30" s="687"/>
      <c r="V30" s="687"/>
      <c r="W30" s="687"/>
      <c r="X30" s="687"/>
      <c r="Y30" s="687"/>
    </row>
    <row r="31" spans="1:25" ht="20.25">
      <c r="A31" s="46"/>
      <c r="B31" s="133" t="s">
        <v>211</v>
      </c>
      <c r="C31" s="46"/>
      <c r="D31" s="46"/>
      <c r="E31" s="46"/>
      <c r="F31" s="46"/>
      <c r="G31" s="46"/>
      <c r="H31" s="46"/>
      <c r="I31" s="46"/>
      <c r="J31" s="46"/>
      <c r="K31" s="46"/>
      <c r="L31" s="46"/>
      <c r="M31" s="46"/>
      <c r="N31" s="46"/>
      <c r="O31" s="46"/>
      <c r="P31" s="46"/>
      <c r="Q31" s="46"/>
      <c r="R31" s="46"/>
      <c r="S31" s="46"/>
      <c r="T31" s="46"/>
      <c r="U31" s="46"/>
      <c r="V31" s="46"/>
      <c r="W31" s="46"/>
      <c r="X31" s="46"/>
      <c r="Y31" s="46"/>
    </row>
    <row r="32" spans="1:25">
      <c r="A32" s="46"/>
      <c r="B32" s="46"/>
      <c r="C32" s="46"/>
      <c r="D32" s="46"/>
      <c r="E32" s="46"/>
      <c r="F32" s="46"/>
      <c r="G32" s="46"/>
      <c r="H32" s="46"/>
      <c r="I32" s="46"/>
      <c r="J32" s="46"/>
      <c r="K32" s="46"/>
      <c r="L32" s="46"/>
      <c r="M32" s="46"/>
      <c r="N32" s="46"/>
      <c r="O32" s="46"/>
      <c r="P32" s="46"/>
      <c r="Q32" s="46"/>
      <c r="R32" s="46"/>
      <c r="S32" s="46"/>
      <c r="T32" s="46"/>
      <c r="U32" s="46"/>
      <c r="V32" s="46"/>
      <c r="W32" s="46"/>
      <c r="X32" s="46"/>
      <c r="Y32" s="46"/>
    </row>
    <row r="33" spans="1:25">
      <c r="A33" s="46"/>
      <c r="B33" s="46"/>
      <c r="C33" s="46"/>
      <c r="D33" s="46"/>
      <c r="E33" s="46"/>
      <c r="F33" s="46"/>
      <c r="G33" s="46"/>
      <c r="H33" s="46"/>
      <c r="I33" s="46"/>
      <c r="J33" s="46"/>
      <c r="K33" s="46"/>
      <c r="L33" s="46"/>
      <c r="M33" s="46"/>
      <c r="N33" s="46"/>
      <c r="O33" s="46"/>
      <c r="P33" s="46"/>
      <c r="Q33" s="46"/>
      <c r="R33" s="46"/>
      <c r="S33" s="46"/>
      <c r="T33" s="46"/>
      <c r="U33" s="46"/>
      <c r="V33" s="46"/>
      <c r="W33" s="46"/>
      <c r="X33" s="46"/>
      <c r="Y33" s="46"/>
    </row>
    <row r="34" spans="1:25">
      <c r="A34" s="46"/>
      <c r="B34" s="46"/>
      <c r="C34" s="46"/>
      <c r="D34" s="46"/>
      <c r="E34" s="46"/>
      <c r="F34" s="46"/>
      <c r="G34" s="46"/>
      <c r="H34" s="46"/>
      <c r="I34" s="46"/>
      <c r="J34" s="46"/>
      <c r="K34" s="46"/>
      <c r="L34" s="46"/>
      <c r="M34" s="46"/>
      <c r="N34" s="46"/>
      <c r="O34" s="46"/>
      <c r="P34" s="46"/>
      <c r="Q34" s="46"/>
      <c r="R34" s="46"/>
      <c r="S34" s="46"/>
      <c r="T34" s="46"/>
      <c r="U34" s="46"/>
      <c r="V34" s="46"/>
      <c r="W34" s="46"/>
      <c r="X34" s="46"/>
      <c r="Y34" s="46"/>
    </row>
    <row r="35" spans="1:25">
      <c r="A35" s="46"/>
      <c r="B35" s="46"/>
      <c r="C35" s="46"/>
      <c r="D35" s="46"/>
      <c r="E35" s="46"/>
      <c r="F35" s="46"/>
      <c r="G35" s="46"/>
      <c r="H35" s="46"/>
      <c r="I35" s="46"/>
      <c r="J35" s="46"/>
      <c r="K35" s="46"/>
      <c r="L35" s="46"/>
      <c r="M35" s="46"/>
      <c r="N35" s="46"/>
      <c r="O35" s="46"/>
      <c r="P35" s="46"/>
      <c r="Q35" s="46"/>
      <c r="R35" s="46"/>
      <c r="S35" s="46"/>
      <c r="T35" s="46"/>
      <c r="U35" s="46"/>
      <c r="V35" s="46"/>
      <c r="W35" s="46"/>
      <c r="X35" s="46"/>
      <c r="Y35" s="46"/>
    </row>
    <row r="36" spans="1:25">
      <c r="A36" s="46"/>
      <c r="B36" s="46"/>
      <c r="C36" s="46"/>
      <c r="D36" s="46"/>
      <c r="E36" s="46"/>
      <c r="F36" s="46"/>
      <c r="G36" s="46"/>
      <c r="H36" s="46"/>
      <c r="I36" s="46"/>
      <c r="J36" s="46"/>
      <c r="K36" s="46"/>
      <c r="L36" s="46"/>
      <c r="M36" s="46"/>
      <c r="N36" s="46"/>
      <c r="O36" s="46"/>
      <c r="P36" s="46"/>
      <c r="Q36" s="46"/>
      <c r="R36" s="46"/>
      <c r="S36" s="46"/>
      <c r="T36" s="46"/>
      <c r="U36" s="46"/>
      <c r="V36" s="46"/>
      <c r="W36" s="46"/>
      <c r="X36" s="46"/>
      <c r="Y36" s="46"/>
    </row>
    <row r="37" spans="1:25">
      <c r="A37" s="46"/>
      <c r="B37" s="46"/>
      <c r="C37" s="46"/>
      <c r="D37" s="46"/>
      <c r="E37" s="46"/>
      <c r="F37" s="46"/>
      <c r="G37" s="46"/>
      <c r="H37" s="46"/>
      <c r="I37" s="46"/>
      <c r="J37" s="46"/>
      <c r="K37" s="46"/>
      <c r="L37" s="46"/>
      <c r="M37" s="46"/>
      <c r="N37" s="46"/>
      <c r="O37" s="46"/>
      <c r="P37" s="46"/>
      <c r="Q37" s="46"/>
      <c r="R37" s="46"/>
      <c r="S37" s="46"/>
      <c r="T37" s="46"/>
      <c r="U37" s="46"/>
      <c r="V37" s="46"/>
      <c r="W37" s="46"/>
      <c r="X37" s="46"/>
      <c r="Y37" s="46"/>
    </row>
    <row r="38" spans="1:25">
      <c r="A38" s="46"/>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1:25">
      <c r="A39" s="46"/>
      <c r="B39" s="46"/>
      <c r="C39" s="46"/>
      <c r="D39" s="46"/>
      <c r="E39" s="46"/>
      <c r="F39" s="46"/>
      <c r="G39" s="46"/>
      <c r="H39" s="46"/>
      <c r="I39" s="46"/>
      <c r="J39" s="46"/>
      <c r="K39" s="46"/>
      <c r="L39" s="46"/>
      <c r="M39" s="46"/>
      <c r="N39" s="46"/>
      <c r="O39" s="46"/>
      <c r="P39" s="46"/>
      <c r="Q39" s="46"/>
      <c r="R39" s="46"/>
      <c r="S39" s="46"/>
      <c r="T39" s="46"/>
      <c r="U39" s="46"/>
      <c r="V39" s="46"/>
      <c r="W39" s="46"/>
      <c r="X39" s="46"/>
      <c r="Y39" s="46"/>
    </row>
    <row r="40" spans="1:25">
      <c r="A40" s="46"/>
      <c r="B40" s="46"/>
      <c r="C40" s="46"/>
      <c r="D40" s="46"/>
      <c r="E40" s="46"/>
      <c r="F40" s="46"/>
      <c r="G40" s="46"/>
      <c r="H40" s="46"/>
      <c r="I40" s="46"/>
      <c r="J40" s="46"/>
      <c r="K40" s="46"/>
      <c r="L40" s="46"/>
      <c r="M40" s="46"/>
      <c r="N40" s="46"/>
      <c r="O40" s="46"/>
      <c r="P40" s="46"/>
      <c r="Q40" s="46"/>
      <c r="R40" s="46"/>
      <c r="S40" s="46"/>
      <c r="T40" s="46"/>
      <c r="U40" s="46"/>
      <c r="V40" s="46"/>
      <c r="W40" s="46"/>
      <c r="X40" s="46"/>
      <c r="Y40" s="46"/>
    </row>
    <row r="41" spans="1:25">
      <c r="A41" s="46"/>
      <c r="B41" s="46"/>
      <c r="C41" s="46"/>
      <c r="D41" s="46"/>
      <c r="E41" s="46"/>
      <c r="F41" s="46"/>
      <c r="G41" s="46"/>
      <c r="H41" s="46"/>
      <c r="I41" s="46"/>
      <c r="J41" s="46"/>
      <c r="K41" s="46"/>
      <c r="L41" s="46"/>
      <c r="M41" s="46"/>
      <c r="N41" s="46"/>
      <c r="O41" s="46"/>
      <c r="P41" s="46"/>
      <c r="Q41" s="46"/>
      <c r="R41" s="46"/>
      <c r="S41" s="46"/>
      <c r="T41" s="46"/>
      <c r="U41" s="46"/>
      <c r="V41" s="46"/>
      <c r="W41" s="46"/>
      <c r="X41" s="46"/>
      <c r="Y41" s="46"/>
    </row>
    <row r="42" spans="1:25">
      <c r="A42" s="46"/>
      <c r="B42" s="46"/>
      <c r="C42" s="46"/>
      <c r="D42" s="46"/>
      <c r="E42" s="46"/>
      <c r="F42" s="46"/>
      <c r="G42" s="46"/>
      <c r="H42" s="46"/>
      <c r="I42" s="46"/>
      <c r="J42" s="46"/>
      <c r="K42" s="46"/>
      <c r="L42" s="46"/>
      <c r="M42" s="46"/>
      <c r="N42" s="46"/>
      <c r="O42" s="46"/>
      <c r="P42" s="46"/>
      <c r="Q42" s="46"/>
      <c r="R42" s="46"/>
      <c r="S42" s="46"/>
      <c r="T42" s="46"/>
      <c r="U42" s="46"/>
      <c r="V42" s="46"/>
      <c r="W42" s="46"/>
      <c r="X42" s="46"/>
      <c r="Y42" s="46"/>
    </row>
    <row r="43" spans="1:25">
      <c r="A43" s="46"/>
      <c r="B43" s="46"/>
      <c r="C43" s="46"/>
      <c r="D43" s="46"/>
      <c r="E43" s="46"/>
      <c r="F43" s="46"/>
      <c r="G43" s="46"/>
      <c r="H43" s="46"/>
      <c r="I43" s="46"/>
      <c r="J43" s="46"/>
      <c r="K43" s="46"/>
      <c r="L43" s="46"/>
      <c r="M43" s="46"/>
      <c r="N43" s="46"/>
      <c r="O43" s="46"/>
      <c r="P43" s="46"/>
      <c r="Q43" s="46"/>
      <c r="R43" s="46"/>
      <c r="S43" s="46"/>
      <c r="T43" s="46"/>
      <c r="U43" s="46"/>
      <c r="V43" s="46"/>
      <c r="W43" s="46"/>
      <c r="X43" s="46"/>
      <c r="Y43" s="46"/>
    </row>
    <row r="44" spans="1:25">
      <c r="A44" s="46"/>
      <c r="B44" s="46"/>
      <c r="C44" s="46"/>
      <c r="D44" s="46"/>
      <c r="E44" s="46"/>
      <c r="F44" s="46"/>
      <c r="G44" s="46"/>
      <c r="H44" s="46"/>
      <c r="I44" s="46"/>
      <c r="J44" s="46"/>
      <c r="K44" s="46"/>
      <c r="L44" s="46"/>
      <c r="M44" s="46"/>
      <c r="N44" s="46"/>
      <c r="O44" s="46"/>
      <c r="P44" s="46"/>
      <c r="Q44" s="46"/>
      <c r="R44" s="46"/>
      <c r="S44" s="46"/>
      <c r="T44" s="46"/>
      <c r="U44" s="46"/>
      <c r="V44" s="46"/>
      <c r="W44" s="46"/>
      <c r="X44" s="46"/>
      <c r="Y44" s="46"/>
    </row>
    <row r="45" spans="1:25">
      <c r="A45" s="46"/>
      <c r="B45" s="46"/>
      <c r="C45" s="46"/>
      <c r="D45" s="46"/>
      <c r="E45" s="46"/>
      <c r="F45" s="46"/>
      <c r="G45" s="46"/>
      <c r="H45" s="46"/>
      <c r="I45" s="46"/>
      <c r="J45" s="46"/>
      <c r="K45" s="46"/>
      <c r="L45" s="46"/>
      <c r="M45" s="46"/>
      <c r="N45" s="46"/>
      <c r="O45" s="46"/>
      <c r="P45" s="46"/>
      <c r="Q45" s="46"/>
      <c r="R45" s="46"/>
      <c r="S45" s="46"/>
      <c r="T45" s="46"/>
      <c r="U45" s="46"/>
      <c r="V45" s="46"/>
      <c r="W45" s="46"/>
      <c r="X45" s="46"/>
      <c r="Y45" s="46"/>
    </row>
    <row r="46" spans="1:25">
      <c r="A46" s="46"/>
      <c r="B46" s="46"/>
      <c r="C46" s="46"/>
      <c r="D46" s="46"/>
      <c r="E46" s="46"/>
      <c r="F46" s="46"/>
      <c r="G46" s="46"/>
      <c r="H46" s="46"/>
      <c r="I46" s="46"/>
      <c r="J46" s="46"/>
      <c r="K46" s="46"/>
      <c r="L46" s="46"/>
      <c r="M46" s="46"/>
      <c r="N46" s="46"/>
      <c r="O46" s="46"/>
      <c r="P46" s="46"/>
      <c r="Q46" s="46"/>
      <c r="R46" s="46"/>
      <c r="S46" s="46"/>
      <c r="T46" s="46"/>
      <c r="U46" s="46"/>
      <c r="V46" s="46"/>
      <c r="W46" s="46"/>
      <c r="X46" s="46"/>
      <c r="Y46" s="46"/>
    </row>
    <row r="47" spans="1:25">
      <c r="A47" s="46"/>
      <c r="B47" s="46"/>
      <c r="C47" s="46"/>
      <c r="D47" s="46"/>
      <c r="E47" s="46"/>
      <c r="F47" s="46"/>
      <c r="G47" s="46"/>
      <c r="H47" s="46"/>
      <c r="I47" s="46"/>
      <c r="J47" s="46"/>
      <c r="K47" s="46"/>
      <c r="L47" s="46"/>
      <c r="M47" s="46"/>
      <c r="N47" s="46"/>
      <c r="O47" s="46"/>
      <c r="P47" s="46"/>
      <c r="Q47" s="46"/>
      <c r="R47" s="46"/>
      <c r="S47" s="46"/>
      <c r="T47" s="46"/>
      <c r="U47" s="46"/>
      <c r="V47" s="46"/>
      <c r="W47" s="46"/>
      <c r="X47" s="46"/>
      <c r="Y47" s="46"/>
    </row>
    <row r="48" spans="1:25">
      <c r="A48" s="46"/>
      <c r="B48" s="46"/>
      <c r="C48" s="46"/>
      <c r="D48" s="46"/>
      <c r="E48" s="46"/>
      <c r="F48" s="46"/>
      <c r="G48" s="46"/>
      <c r="H48" s="46"/>
      <c r="I48" s="46"/>
      <c r="J48" s="46"/>
      <c r="K48" s="46"/>
      <c r="L48" s="46"/>
      <c r="M48" s="46"/>
      <c r="N48" s="46"/>
      <c r="O48" s="46"/>
      <c r="P48" s="46"/>
      <c r="Q48" s="46"/>
      <c r="R48" s="46"/>
      <c r="S48" s="46"/>
      <c r="T48" s="46"/>
      <c r="U48" s="46"/>
      <c r="V48" s="46"/>
      <c r="W48" s="46"/>
      <c r="X48" s="46"/>
      <c r="Y48" s="46"/>
    </row>
    <row r="49" spans="1:25">
      <c r="A49" s="46"/>
      <c r="B49" s="46"/>
      <c r="C49" s="46"/>
      <c r="D49" s="46"/>
      <c r="E49" s="46"/>
      <c r="F49" s="46"/>
      <c r="G49" s="46"/>
      <c r="H49" s="46"/>
      <c r="I49" s="46"/>
      <c r="J49" s="46"/>
      <c r="K49" s="46"/>
      <c r="L49" s="46"/>
      <c r="M49" s="46"/>
      <c r="N49" s="46"/>
      <c r="O49" s="46"/>
      <c r="P49" s="46"/>
      <c r="Q49" s="46"/>
      <c r="R49" s="46"/>
      <c r="S49" s="46"/>
      <c r="T49" s="46"/>
      <c r="U49" s="46"/>
      <c r="V49" s="46"/>
      <c r="W49" s="46"/>
      <c r="X49" s="46"/>
      <c r="Y49" s="46"/>
    </row>
    <row r="50" spans="1:25">
      <c r="A50" s="46"/>
      <c r="B50" s="46"/>
      <c r="C50" s="46"/>
      <c r="D50" s="46"/>
      <c r="E50" s="46"/>
      <c r="F50" s="46"/>
      <c r="G50" s="46"/>
      <c r="H50" s="46"/>
      <c r="I50" s="46"/>
      <c r="J50" s="46"/>
      <c r="K50" s="46"/>
      <c r="L50" s="46"/>
      <c r="M50" s="46"/>
      <c r="N50" s="46"/>
      <c r="O50" s="46"/>
      <c r="P50" s="46"/>
      <c r="Q50" s="46"/>
      <c r="R50" s="46"/>
      <c r="S50" s="46"/>
      <c r="T50" s="46"/>
      <c r="U50" s="46"/>
      <c r="V50" s="46"/>
      <c r="W50" s="46"/>
      <c r="X50" s="46"/>
      <c r="Y50" s="46"/>
    </row>
    <row r="51" spans="1:25">
      <c r="A51" s="46"/>
      <c r="B51" s="46"/>
      <c r="C51" s="46"/>
      <c r="D51" s="46"/>
      <c r="E51" s="46"/>
      <c r="F51" s="46"/>
      <c r="G51" s="46"/>
      <c r="H51" s="46"/>
      <c r="I51" s="46"/>
      <c r="J51" s="46"/>
      <c r="K51" s="46"/>
      <c r="L51" s="46"/>
      <c r="M51" s="46"/>
      <c r="N51" s="46"/>
      <c r="O51" s="46"/>
      <c r="P51" s="46"/>
      <c r="Q51" s="46"/>
      <c r="R51" s="46"/>
      <c r="S51" s="46"/>
      <c r="T51" s="46"/>
      <c r="U51" s="46"/>
      <c r="V51" s="46"/>
      <c r="W51" s="46"/>
      <c r="X51" s="46"/>
      <c r="Y51" s="46"/>
    </row>
    <row r="52" spans="1:25">
      <c r="A52" s="46"/>
      <c r="B52" s="46"/>
      <c r="C52" s="46"/>
      <c r="D52" s="46"/>
      <c r="E52" s="46"/>
      <c r="F52" s="46"/>
      <c r="G52" s="46"/>
      <c r="H52" s="46"/>
      <c r="I52" s="46"/>
      <c r="J52" s="46"/>
      <c r="K52" s="46"/>
      <c r="L52" s="46"/>
      <c r="M52" s="46"/>
      <c r="N52" s="46"/>
      <c r="O52" s="46"/>
      <c r="P52" s="46"/>
      <c r="Q52" s="46"/>
      <c r="R52" s="46"/>
      <c r="S52" s="46"/>
      <c r="T52" s="46"/>
      <c r="U52" s="46"/>
      <c r="V52" s="46"/>
      <c r="W52" s="46"/>
      <c r="X52" s="46"/>
      <c r="Y52" s="46"/>
    </row>
    <row r="53" spans="1:25">
      <c r="A53" s="46"/>
      <c r="B53" s="46"/>
      <c r="C53" s="46"/>
      <c r="D53" s="46"/>
      <c r="E53" s="46"/>
      <c r="F53" s="46"/>
      <c r="G53" s="46"/>
      <c r="H53" s="46"/>
      <c r="I53" s="46"/>
      <c r="J53" s="46"/>
      <c r="K53" s="46"/>
      <c r="L53" s="46"/>
      <c r="M53" s="46"/>
      <c r="N53" s="46"/>
      <c r="O53" s="46"/>
      <c r="P53" s="46"/>
      <c r="Q53" s="46"/>
      <c r="R53" s="46"/>
      <c r="S53" s="46"/>
      <c r="T53" s="46"/>
      <c r="U53" s="46"/>
      <c r="V53" s="46"/>
      <c r="W53" s="46"/>
      <c r="X53" s="46"/>
      <c r="Y53" s="46"/>
    </row>
    <row r="54" spans="1:25">
      <c r="A54" s="46"/>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1:25">
      <c r="A55" s="46"/>
      <c r="B55" s="46"/>
      <c r="C55" s="46"/>
      <c r="D55" s="46"/>
      <c r="E55" s="46"/>
      <c r="F55" s="46"/>
      <c r="G55" s="46"/>
      <c r="H55" s="46"/>
      <c r="I55" s="46"/>
      <c r="J55" s="46"/>
      <c r="K55" s="46"/>
      <c r="L55" s="46"/>
      <c r="M55" s="46"/>
      <c r="N55" s="46"/>
      <c r="O55" s="46"/>
      <c r="P55" s="46"/>
      <c r="Q55" s="46"/>
      <c r="R55" s="46"/>
      <c r="S55" s="46"/>
      <c r="T55" s="46"/>
      <c r="U55" s="46"/>
      <c r="V55" s="46"/>
      <c r="W55" s="46"/>
      <c r="X55" s="46"/>
      <c r="Y55" s="46"/>
    </row>
    <row r="56" spans="1:25">
      <c r="A56" s="46"/>
      <c r="B56" s="46"/>
      <c r="C56" s="46"/>
      <c r="D56" s="46"/>
      <c r="E56" s="46"/>
      <c r="F56" s="46"/>
      <c r="G56" s="46"/>
      <c r="H56" s="46"/>
      <c r="I56" s="46"/>
      <c r="J56" s="46"/>
      <c r="K56" s="46"/>
      <c r="L56" s="46"/>
      <c r="M56" s="46"/>
      <c r="N56" s="46"/>
      <c r="O56" s="46"/>
      <c r="P56" s="46"/>
      <c r="Q56" s="46"/>
      <c r="R56" s="46"/>
      <c r="S56" s="46"/>
      <c r="T56" s="46"/>
      <c r="U56" s="46"/>
      <c r="V56" s="46"/>
      <c r="W56" s="46"/>
      <c r="X56" s="46"/>
      <c r="Y56" s="46"/>
    </row>
    <row r="57" spans="1:25">
      <c r="A57" s="46"/>
      <c r="B57" s="46"/>
      <c r="C57" s="46"/>
      <c r="D57" s="46"/>
      <c r="E57" s="46"/>
      <c r="F57" s="46"/>
      <c r="G57" s="46"/>
      <c r="H57" s="46"/>
      <c r="I57" s="46"/>
      <c r="J57" s="46"/>
      <c r="K57" s="46"/>
      <c r="L57" s="46"/>
      <c r="M57" s="46"/>
      <c r="N57" s="46"/>
      <c r="O57" s="46"/>
      <c r="P57" s="46"/>
      <c r="Q57" s="46"/>
      <c r="R57" s="46"/>
      <c r="S57" s="46"/>
      <c r="T57" s="46"/>
      <c r="U57" s="46"/>
      <c r="V57" s="46"/>
      <c r="W57" s="46"/>
      <c r="X57" s="46"/>
      <c r="Y57" s="46"/>
    </row>
    <row r="58" spans="1:25">
      <c r="A58" s="46"/>
      <c r="B58" s="46"/>
      <c r="C58" s="46"/>
      <c r="D58" s="46"/>
      <c r="E58" s="46"/>
      <c r="F58" s="46"/>
      <c r="G58" s="46"/>
      <c r="H58" s="46"/>
      <c r="I58" s="46"/>
      <c r="J58" s="46"/>
      <c r="K58" s="46"/>
      <c r="L58" s="46"/>
      <c r="M58" s="46"/>
      <c r="N58" s="46"/>
      <c r="O58" s="46"/>
      <c r="P58" s="46"/>
      <c r="Q58" s="46"/>
      <c r="R58" s="46"/>
      <c r="S58" s="46"/>
      <c r="T58" s="46"/>
      <c r="U58" s="46"/>
      <c r="V58" s="46"/>
      <c r="W58" s="46"/>
      <c r="X58" s="46"/>
      <c r="Y58" s="46"/>
    </row>
    <row r="59" spans="1:25">
      <c r="A59" s="46"/>
      <c r="B59" s="46"/>
      <c r="C59" s="46"/>
      <c r="D59" s="46"/>
      <c r="E59" s="46"/>
      <c r="F59" s="46"/>
      <c r="G59" s="46"/>
      <c r="H59" s="46"/>
      <c r="I59" s="46"/>
      <c r="J59" s="46"/>
      <c r="K59" s="46"/>
      <c r="L59" s="46"/>
      <c r="M59" s="46"/>
      <c r="N59" s="46"/>
      <c r="O59" s="46"/>
      <c r="P59" s="46"/>
      <c r="Q59" s="46"/>
      <c r="R59" s="46"/>
      <c r="S59" s="46"/>
      <c r="T59" s="46"/>
      <c r="U59" s="46"/>
      <c r="V59" s="46"/>
      <c r="W59" s="46"/>
      <c r="X59" s="46"/>
      <c r="Y59" s="46"/>
    </row>
    <row r="60" spans="1:25">
      <c r="A60" s="46"/>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c r="A61" s="46"/>
      <c r="B61" s="46"/>
      <c r="C61" s="46"/>
      <c r="D61" s="46"/>
      <c r="E61" s="46"/>
      <c r="F61" s="46"/>
      <c r="G61" s="46"/>
      <c r="H61" s="46"/>
      <c r="I61" s="46"/>
      <c r="J61" s="46"/>
      <c r="K61" s="46"/>
      <c r="L61" s="46"/>
      <c r="M61" s="46"/>
      <c r="N61" s="46"/>
      <c r="O61" s="46"/>
      <c r="P61" s="46"/>
      <c r="Q61" s="46"/>
      <c r="R61" s="46"/>
      <c r="S61" s="46"/>
      <c r="T61" s="46"/>
      <c r="U61" s="46"/>
      <c r="V61" s="46"/>
      <c r="W61" s="46"/>
      <c r="X61" s="46"/>
      <c r="Y61" s="46"/>
    </row>
    <row r="62" spans="1:25">
      <c r="A62" s="46"/>
      <c r="B62" s="46"/>
      <c r="C62" s="46"/>
      <c r="D62" s="46"/>
      <c r="E62" s="46"/>
      <c r="F62" s="46"/>
      <c r="G62" s="46"/>
      <c r="H62" s="46"/>
      <c r="I62" s="46"/>
      <c r="J62" s="46"/>
      <c r="K62" s="46"/>
      <c r="L62" s="46"/>
      <c r="M62" s="46"/>
      <c r="N62" s="46"/>
      <c r="O62" s="46"/>
      <c r="P62" s="46"/>
      <c r="Q62" s="46"/>
      <c r="R62" s="46"/>
      <c r="S62" s="46"/>
      <c r="T62" s="46"/>
      <c r="U62" s="46"/>
      <c r="V62" s="46"/>
      <c r="W62" s="46"/>
      <c r="X62" s="46"/>
      <c r="Y62" s="46"/>
    </row>
    <row r="63" spans="1:25">
      <c r="A63" s="46"/>
      <c r="B63" s="46"/>
      <c r="C63" s="46"/>
      <c r="D63" s="46"/>
      <c r="E63" s="46"/>
      <c r="F63" s="46"/>
      <c r="G63" s="46"/>
      <c r="H63" s="46"/>
      <c r="I63" s="46"/>
      <c r="J63" s="46"/>
      <c r="K63" s="46"/>
      <c r="L63" s="46"/>
      <c r="M63" s="46"/>
      <c r="N63" s="46"/>
      <c r="O63" s="46"/>
      <c r="P63" s="46"/>
      <c r="Q63" s="46"/>
      <c r="R63" s="46"/>
      <c r="S63" s="46"/>
      <c r="T63" s="46"/>
      <c r="U63" s="46"/>
      <c r="V63" s="46"/>
      <c r="W63" s="46"/>
      <c r="X63" s="46"/>
      <c r="Y63" s="46"/>
    </row>
    <row r="64" spans="1:25">
      <c r="A64" s="46"/>
      <c r="B64" s="46"/>
      <c r="C64" s="46"/>
      <c r="D64" s="46"/>
      <c r="E64" s="46"/>
      <c r="F64" s="46"/>
      <c r="G64" s="46"/>
      <c r="H64" s="46"/>
      <c r="I64" s="46"/>
      <c r="J64" s="46"/>
      <c r="K64" s="46"/>
      <c r="L64" s="46"/>
      <c r="M64" s="46"/>
      <c r="N64" s="46"/>
      <c r="O64" s="46"/>
      <c r="P64" s="46"/>
      <c r="Q64" s="46"/>
      <c r="R64" s="46"/>
      <c r="S64" s="46"/>
      <c r="T64" s="46"/>
      <c r="U64" s="46"/>
      <c r="V64" s="46"/>
      <c r="W64" s="46"/>
      <c r="X64" s="46"/>
      <c r="Y64" s="46"/>
    </row>
    <row r="65" spans="1:25">
      <c r="A65" s="46"/>
      <c r="B65" s="46"/>
      <c r="C65" s="46"/>
      <c r="D65" s="46"/>
      <c r="E65" s="46"/>
      <c r="F65" s="46"/>
      <c r="G65" s="46"/>
      <c r="H65" s="46"/>
      <c r="I65" s="46"/>
      <c r="J65" s="46"/>
      <c r="K65" s="46"/>
      <c r="L65" s="46"/>
      <c r="M65" s="46"/>
      <c r="N65" s="46"/>
      <c r="O65" s="46"/>
      <c r="P65" s="46"/>
      <c r="Q65" s="46"/>
      <c r="R65" s="46"/>
      <c r="S65" s="46"/>
      <c r="T65" s="46"/>
      <c r="U65" s="46"/>
      <c r="V65" s="46"/>
      <c r="W65" s="46"/>
      <c r="X65" s="46"/>
      <c r="Y65" s="46"/>
    </row>
    <row r="66" spans="1:25">
      <c r="A66" s="46"/>
      <c r="B66" s="46"/>
      <c r="C66" s="46"/>
      <c r="D66" s="46"/>
      <c r="E66" s="46"/>
      <c r="F66" s="46"/>
      <c r="G66" s="46"/>
      <c r="H66" s="46"/>
      <c r="I66" s="46"/>
      <c r="J66" s="46"/>
      <c r="K66" s="46"/>
      <c r="L66" s="46"/>
      <c r="M66" s="46"/>
      <c r="N66" s="46"/>
      <c r="O66" s="46"/>
      <c r="P66" s="46"/>
      <c r="Q66" s="46"/>
      <c r="R66" s="46"/>
      <c r="S66" s="46"/>
      <c r="T66" s="46"/>
      <c r="U66" s="46"/>
      <c r="V66" s="46"/>
      <c r="W66" s="46"/>
      <c r="X66" s="46"/>
      <c r="Y66" s="46"/>
    </row>
    <row r="67" spans="1:25">
      <c r="A67" s="46"/>
      <c r="B67" s="46"/>
      <c r="C67" s="46"/>
      <c r="D67" s="46"/>
      <c r="E67" s="46"/>
      <c r="F67" s="46"/>
      <c r="G67" s="46"/>
      <c r="H67" s="46"/>
      <c r="I67" s="46"/>
      <c r="J67" s="46"/>
      <c r="K67" s="46"/>
      <c r="L67" s="46"/>
      <c r="M67" s="46"/>
      <c r="N67" s="46"/>
      <c r="O67" s="46"/>
      <c r="P67" s="46"/>
      <c r="Q67" s="46"/>
      <c r="R67" s="46"/>
      <c r="S67" s="46"/>
      <c r="T67" s="46"/>
      <c r="U67" s="46"/>
      <c r="V67" s="46"/>
      <c r="W67" s="46"/>
      <c r="X67" s="46"/>
      <c r="Y67" s="46"/>
    </row>
    <row r="68" spans="1:25">
      <c r="A68" s="46"/>
      <c r="B68" s="46"/>
      <c r="C68" s="46"/>
      <c r="D68" s="46"/>
      <c r="E68" s="46"/>
      <c r="F68" s="46"/>
      <c r="G68" s="46"/>
      <c r="H68" s="46"/>
      <c r="I68" s="46"/>
      <c r="J68" s="46"/>
      <c r="K68" s="46"/>
      <c r="L68" s="46"/>
      <c r="M68" s="46"/>
      <c r="N68" s="46"/>
      <c r="O68" s="46"/>
      <c r="P68" s="46"/>
      <c r="Q68" s="46"/>
      <c r="R68" s="46"/>
      <c r="S68" s="46"/>
      <c r="T68" s="46"/>
      <c r="U68" s="46"/>
      <c r="V68" s="46"/>
      <c r="W68" s="46"/>
      <c r="X68" s="46"/>
      <c r="Y68" s="46"/>
    </row>
    <row r="69" spans="1:25">
      <c r="A69" s="46"/>
      <c r="B69" s="46"/>
      <c r="C69" s="46"/>
      <c r="D69" s="46"/>
      <c r="E69" s="46"/>
      <c r="F69" s="46"/>
      <c r="G69" s="46"/>
      <c r="H69" s="46"/>
      <c r="I69" s="46"/>
      <c r="J69" s="46"/>
      <c r="K69" s="46"/>
      <c r="L69" s="46"/>
      <c r="M69" s="46"/>
      <c r="N69" s="46"/>
      <c r="O69" s="46"/>
      <c r="P69" s="46"/>
      <c r="Q69" s="46"/>
      <c r="R69" s="46"/>
      <c r="S69" s="46"/>
      <c r="T69" s="46"/>
      <c r="U69" s="46"/>
      <c r="V69" s="46"/>
      <c r="W69" s="46"/>
      <c r="X69" s="46"/>
      <c r="Y69" s="46"/>
    </row>
    <row r="70" spans="1:25">
      <c r="A70" s="46"/>
      <c r="B70" s="46"/>
      <c r="C70" s="46"/>
      <c r="D70" s="46"/>
      <c r="E70" s="46"/>
      <c r="F70" s="46"/>
      <c r="G70" s="46"/>
      <c r="H70" s="46"/>
      <c r="I70" s="46"/>
      <c r="J70" s="46"/>
      <c r="K70" s="46"/>
      <c r="L70" s="46"/>
      <c r="M70" s="46"/>
      <c r="N70" s="46"/>
      <c r="O70" s="46"/>
      <c r="P70" s="46"/>
      <c r="Q70" s="46"/>
      <c r="R70" s="46"/>
      <c r="S70" s="46"/>
      <c r="T70" s="46"/>
      <c r="U70" s="46"/>
      <c r="V70" s="46"/>
      <c r="W70" s="46"/>
      <c r="X70" s="46"/>
      <c r="Y70" s="46"/>
    </row>
    <row r="71" spans="1:25">
      <c r="A71" s="46"/>
      <c r="B71" s="46"/>
      <c r="C71" s="46"/>
      <c r="D71" s="46"/>
      <c r="E71" s="46"/>
      <c r="F71" s="46"/>
      <c r="G71" s="46"/>
      <c r="H71" s="46"/>
      <c r="I71" s="46"/>
      <c r="J71" s="46"/>
      <c r="K71" s="46"/>
      <c r="L71" s="46"/>
      <c r="M71" s="46"/>
      <c r="N71" s="46"/>
      <c r="O71" s="46"/>
      <c r="P71" s="46"/>
      <c r="Q71" s="46"/>
      <c r="R71" s="46"/>
      <c r="S71" s="46"/>
      <c r="T71" s="46"/>
      <c r="U71" s="46"/>
      <c r="V71" s="46"/>
      <c r="W71" s="46"/>
      <c r="X71" s="46"/>
      <c r="Y71" s="46"/>
    </row>
    <row r="72" spans="1:25">
      <c r="A72" s="46"/>
      <c r="B72" s="46"/>
      <c r="C72" s="46"/>
      <c r="D72" s="46"/>
      <c r="E72" s="46"/>
      <c r="F72" s="46"/>
      <c r="G72" s="46"/>
      <c r="H72" s="46"/>
      <c r="I72" s="46"/>
      <c r="J72" s="46"/>
      <c r="K72" s="46"/>
      <c r="L72" s="46"/>
      <c r="M72" s="46"/>
      <c r="N72" s="46"/>
      <c r="O72" s="46"/>
      <c r="P72" s="46"/>
      <c r="Q72" s="46"/>
      <c r="R72" s="46"/>
      <c r="S72" s="46"/>
      <c r="T72" s="46"/>
      <c r="U72" s="46"/>
      <c r="V72" s="46"/>
      <c r="W72" s="46"/>
      <c r="X72" s="46"/>
      <c r="Y72" s="46"/>
    </row>
    <row r="73" spans="1:25">
      <c r="A73" s="46"/>
      <c r="B73" s="46"/>
      <c r="C73" s="46"/>
      <c r="D73" s="46"/>
      <c r="E73" s="46"/>
      <c r="F73" s="46"/>
      <c r="G73" s="46"/>
      <c r="H73" s="46"/>
      <c r="I73" s="46"/>
      <c r="J73" s="46"/>
      <c r="K73" s="46"/>
      <c r="L73" s="46"/>
      <c r="M73" s="46"/>
      <c r="N73" s="46"/>
      <c r="O73" s="46"/>
      <c r="P73" s="46"/>
      <c r="Q73" s="46"/>
      <c r="R73" s="46"/>
      <c r="S73" s="46"/>
      <c r="T73" s="46"/>
      <c r="U73" s="46"/>
      <c r="V73" s="46"/>
      <c r="W73" s="46"/>
      <c r="X73" s="46"/>
      <c r="Y73" s="46"/>
    </row>
    <row r="74" spans="1:25">
      <c r="A74" s="46"/>
      <c r="B74" s="46"/>
      <c r="C74" s="46"/>
      <c r="D74" s="46"/>
      <c r="E74" s="46"/>
      <c r="F74" s="46"/>
      <c r="G74" s="46"/>
      <c r="H74" s="46"/>
      <c r="I74" s="46"/>
      <c r="J74" s="46"/>
      <c r="K74" s="46"/>
      <c r="L74" s="46"/>
      <c r="M74" s="46"/>
      <c r="N74" s="46"/>
      <c r="O74" s="46"/>
      <c r="P74" s="46"/>
      <c r="Q74" s="46"/>
      <c r="R74" s="46"/>
      <c r="S74" s="46"/>
      <c r="T74" s="46"/>
      <c r="U74" s="46"/>
      <c r="V74" s="46"/>
      <c r="W74" s="46"/>
      <c r="X74" s="46"/>
      <c r="Y74" s="46"/>
    </row>
    <row r="75" spans="1:25">
      <c r="A75" s="4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c r="A76" s="4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c r="A77" s="46"/>
      <c r="B77" s="46"/>
      <c r="C77" s="46"/>
      <c r="D77" s="46"/>
      <c r="E77" s="46"/>
      <c r="F77" s="46"/>
      <c r="G77" s="46"/>
      <c r="H77" s="46"/>
      <c r="I77" s="46"/>
      <c r="J77" s="46"/>
      <c r="K77" s="46"/>
      <c r="L77" s="46"/>
      <c r="M77" s="46"/>
      <c r="N77" s="46"/>
      <c r="O77" s="46"/>
      <c r="P77" s="46"/>
      <c r="Q77" s="46"/>
      <c r="R77" s="46"/>
      <c r="S77" s="46"/>
      <c r="T77" s="46"/>
      <c r="U77" s="46"/>
      <c r="V77" s="46"/>
      <c r="W77" s="46"/>
      <c r="X77" s="46"/>
      <c r="Y77" s="46"/>
    </row>
    <row r="78" spans="1:25">
      <c r="A78" s="46"/>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25">
      <c r="A79" s="46"/>
      <c r="B79" s="46"/>
      <c r="C79" s="46"/>
      <c r="D79" s="46"/>
      <c r="E79" s="46"/>
      <c r="F79" s="46"/>
      <c r="G79" s="46"/>
      <c r="H79" s="46"/>
      <c r="I79" s="46"/>
      <c r="J79" s="46"/>
      <c r="K79" s="46"/>
      <c r="L79" s="46"/>
      <c r="M79" s="46"/>
      <c r="N79" s="46"/>
      <c r="O79" s="46"/>
      <c r="P79" s="46"/>
      <c r="Q79" s="46"/>
      <c r="R79" s="46"/>
      <c r="S79" s="46"/>
      <c r="T79" s="46"/>
      <c r="U79" s="46"/>
      <c r="V79" s="46"/>
      <c r="W79" s="46"/>
      <c r="X79" s="46"/>
      <c r="Y79" s="46"/>
    </row>
    <row r="80" spans="1:25">
      <c r="A80" s="46"/>
      <c r="B80" s="46"/>
      <c r="C80" s="46"/>
      <c r="D80" s="46"/>
      <c r="E80" s="46"/>
      <c r="F80" s="46"/>
      <c r="G80" s="46"/>
      <c r="H80" s="46"/>
      <c r="I80" s="46"/>
      <c r="J80" s="46"/>
      <c r="K80" s="46"/>
      <c r="L80" s="46"/>
      <c r="M80" s="46"/>
      <c r="N80" s="46"/>
      <c r="O80" s="46"/>
      <c r="P80" s="46"/>
      <c r="Q80" s="46"/>
      <c r="R80" s="46"/>
      <c r="S80" s="46"/>
      <c r="T80" s="46"/>
      <c r="U80" s="46"/>
      <c r="V80" s="46"/>
      <c r="W80" s="46"/>
      <c r="X80" s="46"/>
      <c r="Y80" s="46"/>
    </row>
    <row r="81" spans="1:25">
      <c r="A81" s="46"/>
      <c r="B81" s="46"/>
      <c r="C81" s="46"/>
      <c r="D81" s="46"/>
      <c r="E81" s="46"/>
      <c r="F81" s="46"/>
      <c r="G81" s="46"/>
      <c r="H81" s="46"/>
      <c r="I81" s="46"/>
      <c r="J81" s="46"/>
      <c r="K81" s="46"/>
      <c r="L81" s="46"/>
      <c r="M81" s="46"/>
      <c r="N81" s="46"/>
      <c r="O81" s="46"/>
      <c r="P81" s="46"/>
      <c r="Q81" s="46"/>
      <c r="R81" s="46"/>
      <c r="S81" s="46"/>
      <c r="T81" s="46"/>
      <c r="U81" s="46"/>
      <c r="V81" s="46"/>
      <c r="W81" s="46"/>
      <c r="X81" s="46"/>
      <c r="Y81" s="46"/>
    </row>
    <row r="82" spans="1:25">
      <c r="A82" s="46"/>
      <c r="B82" s="46"/>
      <c r="C82" s="46"/>
      <c r="D82" s="46"/>
      <c r="E82" s="46"/>
      <c r="F82" s="46"/>
      <c r="G82" s="46"/>
      <c r="H82" s="46"/>
      <c r="I82" s="46"/>
      <c r="J82" s="46"/>
      <c r="K82" s="46"/>
      <c r="L82" s="46"/>
      <c r="M82" s="46"/>
      <c r="N82" s="46"/>
      <c r="O82" s="46"/>
      <c r="P82" s="46"/>
      <c r="Q82" s="46"/>
      <c r="R82" s="46"/>
      <c r="S82" s="46"/>
      <c r="T82" s="46"/>
      <c r="U82" s="46"/>
      <c r="V82" s="46"/>
      <c r="W82" s="46"/>
      <c r="X82" s="46"/>
      <c r="Y82" s="46"/>
    </row>
    <row r="83" spans="1:25">
      <c r="A83" s="46"/>
      <c r="B83" s="46"/>
      <c r="C83" s="46"/>
      <c r="D83" s="46"/>
      <c r="E83" s="46"/>
      <c r="F83" s="46"/>
      <c r="G83" s="46"/>
      <c r="H83" s="46"/>
      <c r="I83" s="46"/>
      <c r="J83" s="46"/>
      <c r="K83" s="46"/>
      <c r="L83" s="46"/>
      <c r="M83" s="46"/>
      <c r="N83" s="46"/>
      <c r="O83" s="46"/>
      <c r="P83" s="46"/>
      <c r="Q83" s="46"/>
      <c r="R83" s="46"/>
      <c r="S83" s="46"/>
      <c r="T83" s="46"/>
      <c r="U83" s="46"/>
      <c r="V83" s="46"/>
      <c r="W83" s="46"/>
      <c r="X83" s="46"/>
      <c r="Y83" s="46"/>
    </row>
    <row r="84" spans="1:25">
      <c r="A84" s="46"/>
      <c r="B84" s="46"/>
      <c r="C84" s="46"/>
      <c r="D84" s="46"/>
      <c r="E84" s="46"/>
      <c r="F84" s="46"/>
      <c r="G84" s="46"/>
      <c r="H84" s="46"/>
      <c r="I84" s="46"/>
      <c r="J84" s="46"/>
      <c r="K84" s="46"/>
      <c r="L84" s="46"/>
      <c r="M84" s="46"/>
      <c r="N84" s="46"/>
      <c r="O84" s="46"/>
      <c r="P84" s="46"/>
      <c r="Q84" s="46"/>
      <c r="R84" s="46"/>
      <c r="S84" s="46"/>
      <c r="T84" s="46"/>
      <c r="U84" s="46"/>
      <c r="V84" s="46"/>
      <c r="W84" s="46"/>
      <c r="X84" s="46"/>
      <c r="Y84" s="46"/>
    </row>
    <row r="85" spans="1:25">
      <c r="A85" s="46"/>
      <c r="B85" s="46"/>
      <c r="C85" s="46"/>
      <c r="D85" s="46"/>
      <c r="E85" s="46"/>
      <c r="F85" s="46"/>
      <c r="G85" s="46"/>
      <c r="H85" s="46"/>
      <c r="I85" s="46"/>
      <c r="J85" s="46"/>
      <c r="K85" s="46"/>
      <c r="L85" s="46"/>
      <c r="M85" s="46"/>
      <c r="N85" s="46"/>
      <c r="O85" s="46"/>
      <c r="P85" s="46"/>
      <c r="Q85" s="46"/>
      <c r="R85" s="46"/>
      <c r="S85" s="46"/>
      <c r="T85" s="46"/>
      <c r="U85" s="46"/>
      <c r="V85" s="46"/>
      <c r="W85" s="46"/>
      <c r="X85" s="46"/>
      <c r="Y85" s="46"/>
    </row>
    <row r="86" spans="1:25">
      <c r="A86" s="46"/>
      <c r="B86" s="46"/>
      <c r="C86" s="46"/>
      <c r="D86" s="46"/>
      <c r="E86" s="46"/>
      <c r="F86" s="46"/>
      <c r="G86" s="46"/>
      <c r="H86" s="46"/>
      <c r="I86" s="46"/>
      <c r="J86" s="46"/>
      <c r="K86" s="46"/>
      <c r="L86" s="46"/>
      <c r="M86" s="46"/>
      <c r="N86" s="46"/>
      <c r="O86" s="46"/>
      <c r="P86" s="46"/>
      <c r="Q86" s="46"/>
      <c r="R86" s="46"/>
      <c r="S86" s="46"/>
      <c r="T86" s="46"/>
      <c r="U86" s="46"/>
      <c r="V86" s="46"/>
      <c r="W86" s="46"/>
      <c r="X86" s="46"/>
      <c r="Y86" s="46"/>
    </row>
    <row r="87" spans="1:25">
      <c r="A87" s="46"/>
      <c r="B87" s="46"/>
      <c r="C87" s="46"/>
      <c r="D87" s="46"/>
      <c r="E87" s="46"/>
      <c r="F87" s="46"/>
      <c r="G87" s="46"/>
      <c r="H87" s="46"/>
      <c r="I87" s="46"/>
      <c r="J87" s="46"/>
      <c r="K87" s="46"/>
      <c r="L87" s="46"/>
      <c r="M87" s="46"/>
      <c r="N87" s="46"/>
      <c r="O87" s="46"/>
      <c r="P87" s="46"/>
      <c r="Q87" s="46"/>
      <c r="R87" s="46"/>
      <c r="S87" s="46"/>
      <c r="T87" s="46"/>
      <c r="U87" s="46"/>
      <c r="V87" s="46"/>
      <c r="W87" s="46"/>
      <c r="X87" s="46"/>
      <c r="Y87" s="46"/>
    </row>
    <row r="88" spans="1:25">
      <c r="A88" s="46"/>
      <c r="B88" s="46"/>
      <c r="C88" s="46"/>
      <c r="D88" s="46"/>
      <c r="E88" s="46"/>
      <c r="F88" s="46"/>
      <c r="G88" s="46"/>
      <c r="H88" s="46"/>
      <c r="I88" s="46"/>
      <c r="J88" s="46"/>
      <c r="K88" s="46"/>
      <c r="L88" s="46"/>
      <c r="M88" s="46"/>
      <c r="N88" s="46"/>
      <c r="O88" s="46"/>
      <c r="P88" s="46"/>
      <c r="Q88" s="46"/>
      <c r="R88" s="46"/>
      <c r="S88" s="46"/>
      <c r="T88" s="46"/>
      <c r="U88" s="46"/>
      <c r="V88" s="46"/>
      <c r="W88" s="46"/>
      <c r="X88" s="46"/>
      <c r="Y88" s="46"/>
    </row>
    <row r="89" spans="1:25">
      <c r="A89" s="46"/>
      <c r="B89" s="46"/>
      <c r="C89" s="46"/>
      <c r="D89" s="46"/>
      <c r="E89" s="46"/>
      <c r="F89" s="46"/>
      <c r="G89" s="46"/>
      <c r="H89" s="46"/>
      <c r="I89" s="46"/>
      <c r="J89" s="46"/>
      <c r="K89" s="46"/>
      <c r="L89" s="46"/>
      <c r="M89" s="46"/>
      <c r="N89" s="46"/>
      <c r="O89" s="46"/>
      <c r="P89" s="46"/>
      <c r="Q89" s="46"/>
      <c r="R89" s="46"/>
      <c r="S89" s="46"/>
      <c r="T89" s="46"/>
      <c r="U89" s="46"/>
      <c r="V89" s="46"/>
      <c r="W89" s="46"/>
      <c r="X89" s="46"/>
      <c r="Y89" s="46"/>
    </row>
    <row r="90" spans="1:25">
      <c r="A90" s="46"/>
      <c r="B90" s="46"/>
      <c r="C90" s="46"/>
      <c r="D90" s="46"/>
      <c r="E90" s="46"/>
      <c r="F90" s="46"/>
      <c r="G90" s="46"/>
      <c r="H90" s="46"/>
      <c r="I90" s="46"/>
      <c r="J90" s="46"/>
      <c r="K90" s="46"/>
      <c r="L90" s="46"/>
      <c r="M90" s="46"/>
      <c r="N90" s="46"/>
      <c r="O90" s="46"/>
      <c r="P90" s="46"/>
      <c r="Q90" s="46"/>
      <c r="R90" s="46"/>
      <c r="S90" s="46"/>
      <c r="T90" s="46"/>
      <c r="U90" s="46"/>
      <c r="V90" s="46"/>
      <c r="W90" s="46"/>
      <c r="X90" s="46"/>
      <c r="Y90" s="46"/>
    </row>
    <row r="91" spans="1:25">
      <c r="A91" s="46"/>
      <c r="B91" s="46"/>
      <c r="C91" s="46"/>
      <c r="D91" s="46"/>
      <c r="E91" s="46"/>
      <c r="F91" s="46"/>
      <c r="G91" s="46"/>
      <c r="H91" s="46"/>
      <c r="I91" s="46"/>
      <c r="J91" s="46"/>
      <c r="K91" s="46"/>
      <c r="L91" s="46"/>
      <c r="M91" s="46"/>
      <c r="N91" s="46"/>
      <c r="O91" s="46"/>
      <c r="P91" s="46"/>
      <c r="Q91" s="46"/>
      <c r="R91" s="46"/>
      <c r="S91" s="46"/>
      <c r="T91" s="46"/>
      <c r="U91" s="46"/>
      <c r="V91" s="46"/>
      <c r="W91" s="46"/>
      <c r="X91" s="46"/>
      <c r="Y91" s="46"/>
    </row>
    <row r="92" spans="1:25">
      <c r="A92" s="46"/>
      <c r="B92" s="46"/>
      <c r="C92" s="46"/>
      <c r="D92" s="46"/>
      <c r="E92" s="46"/>
      <c r="F92" s="46"/>
      <c r="G92" s="46"/>
      <c r="H92" s="46"/>
      <c r="I92" s="46"/>
      <c r="J92" s="46"/>
      <c r="K92" s="46"/>
      <c r="L92" s="46"/>
      <c r="M92" s="46"/>
      <c r="N92" s="46"/>
      <c r="O92" s="46"/>
      <c r="P92" s="46"/>
      <c r="Q92" s="46"/>
      <c r="R92" s="46"/>
      <c r="S92" s="46"/>
      <c r="T92" s="46"/>
      <c r="U92" s="46"/>
      <c r="V92" s="46"/>
      <c r="W92" s="46"/>
      <c r="X92" s="46"/>
      <c r="Y92" s="46"/>
    </row>
    <row r="93" spans="1:25">
      <c r="A93" s="46"/>
      <c r="B93" s="46"/>
      <c r="C93" s="46"/>
      <c r="D93" s="46"/>
      <c r="E93" s="46"/>
      <c r="F93" s="46"/>
      <c r="G93" s="46"/>
      <c r="H93" s="46"/>
      <c r="I93" s="46"/>
      <c r="J93" s="46"/>
      <c r="K93" s="46"/>
      <c r="L93" s="46"/>
      <c r="M93" s="46"/>
      <c r="N93" s="46"/>
      <c r="O93" s="46"/>
      <c r="P93" s="46"/>
      <c r="Q93" s="46"/>
      <c r="R93" s="46"/>
      <c r="S93" s="46"/>
      <c r="T93" s="46"/>
      <c r="U93" s="46"/>
      <c r="V93" s="46"/>
      <c r="W93" s="46"/>
      <c r="X93" s="46"/>
      <c r="Y93" s="46"/>
    </row>
    <row r="94" spans="1:25">
      <c r="A94" s="46"/>
      <c r="B94" s="46"/>
      <c r="C94" s="46"/>
      <c r="D94" s="46"/>
      <c r="E94" s="46"/>
      <c r="F94" s="46"/>
      <c r="G94" s="46"/>
      <c r="H94" s="46"/>
      <c r="I94" s="46"/>
      <c r="J94" s="46"/>
      <c r="K94" s="46"/>
      <c r="L94" s="46"/>
      <c r="M94" s="46"/>
      <c r="N94" s="46"/>
      <c r="O94" s="46"/>
      <c r="P94" s="46"/>
      <c r="Q94" s="46"/>
      <c r="R94" s="46"/>
      <c r="S94" s="46"/>
      <c r="T94" s="46"/>
      <c r="U94" s="46"/>
      <c r="V94" s="46"/>
      <c r="W94" s="46"/>
      <c r="X94" s="46"/>
      <c r="Y94" s="46"/>
    </row>
    <row r="95" spans="1:25">
      <c r="A95" s="46"/>
      <c r="B95" s="46"/>
      <c r="C95" s="46"/>
      <c r="D95" s="46"/>
      <c r="E95" s="46"/>
      <c r="F95" s="46"/>
      <c r="G95" s="46"/>
      <c r="H95" s="46"/>
      <c r="I95" s="46"/>
      <c r="J95" s="46"/>
      <c r="K95" s="46"/>
      <c r="L95" s="46"/>
      <c r="M95" s="46"/>
      <c r="N95" s="46"/>
      <c r="O95" s="46"/>
      <c r="P95" s="46"/>
      <c r="Q95" s="46"/>
      <c r="R95" s="46"/>
      <c r="S95" s="46"/>
      <c r="T95" s="46"/>
      <c r="U95" s="46"/>
      <c r="V95" s="46"/>
      <c r="W95" s="46"/>
      <c r="X95" s="46"/>
      <c r="Y95" s="46"/>
    </row>
    <row r="96" spans="1:25">
      <c r="A96" s="46"/>
      <c r="B96" s="46"/>
      <c r="C96" s="46"/>
      <c r="D96" s="46"/>
      <c r="E96" s="46"/>
      <c r="F96" s="46"/>
      <c r="G96" s="46"/>
      <c r="H96" s="46"/>
      <c r="I96" s="46"/>
      <c r="J96" s="46"/>
      <c r="K96" s="46"/>
      <c r="L96" s="46"/>
      <c r="M96" s="46"/>
      <c r="N96" s="46"/>
      <c r="O96" s="46"/>
      <c r="P96" s="46"/>
      <c r="Q96" s="46"/>
      <c r="R96" s="46"/>
      <c r="S96" s="46"/>
      <c r="T96" s="46"/>
      <c r="U96" s="46"/>
      <c r="V96" s="46"/>
      <c r="W96" s="46"/>
      <c r="X96" s="46"/>
      <c r="Y96" s="46"/>
    </row>
    <row r="97" spans="1:25">
      <c r="A97" s="46"/>
      <c r="B97" s="46"/>
      <c r="C97" s="46"/>
      <c r="D97" s="46"/>
      <c r="E97" s="46"/>
      <c r="F97" s="46"/>
      <c r="G97" s="46"/>
      <c r="H97" s="46"/>
      <c r="I97" s="46"/>
      <c r="J97" s="46"/>
      <c r="K97" s="46"/>
      <c r="L97" s="46"/>
      <c r="M97" s="46"/>
      <c r="N97" s="46"/>
      <c r="O97" s="46"/>
      <c r="P97" s="46"/>
      <c r="Q97" s="46"/>
      <c r="R97" s="46"/>
      <c r="S97" s="46"/>
      <c r="T97" s="46"/>
      <c r="U97" s="46"/>
      <c r="V97" s="46"/>
      <c r="W97" s="46"/>
      <c r="X97" s="46"/>
      <c r="Y97" s="46"/>
    </row>
    <row r="98" spans="1:25">
      <c r="A98" s="46"/>
      <c r="B98" s="46"/>
      <c r="C98" s="46"/>
      <c r="D98" s="46"/>
      <c r="E98" s="46"/>
      <c r="F98" s="46"/>
      <c r="G98" s="46"/>
      <c r="H98" s="46"/>
      <c r="I98" s="46"/>
      <c r="J98" s="46"/>
      <c r="K98" s="46"/>
      <c r="L98" s="46"/>
      <c r="M98" s="46"/>
      <c r="N98" s="46"/>
      <c r="O98" s="46"/>
      <c r="P98" s="46"/>
      <c r="Q98" s="46"/>
      <c r="R98" s="46"/>
      <c r="S98" s="46"/>
      <c r="T98" s="46"/>
      <c r="U98" s="46"/>
      <c r="V98" s="46"/>
      <c r="W98" s="46"/>
      <c r="X98" s="46"/>
      <c r="Y98" s="46"/>
    </row>
    <row r="99" spans="1:25">
      <c r="A99" s="46"/>
      <c r="B99" s="46"/>
      <c r="C99" s="46"/>
      <c r="D99" s="46"/>
      <c r="E99" s="46"/>
      <c r="F99" s="46"/>
      <c r="G99" s="46"/>
      <c r="H99" s="46"/>
      <c r="I99" s="46"/>
      <c r="J99" s="46"/>
      <c r="K99" s="46"/>
      <c r="L99" s="46"/>
      <c r="M99" s="46"/>
      <c r="N99" s="46"/>
      <c r="O99" s="46"/>
      <c r="P99" s="46"/>
      <c r="Q99" s="46"/>
      <c r="R99" s="46"/>
      <c r="S99" s="46"/>
      <c r="T99" s="46"/>
      <c r="U99" s="46"/>
      <c r="V99" s="46"/>
      <c r="W99" s="46"/>
      <c r="X99" s="46"/>
      <c r="Y99" s="46"/>
    </row>
    <row r="100" spans="1: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row>
    <row r="101" spans="1:2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row>
    <row r="102" spans="1:2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row>
    <row r="103" spans="1:2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row>
    <row r="104" spans="1:2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row>
    <row r="105" spans="1:2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row>
    <row r="106" spans="1:2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row>
    <row r="107" spans="1:2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spans="1:2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row r="109" spans="1:2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spans="1:2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spans="1:2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row>
    <row r="112" spans="1:2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row>
    <row r="113" spans="1:2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row>
    <row r="114" spans="1:2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spans="1:2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spans="1:2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spans="1:2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row>
    <row r="118" spans="1:2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spans="1:2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spans="1:2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row>
    <row r="121" spans="1:2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row r="122" spans="1:2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row>
    <row r="123" spans="1:2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row>
    <row r="124" spans="1:2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row>
    <row r="126" spans="1:2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row>
    <row r="127" spans="1:2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row>
    <row r="128" spans="1:2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row>
    <row r="129" spans="1:2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row>
    <row r="130" spans="1:2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row>
    <row r="131" spans="1:2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row>
    <row r="132" spans="1:2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row>
    <row r="133" spans="1:2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row>
    <row r="134" spans="1:2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row>
    <row r="135" spans="1:2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row>
    <row r="136" spans="1:2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row>
    <row r="137" spans="1:2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row>
    <row r="138" spans="1:2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row>
    <row r="139" spans="1:2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row>
    <row r="140" spans="1:2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row>
    <row r="141" spans="1:2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row>
    <row r="142" spans="1:2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row>
    <row r="143" spans="1:2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row>
    <row r="144" spans="1:2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row>
    <row r="145" spans="1:2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row>
    <row r="146" spans="1:2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row>
    <row r="147" spans="1:2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row>
    <row r="148" spans="1:2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row>
    <row r="149" spans="1:2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row>
    <row r="150" spans="1:2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row>
    <row r="151" spans="1:2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row>
    <row r="152" spans="1:2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row>
    <row r="153" spans="1:2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row>
    <row r="154" spans="1:2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row>
    <row r="155" spans="1:2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row>
    <row r="156" spans="1:2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row>
    <row r="157" spans="1:2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row>
    <row r="158" spans="1:2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row>
    <row r="159" spans="1:2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row>
    <row r="160" spans="1:2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row>
    <row r="161" spans="1:2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row>
    <row r="162" spans="1:2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row>
    <row r="163" spans="1:2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row>
    <row r="164" spans="1:2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row>
    <row r="165" spans="1:2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row>
    <row r="166" spans="1:2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row>
    <row r="167" spans="1:2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row>
    <row r="168" spans="1:2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row>
    <row r="169" spans="1:2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row>
    <row r="170" spans="1:2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row>
    <row r="171" spans="1:2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row>
    <row r="172" spans="1:2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row>
    <row r="173" spans="1:2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row>
    <row r="174" spans="1:2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row>
    <row r="175" spans="1:2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row>
    <row r="176" spans="1:2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row>
    <row r="177" spans="1:2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row>
    <row r="178" spans="1:2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row>
    <row r="179" spans="1:2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spans="1:2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row>
    <row r="181" spans="1:2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row>
    <row r="182" spans="1:2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row>
    <row r="183" spans="1:2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row>
    <row r="184" spans="1:2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row>
    <row r="185" spans="1:2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row>
    <row r="186" spans="1:2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row>
    <row r="187" spans="1:2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row>
    <row r="188" spans="1:2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row>
    <row r="189" spans="1:2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row>
    <row r="190" spans="1:2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row>
    <row r="191" spans="1:2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row>
    <row r="192" spans="1:2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row>
    <row r="193" spans="1:2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row>
    <row r="194" spans="1:2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row>
    <row r="195" spans="1:2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row>
    <row r="196" spans="1:2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row>
    <row r="197" spans="1:2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row>
    <row r="198" spans="1:2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row>
    <row r="199" spans="1:2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row>
    <row r="200" spans="1:2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row>
    <row r="201" spans="1:2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row>
    <row r="202" spans="1:2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row>
    <row r="203" spans="1:2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row>
    <row r="204" spans="1:2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row>
    <row r="205" spans="1:2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row>
    <row r="206" spans="1:2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row>
    <row r="207" spans="1:2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row>
    <row r="208" spans="1:2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row>
    <row r="209" spans="1:2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row>
    <row r="211" spans="1:2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row>
    <row r="212" spans="1:2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row>
    <row r="213" spans="1:2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row>
    <row r="214" spans="1:2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row>
    <row r="215" spans="1:2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row>
    <row r="216" spans="1:2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row>
    <row r="217" spans="1:2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row>
    <row r="218" spans="1:2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row>
    <row r="219" spans="1:2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row>
    <row r="220" spans="1:2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row>
    <row r="221" spans="1:2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row>
    <row r="222" spans="1:2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row>
    <row r="223" spans="1:2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row>
    <row r="224" spans="1:2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row>
    <row r="225" spans="1:2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row>
    <row r="226" spans="1:2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row>
    <row r="227" spans="1:2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row>
    <row r="228" spans="1:2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row>
    <row r="229" spans="1:2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row>
    <row r="230" spans="1:2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row>
    <row r="231" spans="1:2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row>
    <row r="232" spans="1:2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row>
    <row r="233" spans="1:2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row>
    <row r="234" spans="1:2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row>
    <row r="235" spans="1:2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row>
    <row r="236" spans="1:2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row>
    <row r="237" spans="1:2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row>
    <row r="238" spans="1:2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row>
    <row r="239" spans="1:2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row>
    <row r="240" spans="1:2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row>
    <row r="241" spans="1:2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row>
    <row r="242" spans="1:2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row>
    <row r="243" spans="1:2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row>
    <row r="244" spans="1:2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row>
    <row r="245" spans="1:2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row>
    <row r="246" spans="1:2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row>
    <row r="247" spans="1:2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row>
    <row r="248" spans="1:2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row>
    <row r="249" spans="1:2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row>
    <row r="250" spans="1:2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row>
    <row r="251" spans="1:2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row>
    <row r="252" spans="1:2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row>
    <row r="253" spans="1:2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row>
    <row r="254" spans="1:2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row>
    <row r="255" spans="1:2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row>
    <row r="256" spans="1:2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row>
    <row r="257" spans="1:2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row>
    <row r="258" spans="1: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row>
    <row r="259" spans="1: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row>
    <row r="260" spans="1:2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row>
    <row r="261" spans="1:2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row>
    <row r="262" spans="1:2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row>
    <row r="263" spans="1:2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row>
    <row r="264" spans="1:2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row>
    <row r="265" spans="1:2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row>
    <row r="266" spans="1:2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row>
    <row r="267" spans="1:2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row>
    <row r="268" spans="1:2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row>
    <row r="269" spans="1:2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row>
    <row r="270" spans="1:2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row>
    <row r="271" spans="1:2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row>
    <row r="272" spans="1: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row>
    <row r="273" spans="1: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row>
    <row r="274" spans="1:2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row>
    <row r="275" spans="1:2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row>
    <row r="276" spans="1:2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row>
    <row r="277" spans="1:2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row>
    <row r="278" spans="1:2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row>
    <row r="279" spans="1:2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row>
    <row r="280" spans="1:2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row>
    <row r="281" spans="1:2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row>
    <row r="282" spans="1:2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row>
    <row r="283" spans="1:2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row>
    <row r="284" spans="1:2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row>
    <row r="285" spans="1:2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row>
    <row r="286" spans="1:2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row>
    <row r="287" spans="1:2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row>
    <row r="288" spans="1:2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row>
    <row r="289" spans="1:2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row>
    <row r="290" spans="1:2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row>
    <row r="291" spans="1:2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row>
    <row r="292" spans="1:2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row>
    <row r="293" spans="1:2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row>
    <row r="294" spans="1:2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row>
    <row r="295" spans="1:2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row>
    <row r="296" spans="1:2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row>
    <row r="297" spans="1:2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row>
    <row r="298" spans="1:2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row>
    <row r="299" spans="1:2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row>
    <row r="300" spans="1:2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row>
    <row r="301" spans="1:2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row>
    <row r="302" spans="1:2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row>
    <row r="303" spans="1:2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row>
    <row r="304" spans="1:2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row>
    <row r="305" spans="1:2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row>
    <row r="306" spans="1:2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row>
    <row r="307" spans="1:2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row>
    <row r="308" spans="1:2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row>
    <row r="309" spans="1:2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row>
    <row r="310" spans="1:2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row>
    <row r="311" spans="1:2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row>
    <row r="312" spans="1:2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row>
    <row r="313" spans="1:2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row>
    <row r="314" spans="1:2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row>
    <row r="315" spans="1:2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row>
    <row r="316" spans="1:2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row>
    <row r="317" spans="1:2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row>
    <row r="318" spans="1:2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row>
  </sheetData>
  <mergeCells count="48">
    <mergeCell ref="Q6:X6"/>
    <mergeCell ref="Q1:Y1"/>
    <mergeCell ref="Q2:Y2"/>
    <mergeCell ref="A3:Y3"/>
    <mergeCell ref="A4:Y4"/>
    <mergeCell ref="D6:D13"/>
    <mergeCell ref="E6:E13"/>
    <mergeCell ref="F6:F13"/>
    <mergeCell ref="G6:G13"/>
    <mergeCell ref="H6:P6"/>
    <mergeCell ref="R7:X7"/>
    <mergeCell ref="I8:I13"/>
    <mergeCell ref="J8:P8"/>
    <mergeCell ref="R8:U8"/>
    <mergeCell ref="V8:X8"/>
    <mergeCell ref="J9:L10"/>
    <mergeCell ref="A1:M1"/>
    <mergeCell ref="J11:J13"/>
    <mergeCell ref="K11:L11"/>
    <mergeCell ref="M11:M13"/>
    <mergeCell ref="N11:P11"/>
    <mergeCell ref="K12:K13"/>
    <mergeCell ref="L12:L13"/>
    <mergeCell ref="N12:N13"/>
    <mergeCell ref="O12:P12"/>
    <mergeCell ref="M9:P10"/>
    <mergeCell ref="H7:H13"/>
    <mergeCell ref="I7:P7"/>
    <mergeCell ref="A5:Y5"/>
    <mergeCell ref="A6:A13"/>
    <mergeCell ref="B6:B13"/>
    <mergeCell ref="C6:C13"/>
    <mergeCell ref="B27:Y27"/>
    <mergeCell ref="B28:Y28"/>
    <mergeCell ref="B29:Y29"/>
    <mergeCell ref="B30:Y30"/>
    <mergeCell ref="A2:M2"/>
    <mergeCell ref="R9:R13"/>
    <mergeCell ref="S9:U9"/>
    <mergeCell ref="V9:V13"/>
    <mergeCell ref="W9:X9"/>
    <mergeCell ref="S10:S13"/>
    <mergeCell ref="T10:T13"/>
    <mergeCell ref="U10:U13"/>
    <mergeCell ref="W10:W13"/>
    <mergeCell ref="X10:X13"/>
    <mergeCell ref="Y6:Y13"/>
    <mergeCell ref="Q7:Q13"/>
  </mergeCells>
  <printOptions horizontalCentered="1"/>
  <pageMargins left="0.23622047244094491" right="0.23622047244094491" top="0.74803149606299213" bottom="0.74803149606299213" header="0.31496062992125984" footer="0.31496062992125984"/>
  <pageSetup paperSize="9" scale="50" fitToWidth="0" fitToHeight="0" orientation="landscape" r:id="rId1"/>
  <headerFooter alignWithMargins="0">
    <oddFooter>&amp;R&amp;14&amp;P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A318"/>
  <sheetViews>
    <sheetView zoomScale="85" zoomScaleNormal="85" zoomScaleSheetLayoutView="70" zoomScalePageLayoutView="60" workbookViewId="0">
      <selection sqref="A1:L1"/>
    </sheetView>
  </sheetViews>
  <sheetFormatPr defaultColWidth="8.7109375" defaultRowHeight="18.75"/>
  <cols>
    <col min="1" max="1" width="5.140625" style="61" customWidth="1"/>
    <col min="2" max="2" width="33.28515625" style="62" customWidth="1"/>
    <col min="3" max="5" width="9.85546875" style="63" customWidth="1"/>
    <col min="6" max="9" width="9.85546875" style="64" customWidth="1"/>
    <col min="10" max="10" width="11.7109375" style="64" customWidth="1"/>
    <col min="11" max="13" width="11.28515625" style="64" customWidth="1"/>
    <col min="14" max="23" width="9.5703125" style="64" customWidth="1"/>
    <col min="24" max="226" width="8.7109375" style="46"/>
    <col min="227" max="227" width="5.140625" style="46" customWidth="1"/>
    <col min="228" max="228" width="24" style="46" customWidth="1"/>
    <col min="229" max="229" width="7.7109375" style="46" customWidth="1"/>
    <col min="230" max="230" width="8.7109375" style="46" customWidth="1"/>
    <col min="231" max="231" width="8.42578125" style="46" customWidth="1"/>
    <col min="232" max="232" width="9.42578125" style="46" customWidth="1"/>
    <col min="233" max="233" width="10.140625" style="46" customWidth="1"/>
    <col min="234" max="234" width="7.7109375" style="46" customWidth="1"/>
    <col min="235" max="236" width="9.42578125" style="46" customWidth="1"/>
    <col min="237" max="238" width="9.7109375" style="46" customWidth="1"/>
    <col min="239" max="239" width="8.7109375" style="46" customWidth="1"/>
    <col min="240" max="240" width="9.42578125" style="46" customWidth="1"/>
    <col min="241" max="241" width="6.7109375" style="46" customWidth="1"/>
    <col min="242" max="242" width="8.140625" style="46" customWidth="1"/>
    <col min="243" max="243" width="10.42578125" style="46" customWidth="1"/>
    <col min="244" max="244" width="8.42578125" style="46" customWidth="1"/>
    <col min="245" max="245" width="9.7109375" style="46" customWidth="1"/>
    <col min="246" max="246" width="9.42578125" style="46" customWidth="1"/>
    <col min="247" max="247" width="7.42578125" style="46" customWidth="1"/>
    <col min="248" max="248" width="8.42578125" style="46" customWidth="1"/>
    <col min="249" max="250" width="8.28515625" style="46" customWidth="1"/>
    <col min="251" max="251" width="11.42578125" style="46" customWidth="1"/>
    <col min="252" max="252" width="10.42578125" style="46" customWidth="1"/>
    <col min="253" max="253" width="9.7109375" style="46" customWidth="1"/>
    <col min="254" max="254" width="9.140625" style="46" customWidth="1"/>
    <col min="255" max="255" width="9.42578125" style="46" customWidth="1"/>
    <col min="256" max="256" width="7.42578125" style="46" customWidth="1"/>
    <col min="257" max="257" width="8.42578125" style="46" customWidth="1"/>
    <col min="258" max="258" width="8.28515625" style="46" customWidth="1"/>
    <col min="259" max="259" width="11.42578125" style="46" customWidth="1"/>
    <col min="260" max="272" width="8" style="46" customWidth="1"/>
    <col min="273" max="273" width="9.42578125" style="46" customWidth="1"/>
    <col min="274" max="274" width="6.7109375" style="46" customWidth="1"/>
    <col min="275" max="277" width="8.28515625" style="46" customWidth="1"/>
    <col min="278" max="278" width="8.7109375" style="46" customWidth="1"/>
    <col min="279" max="279" width="6.7109375" style="46" customWidth="1"/>
    <col min="280" max="482" width="8.7109375" style="46"/>
    <col min="483" max="483" width="5.140625" style="46" customWidth="1"/>
    <col min="484" max="484" width="24" style="46" customWidth="1"/>
    <col min="485" max="485" width="7.7109375" style="46" customWidth="1"/>
    <col min="486" max="486" width="8.7109375" style="46" customWidth="1"/>
    <col min="487" max="487" width="8.42578125" style="46" customWidth="1"/>
    <col min="488" max="488" width="9.42578125" style="46" customWidth="1"/>
    <col min="489" max="489" width="10.140625" style="46" customWidth="1"/>
    <col min="490" max="490" width="7.7109375" style="46" customWidth="1"/>
    <col min="491" max="492" width="9.42578125" style="46" customWidth="1"/>
    <col min="493" max="494" width="9.7109375" style="46" customWidth="1"/>
    <col min="495" max="495" width="8.7109375" style="46" customWidth="1"/>
    <col min="496" max="496" width="9.42578125" style="46" customWidth="1"/>
    <col min="497" max="497" width="6.7109375" style="46" customWidth="1"/>
    <col min="498" max="498" width="8.140625" style="46" customWidth="1"/>
    <col min="499" max="499" width="10.42578125" style="46" customWidth="1"/>
    <col min="500" max="500" width="8.42578125" style="46" customWidth="1"/>
    <col min="501" max="501" width="9.7109375" style="46" customWidth="1"/>
    <col min="502" max="502" width="9.42578125" style="46" customWidth="1"/>
    <col min="503" max="503" width="7.42578125" style="46" customWidth="1"/>
    <col min="504" max="504" width="8.42578125" style="46" customWidth="1"/>
    <col min="505" max="506" width="8.28515625" style="46" customWidth="1"/>
    <col min="507" max="507" width="11.42578125" style="46" customWidth="1"/>
    <col min="508" max="508" width="10.42578125" style="46" customWidth="1"/>
    <col min="509" max="509" width="9.7109375" style="46" customWidth="1"/>
    <col min="510" max="510" width="9.140625" style="46" customWidth="1"/>
    <col min="511" max="511" width="9.42578125" style="46" customWidth="1"/>
    <col min="512" max="512" width="7.42578125" style="46" customWidth="1"/>
    <col min="513" max="513" width="8.42578125" style="46" customWidth="1"/>
    <col min="514" max="514" width="8.28515625" style="46" customWidth="1"/>
    <col min="515" max="515" width="11.42578125" style="46" customWidth="1"/>
    <col min="516" max="528" width="8" style="46" customWidth="1"/>
    <col min="529" max="529" width="9.42578125" style="46" customWidth="1"/>
    <col min="530" max="530" width="6.7109375" style="46" customWidth="1"/>
    <col min="531" max="533" width="8.28515625" style="46" customWidth="1"/>
    <col min="534" max="534" width="8.7109375" style="46" customWidth="1"/>
    <col min="535" max="535" width="6.7109375" style="46" customWidth="1"/>
    <col min="536" max="738" width="8.7109375" style="46"/>
    <col min="739" max="739" width="5.140625" style="46" customWidth="1"/>
    <col min="740" max="740" width="24" style="46" customWidth="1"/>
    <col min="741" max="741" width="7.7109375" style="46" customWidth="1"/>
    <col min="742" max="742" width="8.7109375" style="46" customWidth="1"/>
    <col min="743" max="743" width="8.42578125" style="46" customWidth="1"/>
    <col min="744" max="744" width="9.42578125" style="46" customWidth="1"/>
    <col min="745" max="745" width="10.140625" style="46" customWidth="1"/>
    <col min="746" max="746" width="7.7109375" style="46" customWidth="1"/>
    <col min="747" max="748" width="9.42578125" style="46" customWidth="1"/>
    <col min="749" max="750" width="9.7109375" style="46" customWidth="1"/>
    <col min="751" max="751" width="8.7109375" style="46" customWidth="1"/>
    <col min="752" max="752" width="9.42578125" style="46" customWidth="1"/>
    <col min="753" max="753" width="6.7109375" style="46" customWidth="1"/>
    <col min="754" max="754" width="8.140625" style="46" customWidth="1"/>
    <col min="755" max="755" width="10.42578125" style="46" customWidth="1"/>
    <col min="756" max="756" width="8.42578125" style="46" customWidth="1"/>
    <col min="757" max="757" width="9.7109375" style="46" customWidth="1"/>
    <col min="758" max="758" width="9.42578125" style="46" customWidth="1"/>
    <col min="759" max="759" width="7.42578125" style="46" customWidth="1"/>
    <col min="760" max="760" width="8.42578125" style="46" customWidth="1"/>
    <col min="761" max="762" width="8.28515625" style="46" customWidth="1"/>
    <col min="763" max="763" width="11.42578125" style="46" customWidth="1"/>
    <col min="764" max="764" width="10.42578125" style="46" customWidth="1"/>
    <col min="765" max="765" width="9.7109375" style="46" customWidth="1"/>
    <col min="766" max="766" width="9.140625" style="46" customWidth="1"/>
    <col min="767" max="767" width="9.42578125" style="46" customWidth="1"/>
    <col min="768" max="768" width="7.42578125" style="46" customWidth="1"/>
    <col min="769" max="769" width="8.42578125" style="46" customWidth="1"/>
    <col min="770" max="770" width="8.28515625" style="46" customWidth="1"/>
    <col min="771" max="771" width="11.42578125" style="46" customWidth="1"/>
    <col min="772" max="784" width="8" style="46" customWidth="1"/>
    <col min="785" max="785" width="9.42578125" style="46" customWidth="1"/>
    <col min="786" max="786" width="6.7109375" style="46" customWidth="1"/>
    <col min="787" max="789" width="8.28515625" style="46" customWidth="1"/>
    <col min="790" max="790" width="8.7109375" style="46" customWidth="1"/>
    <col min="791" max="791" width="6.7109375" style="46" customWidth="1"/>
    <col min="792" max="994" width="8.7109375" style="46"/>
    <col min="995" max="995" width="5.140625" style="46" customWidth="1"/>
    <col min="996" max="996" width="24" style="46" customWidth="1"/>
    <col min="997" max="997" width="7.7109375" style="46" customWidth="1"/>
    <col min="998" max="998" width="8.7109375" style="46" customWidth="1"/>
    <col min="999" max="999" width="8.42578125" style="46" customWidth="1"/>
    <col min="1000" max="1000" width="9.42578125" style="46" customWidth="1"/>
    <col min="1001" max="1001" width="10.140625" style="46" customWidth="1"/>
    <col min="1002" max="1002" width="7.7109375" style="46" customWidth="1"/>
    <col min="1003" max="1004" width="9.42578125" style="46" customWidth="1"/>
    <col min="1005" max="1006" width="9.7109375" style="46" customWidth="1"/>
    <col min="1007" max="1007" width="8.7109375" style="46" customWidth="1"/>
    <col min="1008" max="1008" width="9.42578125" style="46" customWidth="1"/>
    <col min="1009" max="1009" width="6.7109375" style="46" customWidth="1"/>
    <col min="1010" max="1010" width="8.140625" style="46" customWidth="1"/>
    <col min="1011" max="1011" width="10.42578125" style="46" customWidth="1"/>
    <col min="1012" max="1012" width="8.42578125" style="46" customWidth="1"/>
    <col min="1013" max="1013" width="9.7109375" style="46" customWidth="1"/>
    <col min="1014" max="1014" width="9.42578125" style="46" customWidth="1"/>
    <col min="1015" max="1015" width="7.42578125" style="46" customWidth="1"/>
    <col min="1016" max="1016" width="8.42578125" style="46" customWidth="1"/>
    <col min="1017" max="1018" width="8.28515625" style="46" customWidth="1"/>
    <col min="1019" max="1019" width="11.42578125" style="46" customWidth="1"/>
    <col min="1020" max="1020" width="10.42578125" style="46" customWidth="1"/>
    <col min="1021" max="1021" width="9.7109375" style="46" customWidth="1"/>
    <col min="1022" max="1022" width="9.140625" style="46" customWidth="1"/>
    <col min="1023" max="1023" width="9.42578125" style="46" customWidth="1"/>
    <col min="1024" max="1024" width="7.42578125" style="46" customWidth="1"/>
    <col min="1025" max="1025" width="8.42578125" style="46" customWidth="1"/>
    <col min="1026" max="1026" width="8.28515625" style="46" customWidth="1"/>
    <col min="1027" max="1027" width="11.42578125" style="46" customWidth="1"/>
    <col min="1028" max="1040" width="8" style="46" customWidth="1"/>
    <col min="1041" max="1041" width="9.42578125" style="46" customWidth="1"/>
    <col min="1042" max="1042" width="6.7109375" style="46" customWidth="1"/>
    <col min="1043" max="1045" width="8.28515625" style="46" customWidth="1"/>
    <col min="1046" max="1046" width="8.7109375" style="46" customWidth="1"/>
    <col min="1047" max="1047" width="6.7109375" style="46" customWidth="1"/>
    <col min="1048" max="1250" width="8.7109375" style="46"/>
    <col min="1251" max="1251" width="5.140625" style="46" customWidth="1"/>
    <col min="1252" max="1252" width="24" style="46" customWidth="1"/>
    <col min="1253" max="1253" width="7.7109375" style="46" customWidth="1"/>
    <col min="1254" max="1254" width="8.7109375" style="46" customWidth="1"/>
    <col min="1255" max="1255" width="8.42578125" style="46" customWidth="1"/>
    <col min="1256" max="1256" width="9.42578125" style="46" customWidth="1"/>
    <col min="1257" max="1257" width="10.140625" style="46" customWidth="1"/>
    <col min="1258" max="1258" width="7.7109375" style="46" customWidth="1"/>
    <col min="1259" max="1260" width="9.42578125" style="46" customWidth="1"/>
    <col min="1261" max="1262" width="9.7109375" style="46" customWidth="1"/>
    <col min="1263" max="1263" width="8.7109375" style="46" customWidth="1"/>
    <col min="1264" max="1264" width="9.42578125" style="46" customWidth="1"/>
    <col min="1265" max="1265" width="6.7109375" style="46" customWidth="1"/>
    <col min="1266" max="1266" width="8.140625" style="46" customWidth="1"/>
    <col min="1267" max="1267" width="10.42578125" style="46" customWidth="1"/>
    <col min="1268" max="1268" width="8.42578125" style="46" customWidth="1"/>
    <col min="1269" max="1269" width="9.7109375" style="46" customWidth="1"/>
    <col min="1270" max="1270" width="9.42578125" style="46" customWidth="1"/>
    <col min="1271" max="1271" width="7.42578125" style="46" customWidth="1"/>
    <col min="1272" max="1272" width="8.42578125" style="46" customWidth="1"/>
    <col min="1273" max="1274" width="8.28515625" style="46" customWidth="1"/>
    <col min="1275" max="1275" width="11.42578125" style="46" customWidth="1"/>
    <col min="1276" max="1276" width="10.42578125" style="46" customWidth="1"/>
    <col min="1277" max="1277" width="9.7109375" style="46" customWidth="1"/>
    <col min="1278" max="1278" width="9.140625" style="46" customWidth="1"/>
    <col min="1279" max="1279" width="9.42578125" style="46" customWidth="1"/>
    <col min="1280" max="1280" width="7.42578125" style="46" customWidth="1"/>
    <col min="1281" max="1281" width="8.42578125" style="46" customWidth="1"/>
    <col min="1282" max="1282" width="8.28515625" style="46" customWidth="1"/>
    <col min="1283" max="1283" width="11.42578125" style="46" customWidth="1"/>
    <col min="1284" max="1296" width="8" style="46" customWidth="1"/>
    <col min="1297" max="1297" width="9.42578125" style="46" customWidth="1"/>
    <col min="1298" max="1298" width="6.7109375" style="46" customWidth="1"/>
    <col min="1299" max="1301" width="8.28515625" style="46" customWidth="1"/>
    <col min="1302" max="1302" width="8.7109375" style="46" customWidth="1"/>
    <col min="1303" max="1303" width="6.7109375" style="46" customWidth="1"/>
    <col min="1304" max="1506" width="8.7109375" style="46"/>
    <col min="1507" max="1507" width="5.140625" style="46" customWidth="1"/>
    <col min="1508" max="1508" width="24" style="46" customWidth="1"/>
    <col min="1509" max="1509" width="7.7109375" style="46" customWidth="1"/>
    <col min="1510" max="1510" width="8.7109375" style="46" customWidth="1"/>
    <col min="1511" max="1511" width="8.42578125" style="46" customWidth="1"/>
    <col min="1512" max="1512" width="9.42578125" style="46" customWidth="1"/>
    <col min="1513" max="1513" width="10.140625" style="46" customWidth="1"/>
    <col min="1514" max="1514" width="7.7109375" style="46" customWidth="1"/>
    <col min="1515" max="1516" width="9.42578125" style="46" customWidth="1"/>
    <col min="1517" max="1518" width="9.7109375" style="46" customWidth="1"/>
    <col min="1519" max="1519" width="8.7109375" style="46" customWidth="1"/>
    <col min="1520" max="1520" width="9.42578125" style="46" customWidth="1"/>
    <col min="1521" max="1521" width="6.7109375" style="46" customWidth="1"/>
    <col min="1522" max="1522" width="8.140625" style="46" customWidth="1"/>
    <col min="1523" max="1523" width="10.42578125" style="46" customWidth="1"/>
    <col min="1524" max="1524" width="8.42578125" style="46" customWidth="1"/>
    <col min="1525" max="1525" width="9.7109375" style="46" customWidth="1"/>
    <col min="1526" max="1526" width="9.42578125" style="46" customWidth="1"/>
    <col min="1527" max="1527" width="7.42578125" style="46" customWidth="1"/>
    <col min="1528" max="1528" width="8.42578125" style="46" customWidth="1"/>
    <col min="1529" max="1530" width="8.28515625" style="46" customWidth="1"/>
    <col min="1531" max="1531" width="11.42578125" style="46" customWidth="1"/>
    <col min="1532" max="1532" width="10.42578125" style="46" customWidth="1"/>
    <col min="1533" max="1533" width="9.7109375" style="46" customWidth="1"/>
    <col min="1534" max="1534" width="9.140625" style="46" customWidth="1"/>
    <col min="1535" max="1535" width="9.42578125" style="46" customWidth="1"/>
    <col min="1536" max="1536" width="7.42578125" style="46" customWidth="1"/>
    <col min="1537" max="1537" width="8.42578125" style="46" customWidth="1"/>
    <col min="1538" max="1538" width="8.28515625" style="46" customWidth="1"/>
    <col min="1539" max="1539" width="11.42578125" style="46" customWidth="1"/>
    <col min="1540" max="1552" width="8" style="46" customWidth="1"/>
    <col min="1553" max="1553" width="9.42578125" style="46" customWidth="1"/>
    <col min="1554" max="1554" width="6.7109375" style="46" customWidth="1"/>
    <col min="1555" max="1557" width="8.28515625" style="46" customWidth="1"/>
    <col min="1558" max="1558" width="8.7109375" style="46" customWidth="1"/>
    <col min="1559" max="1559" width="6.7109375" style="46" customWidth="1"/>
    <col min="1560" max="1762" width="8.7109375" style="46"/>
    <col min="1763" max="1763" width="5.140625" style="46" customWidth="1"/>
    <col min="1764" max="1764" width="24" style="46" customWidth="1"/>
    <col min="1765" max="1765" width="7.7109375" style="46" customWidth="1"/>
    <col min="1766" max="1766" width="8.7109375" style="46" customWidth="1"/>
    <col min="1767" max="1767" width="8.42578125" style="46" customWidth="1"/>
    <col min="1768" max="1768" width="9.42578125" style="46" customWidth="1"/>
    <col min="1769" max="1769" width="10.140625" style="46" customWidth="1"/>
    <col min="1770" max="1770" width="7.7109375" style="46" customWidth="1"/>
    <col min="1771" max="1772" width="9.42578125" style="46" customWidth="1"/>
    <col min="1773" max="1774" width="9.7109375" style="46" customWidth="1"/>
    <col min="1775" max="1775" width="8.7109375" style="46" customWidth="1"/>
    <col min="1776" max="1776" width="9.42578125" style="46" customWidth="1"/>
    <col min="1777" max="1777" width="6.7109375" style="46" customWidth="1"/>
    <col min="1778" max="1778" width="8.140625" style="46" customWidth="1"/>
    <col min="1779" max="1779" width="10.42578125" style="46" customWidth="1"/>
    <col min="1780" max="1780" width="8.42578125" style="46" customWidth="1"/>
    <col min="1781" max="1781" width="9.7109375" style="46" customWidth="1"/>
    <col min="1782" max="1782" width="9.42578125" style="46" customWidth="1"/>
    <col min="1783" max="1783" width="7.42578125" style="46" customWidth="1"/>
    <col min="1784" max="1784" width="8.42578125" style="46" customWidth="1"/>
    <col min="1785" max="1786" width="8.28515625" style="46" customWidth="1"/>
    <col min="1787" max="1787" width="11.42578125" style="46" customWidth="1"/>
    <col min="1788" max="1788" width="10.42578125" style="46" customWidth="1"/>
    <col min="1789" max="1789" width="9.7109375" style="46" customWidth="1"/>
    <col min="1790" max="1790" width="9.140625" style="46" customWidth="1"/>
    <col min="1791" max="1791" width="9.42578125" style="46" customWidth="1"/>
    <col min="1792" max="1792" width="7.42578125" style="46" customWidth="1"/>
    <col min="1793" max="1793" width="8.42578125" style="46" customWidth="1"/>
    <col min="1794" max="1794" width="8.28515625" style="46" customWidth="1"/>
    <col min="1795" max="1795" width="11.42578125" style="46" customWidth="1"/>
    <col min="1796" max="1808" width="8" style="46" customWidth="1"/>
    <col min="1809" max="1809" width="9.42578125" style="46" customWidth="1"/>
    <col min="1810" max="1810" width="6.7109375" style="46" customWidth="1"/>
    <col min="1811" max="1813" width="8.28515625" style="46" customWidth="1"/>
    <col min="1814" max="1814" width="8.7109375" style="46" customWidth="1"/>
    <col min="1815" max="1815" width="6.7109375" style="46" customWidth="1"/>
    <col min="1816" max="2018" width="8.7109375" style="46"/>
    <col min="2019" max="2019" width="5.140625" style="46" customWidth="1"/>
    <col min="2020" max="2020" width="24" style="46" customWidth="1"/>
    <col min="2021" max="2021" width="7.7109375" style="46" customWidth="1"/>
    <col min="2022" max="2022" width="8.7109375" style="46" customWidth="1"/>
    <col min="2023" max="2023" width="8.42578125" style="46" customWidth="1"/>
    <col min="2024" max="2024" width="9.42578125" style="46" customWidth="1"/>
    <col min="2025" max="2025" width="10.140625" style="46" customWidth="1"/>
    <col min="2026" max="2026" width="7.7109375" style="46" customWidth="1"/>
    <col min="2027" max="2028" width="9.42578125" style="46" customWidth="1"/>
    <col min="2029" max="2030" width="9.7109375" style="46" customWidth="1"/>
    <col min="2031" max="2031" width="8.7109375" style="46" customWidth="1"/>
    <col min="2032" max="2032" width="9.42578125" style="46" customWidth="1"/>
    <col min="2033" max="2033" width="6.7109375" style="46" customWidth="1"/>
    <col min="2034" max="2034" width="8.140625" style="46" customWidth="1"/>
    <col min="2035" max="2035" width="10.42578125" style="46" customWidth="1"/>
    <col min="2036" max="2036" width="8.42578125" style="46" customWidth="1"/>
    <col min="2037" max="2037" width="9.7109375" style="46" customWidth="1"/>
    <col min="2038" max="2038" width="9.42578125" style="46" customWidth="1"/>
    <col min="2039" max="2039" width="7.42578125" style="46" customWidth="1"/>
    <col min="2040" max="2040" width="8.42578125" style="46" customWidth="1"/>
    <col min="2041" max="2042" width="8.28515625" style="46" customWidth="1"/>
    <col min="2043" max="2043" width="11.42578125" style="46" customWidth="1"/>
    <col min="2044" max="2044" width="10.42578125" style="46" customWidth="1"/>
    <col min="2045" max="2045" width="9.7109375" style="46" customWidth="1"/>
    <col min="2046" max="2046" width="9.140625" style="46" customWidth="1"/>
    <col min="2047" max="2047" width="9.42578125" style="46" customWidth="1"/>
    <col min="2048" max="2048" width="7.42578125" style="46" customWidth="1"/>
    <col min="2049" max="2049" width="8.42578125" style="46" customWidth="1"/>
    <col min="2050" max="2050" width="8.28515625" style="46" customWidth="1"/>
    <col min="2051" max="2051" width="11.42578125" style="46" customWidth="1"/>
    <col min="2052" max="2064" width="8" style="46" customWidth="1"/>
    <col min="2065" max="2065" width="9.42578125" style="46" customWidth="1"/>
    <col min="2066" max="2066" width="6.7109375" style="46" customWidth="1"/>
    <col min="2067" max="2069" width="8.28515625" style="46" customWidth="1"/>
    <col min="2070" max="2070" width="8.7109375" style="46" customWidth="1"/>
    <col min="2071" max="2071" width="6.7109375" style="46" customWidth="1"/>
    <col min="2072" max="2274" width="8.7109375" style="46"/>
    <col min="2275" max="2275" width="5.140625" style="46" customWidth="1"/>
    <col min="2276" max="2276" width="24" style="46" customWidth="1"/>
    <col min="2277" max="2277" width="7.7109375" style="46" customWidth="1"/>
    <col min="2278" max="2278" width="8.7109375" style="46" customWidth="1"/>
    <col min="2279" max="2279" width="8.42578125" style="46" customWidth="1"/>
    <col min="2280" max="2280" width="9.42578125" style="46" customWidth="1"/>
    <col min="2281" max="2281" width="10.140625" style="46" customWidth="1"/>
    <col min="2282" max="2282" width="7.7109375" style="46" customWidth="1"/>
    <col min="2283" max="2284" width="9.42578125" style="46" customWidth="1"/>
    <col min="2285" max="2286" width="9.7109375" style="46" customWidth="1"/>
    <col min="2287" max="2287" width="8.7109375" style="46" customWidth="1"/>
    <col min="2288" max="2288" width="9.42578125" style="46" customWidth="1"/>
    <col min="2289" max="2289" width="6.7109375" style="46" customWidth="1"/>
    <col min="2290" max="2290" width="8.140625" style="46" customWidth="1"/>
    <col min="2291" max="2291" width="10.42578125" style="46" customWidth="1"/>
    <col min="2292" max="2292" width="8.42578125" style="46" customWidth="1"/>
    <col min="2293" max="2293" width="9.7109375" style="46" customWidth="1"/>
    <col min="2294" max="2294" width="9.42578125" style="46" customWidth="1"/>
    <col min="2295" max="2295" width="7.42578125" style="46" customWidth="1"/>
    <col min="2296" max="2296" width="8.42578125" style="46" customWidth="1"/>
    <col min="2297" max="2298" width="8.28515625" style="46" customWidth="1"/>
    <col min="2299" max="2299" width="11.42578125" style="46" customWidth="1"/>
    <col min="2300" max="2300" width="10.42578125" style="46" customWidth="1"/>
    <col min="2301" max="2301" width="9.7109375" style="46" customWidth="1"/>
    <col min="2302" max="2302" width="9.140625" style="46" customWidth="1"/>
    <col min="2303" max="2303" width="9.42578125" style="46" customWidth="1"/>
    <col min="2304" max="2304" width="7.42578125" style="46" customWidth="1"/>
    <col min="2305" max="2305" width="8.42578125" style="46" customWidth="1"/>
    <col min="2306" max="2306" width="8.28515625" style="46" customWidth="1"/>
    <col min="2307" max="2307" width="11.42578125" style="46" customWidth="1"/>
    <col min="2308" max="2320" width="8" style="46" customWidth="1"/>
    <col min="2321" max="2321" width="9.42578125" style="46" customWidth="1"/>
    <col min="2322" max="2322" width="6.7109375" style="46" customWidth="1"/>
    <col min="2323" max="2325" width="8.28515625" style="46" customWidth="1"/>
    <col min="2326" max="2326" width="8.7109375" style="46" customWidth="1"/>
    <col min="2327" max="2327" width="6.7109375" style="46" customWidth="1"/>
    <col min="2328" max="2530" width="8.7109375" style="46"/>
    <col min="2531" max="2531" width="5.140625" style="46" customWidth="1"/>
    <col min="2532" max="2532" width="24" style="46" customWidth="1"/>
    <col min="2533" max="2533" width="7.7109375" style="46" customWidth="1"/>
    <col min="2534" max="2534" width="8.7109375" style="46" customWidth="1"/>
    <col min="2535" max="2535" width="8.42578125" style="46" customWidth="1"/>
    <col min="2536" max="2536" width="9.42578125" style="46" customWidth="1"/>
    <col min="2537" max="2537" width="10.140625" style="46" customWidth="1"/>
    <col min="2538" max="2538" width="7.7109375" style="46" customWidth="1"/>
    <col min="2539" max="2540" width="9.42578125" style="46" customWidth="1"/>
    <col min="2541" max="2542" width="9.7109375" style="46" customWidth="1"/>
    <col min="2543" max="2543" width="8.7109375" style="46" customWidth="1"/>
    <col min="2544" max="2544" width="9.42578125" style="46" customWidth="1"/>
    <col min="2545" max="2545" width="6.7109375" style="46" customWidth="1"/>
    <col min="2546" max="2546" width="8.140625" style="46" customWidth="1"/>
    <col min="2547" max="2547" width="10.42578125" style="46" customWidth="1"/>
    <col min="2548" max="2548" width="8.42578125" style="46" customWidth="1"/>
    <col min="2549" max="2549" width="9.7109375" style="46" customWidth="1"/>
    <col min="2550" max="2550" width="9.42578125" style="46" customWidth="1"/>
    <col min="2551" max="2551" width="7.42578125" style="46" customWidth="1"/>
    <col min="2552" max="2552" width="8.42578125" style="46" customWidth="1"/>
    <col min="2553" max="2554" width="8.28515625" style="46" customWidth="1"/>
    <col min="2555" max="2555" width="11.42578125" style="46" customWidth="1"/>
    <col min="2556" max="2556" width="10.42578125" style="46" customWidth="1"/>
    <col min="2557" max="2557" width="9.7109375" style="46" customWidth="1"/>
    <col min="2558" max="2558" width="9.140625" style="46" customWidth="1"/>
    <col min="2559" max="2559" width="9.42578125" style="46" customWidth="1"/>
    <col min="2560" max="2560" width="7.42578125" style="46" customWidth="1"/>
    <col min="2561" max="2561" width="8.42578125" style="46" customWidth="1"/>
    <col min="2562" max="2562" width="8.28515625" style="46" customWidth="1"/>
    <col min="2563" max="2563" width="11.42578125" style="46" customWidth="1"/>
    <col min="2564" max="2576" width="8" style="46" customWidth="1"/>
    <col min="2577" max="2577" width="9.42578125" style="46" customWidth="1"/>
    <col min="2578" max="2578" width="6.7109375" style="46" customWidth="1"/>
    <col min="2579" max="2581" width="8.28515625" style="46" customWidth="1"/>
    <col min="2582" max="2582" width="8.7109375" style="46" customWidth="1"/>
    <col min="2583" max="2583" width="6.7109375" style="46" customWidth="1"/>
    <col min="2584" max="2786" width="8.7109375" style="46"/>
    <col min="2787" max="2787" width="5.140625" style="46" customWidth="1"/>
    <col min="2788" max="2788" width="24" style="46" customWidth="1"/>
    <col min="2789" max="2789" width="7.7109375" style="46" customWidth="1"/>
    <col min="2790" max="2790" width="8.7109375" style="46" customWidth="1"/>
    <col min="2791" max="2791" width="8.42578125" style="46" customWidth="1"/>
    <col min="2792" max="2792" width="9.42578125" style="46" customWidth="1"/>
    <col min="2793" max="2793" width="10.140625" style="46" customWidth="1"/>
    <col min="2794" max="2794" width="7.7109375" style="46" customWidth="1"/>
    <col min="2795" max="2796" width="9.42578125" style="46" customWidth="1"/>
    <col min="2797" max="2798" width="9.7109375" style="46" customWidth="1"/>
    <col min="2799" max="2799" width="8.7109375" style="46" customWidth="1"/>
    <col min="2800" max="2800" width="9.42578125" style="46" customWidth="1"/>
    <col min="2801" max="2801" width="6.7109375" style="46" customWidth="1"/>
    <col min="2802" max="2802" width="8.140625" style="46" customWidth="1"/>
    <col min="2803" max="2803" width="10.42578125" style="46" customWidth="1"/>
    <col min="2804" max="2804" width="8.42578125" style="46" customWidth="1"/>
    <col min="2805" max="2805" width="9.7109375" style="46" customWidth="1"/>
    <col min="2806" max="2806" width="9.42578125" style="46" customWidth="1"/>
    <col min="2807" max="2807" width="7.42578125" style="46" customWidth="1"/>
    <col min="2808" max="2808" width="8.42578125" style="46" customWidth="1"/>
    <col min="2809" max="2810" width="8.28515625" style="46" customWidth="1"/>
    <col min="2811" max="2811" width="11.42578125" style="46" customWidth="1"/>
    <col min="2812" max="2812" width="10.42578125" style="46" customWidth="1"/>
    <col min="2813" max="2813" width="9.7109375" style="46" customWidth="1"/>
    <col min="2814" max="2814" width="9.140625" style="46" customWidth="1"/>
    <col min="2815" max="2815" width="9.42578125" style="46" customWidth="1"/>
    <col min="2816" max="2816" width="7.42578125" style="46" customWidth="1"/>
    <col min="2817" max="2817" width="8.42578125" style="46" customWidth="1"/>
    <col min="2818" max="2818" width="8.28515625" style="46" customWidth="1"/>
    <col min="2819" max="2819" width="11.42578125" style="46" customWidth="1"/>
    <col min="2820" max="2832" width="8" style="46" customWidth="1"/>
    <col min="2833" max="2833" width="9.42578125" style="46" customWidth="1"/>
    <col min="2834" max="2834" width="6.7109375" style="46" customWidth="1"/>
    <col min="2835" max="2837" width="8.28515625" style="46" customWidth="1"/>
    <col min="2838" max="2838" width="8.7109375" style="46" customWidth="1"/>
    <col min="2839" max="2839" width="6.7109375" style="46" customWidth="1"/>
    <col min="2840" max="3042" width="8.7109375" style="46"/>
    <col min="3043" max="3043" width="5.140625" style="46" customWidth="1"/>
    <col min="3044" max="3044" width="24" style="46" customWidth="1"/>
    <col min="3045" max="3045" width="7.7109375" style="46" customWidth="1"/>
    <col min="3046" max="3046" width="8.7109375" style="46" customWidth="1"/>
    <col min="3047" max="3047" width="8.42578125" style="46" customWidth="1"/>
    <col min="3048" max="3048" width="9.42578125" style="46" customWidth="1"/>
    <col min="3049" max="3049" width="10.140625" style="46" customWidth="1"/>
    <col min="3050" max="3050" width="7.7109375" style="46" customWidth="1"/>
    <col min="3051" max="3052" width="9.42578125" style="46" customWidth="1"/>
    <col min="3053" max="3054" width="9.7109375" style="46" customWidth="1"/>
    <col min="3055" max="3055" width="8.7109375" style="46" customWidth="1"/>
    <col min="3056" max="3056" width="9.42578125" style="46" customWidth="1"/>
    <col min="3057" max="3057" width="6.7109375" style="46" customWidth="1"/>
    <col min="3058" max="3058" width="8.140625" style="46" customWidth="1"/>
    <col min="3059" max="3059" width="10.42578125" style="46" customWidth="1"/>
    <col min="3060" max="3060" width="8.42578125" style="46" customWidth="1"/>
    <col min="3061" max="3061" width="9.7109375" style="46" customWidth="1"/>
    <col min="3062" max="3062" width="9.42578125" style="46" customWidth="1"/>
    <col min="3063" max="3063" width="7.42578125" style="46" customWidth="1"/>
    <col min="3064" max="3064" width="8.42578125" style="46" customWidth="1"/>
    <col min="3065" max="3066" width="8.28515625" style="46" customWidth="1"/>
    <col min="3067" max="3067" width="11.42578125" style="46" customWidth="1"/>
    <col min="3068" max="3068" width="10.42578125" style="46" customWidth="1"/>
    <col min="3069" max="3069" width="9.7109375" style="46" customWidth="1"/>
    <col min="3070" max="3070" width="9.140625" style="46" customWidth="1"/>
    <col min="3071" max="3071" width="9.42578125" style="46" customWidth="1"/>
    <col min="3072" max="3072" width="7.42578125" style="46" customWidth="1"/>
    <col min="3073" max="3073" width="8.42578125" style="46" customWidth="1"/>
    <col min="3074" max="3074" width="8.28515625" style="46" customWidth="1"/>
    <col min="3075" max="3075" width="11.42578125" style="46" customWidth="1"/>
    <col min="3076" max="3088" width="8" style="46" customWidth="1"/>
    <col min="3089" max="3089" width="9.42578125" style="46" customWidth="1"/>
    <col min="3090" max="3090" width="6.7109375" style="46" customWidth="1"/>
    <col min="3091" max="3093" width="8.28515625" style="46" customWidth="1"/>
    <col min="3094" max="3094" width="8.7109375" style="46" customWidth="1"/>
    <col min="3095" max="3095" width="6.7109375" style="46" customWidth="1"/>
    <col min="3096" max="3298" width="8.7109375" style="46"/>
    <col min="3299" max="3299" width="5.140625" style="46" customWidth="1"/>
    <col min="3300" max="3300" width="24" style="46" customWidth="1"/>
    <col min="3301" max="3301" width="7.7109375" style="46" customWidth="1"/>
    <col min="3302" max="3302" width="8.7109375" style="46" customWidth="1"/>
    <col min="3303" max="3303" width="8.42578125" style="46" customWidth="1"/>
    <col min="3304" max="3304" width="9.42578125" style="46" customWidth="1"/>
    <col min="3305" max="3305" width="10.140625" style="46" customWidth="1"/>
    <col min="3306" max="3306" width="7.7109375" style="46" customWidth="1"/>
    <col min="3307" max="3308" width="9.42578125" style="46" customWidth="1"/>
    <col min="3309" max="3310" width="9.7109375" style="46" customWidth="1"/>
    <col min="3311" max="3311" width="8.7109375" style="46" customWidth="1"/>
    <col min="3312" max="3312" width="9.42578125" style="46" customWidth="1"/>
    <col min="3313" max="3313" width="6.7109375" style="46" customWidth="1"/>
    <col min="3314" max="3314" width="8.140625" style="46" customWidth="1"/>
    <col min="3315" max="3315" width="10.42578125" style="46" customWidth="1"/>
    <col min="3316" max="3316" width="8.42578125" style="46" customWidth="1"/>
    <col min="3317" max="3317" width="9.7109375" style="46" customWidth="1"/>
    <col min="3318" max="3318" width="9.42578125" style="46" customWidth="1"/>
    <col min="3319" max="3319" width="7.42578125" style="46" customWidth="1"/>
    <col min="3320" max="3320" width="8.42578125" style="46" customWidth="1"/>
    <col min="3321" max="3322" width="8.28515625" style="46" customWidth="1"/>
    <col min="3323" max="3323" width="11.42578125" style="46" customWidth="1"/>
    <col min="3324" max="3324" width="10.42578125" style="46" customWidth="1"/>
    <col min="3325" max="3325" width="9.7109375" style="46" customWidth="1"/>
    <col min="3326" max="3326" width="9.140625" style="46" customWidth="1"/>
    <col min="3327" max="3327" width="9.42578125" style="46" customWidth="1"/>
    <col min="3328" max="3328" width="7.42578125" style="46" customWidth="1"/>
    <col min="3329" max="3329" width="8.42578125" style="46" customWidth="1"/>
    <col min="3330" max="3330" width="8.28515625" style="46" customWidth="1"/>
    <col min="3331" max="3331" width="11.42578125" style="46" customWidth="1"/>
    <col min="3332" max="3344" width="8" style="46" customWidth="1"/>
    <col min="3345" max="3345" width="9.42578125" style="46" customWidth="1"/>
    <col min="3346" max="3346" width="6.7109375" style="46" customWidth="1"/>
    <col min="3347" max="3349" width="8.28515625" style="46" customWidth="1"/>
    <col min="3350" max="3350" width="8.7109375" style="46" customWidth="1"/>
    <col min="3351" max="3351" width="6.7109375" style="46" customWidth="1"/>
    <col min="3352" max="3554" width="8.7109375" style="46"/>
    <col min="3555" max="3555" width="5.140625" style="46" customWidth="1"/>
    <col min="3556" max="3556" width="24" style="46" customWidth="1"/>
    <col min="3557" max="3557" width="7.7109375" style="46" customWidth="1"/>
    <col min="3558" max="3558" width="8.7109375" style="46" customWidth="1"/>
    <col min="3559" max="3559" width="8.42578125" style="46" customWidth="1"/>
    <col min="3560" max="3560" width="9.42578125" style="46" customWidth="1"/>
    <col min="3561" max="3561" width="10.140625" style="46" customWidth="1"/>
    <col min="3562" max="3562" width="7.7109375" style="46" customWidth="1"/>
    <col min="3563" max="3564" width="9.42578125" style="46" customWidth="1"/>
    <col min="3565" max="3566" width="9.7109375" style="46" customWidth="1"/>
    <col min="3567" max="3567" width="8.7109375" style="46" customWidth="1"/>
    <col min="3568" max="3568" width="9.42578125" style="46" customWidth="1"/>
    <col min="3569" max="3569" width="6.7109375" style="46" customWidth="1"/>
    <col min="3570" max="3570" width="8.140625" style="46" customWidth="1"/>
    <col min="3571" max="3571" width="10.42578125" style="46" customWidth="1"/>
    <col min="3572" max="3572" width="8.42578125" style="46" customWidth="1"/>
    <col min="3573" max="3573" width="9.7109375" style="46" customWidth="1"/>
    <col min="3574" max="3574" width="9.42578125" style="46" customWidth="1"/>
    <col min="3575" max="3575" width="7.42578125" style="46" customWidth="1"/>
    <col min="3576" max="3576" width="8.42578125" style="46" customWidth="1"/>
    <col min="3577" max="3578" width="8.28515625" style="46" customWidth="1"/>
    <col min="3579" max="3579" width="11.42578125" style="46" customWidth="1"/>
    <col min="3580" max="3580" width="10.42578125" style="46" customWidth="1"/>
    <col min="3581" max="3581" width="9.7109375" style="46" customWidth="1"/>
    <col min="3582" max="3582" width="9.140625" style="46" customWidth="1"/>
    <col min="3583" max="3583" width="9.42578125" style="46" customWidth="1"/>
    <col min="3584" max="3584" width="7.42578125" style="46" customWidth="1"/>
    <col min="3585" max="3585" width="8.42578125" style="46" customWidth="1"/>
    <col min="3586" max="3586" width="8.28515625" style="46" customWidth="1"/>
    <col min="3587" max="3587" width="11.42578125" style="46" customWidth="1"/>
    <col min="3588" max="3600" width="8" style="46" customWidth="1"/>
    <col min="3601" max="3601" width="9.42578125" style="46" customWidth="1"/>
    <col min="3602" max="3602" width="6.7109375" style="46" customWidth="1"/>
    <col min="3603" max="3605" width="8.28515625" style="46" customWidth="1"/>
    <col min="3606" max="3606" width="8.7109375" style="46" customWidth="1"/>
    <col min="3607" max="3607" width="6.7109375" style="46" customWidth="1"/>
    <col min="3608" max="3810" width="8.7109375" style="46"/>
    <col min="3811" max="3811" width="5.140625" style="46" customWidth="1"/>
    <col min="3812" max="3812" width="24" style="46" customWidth="1"/>
    <col min="3813" max="3813" width="7.7109375" style="46" customWidth="1"/>
    <col min="3814" max="3814" width="8.7109375" style="46" customWidth="1"/>
    <col min="3815" max="3815" width="8.42578125" style="46" customWidth="1"/>
    <col min="3816" max="3816" width="9.42578125" style="46" customWidth="1"/>
    <col min="3817" max="3817" width="10.140625" style="46" customWidth="1"/>
    <col min="3818" max="3818" width="7.7109375" style="46" customWidth="1"/>
    <col min="3819" max="3820" width="9.42578125" style="46" customWidth="1"/>
    <col min="3821" max="3822" width="9.7109375" style="46" customWidth="1"/>
    <col min="3823" max="3823" width="8.7109375" style="46" customWidth="1"/>
    <col min="3824" max="3824" width="9.42578125" style="46" customWidth="1"/>
    <col min="3825" max="3825" width="6.7109375" style="46" customWidth="1"/>
    <col min="3826" max="3826" width="8.140625" style="46" customWidth="1"/>
    <col min="3827" max="3827" width="10.42578125" style="46" customWidth="1"/>
    <col min="3828" max="3828" width="8.42578125" style="46" customWidth="1"/>
    <col min="3829" max="3829" width="9.7109375" style="46" customWidth="1"/>
    <col min="3830" max="3830" width="9.42578125" style="46" customWidth="1"/>
    <col min="3831" max="3831" width="7.42578125" style="46" customWidth="1"/>
    <col min="3832" max="3832" width="8.42578125" style="46" customWidth="1"/>
    <col min="3833" max="3834" width="8.28515625" style="46" customWidth="1"/>
    <col min="3835" max="3835" width="11.42578125" style="46" customWidth="1"/>
    <col min="3836" max="3836" width="10.42578125" style="46" customWidth="1"/>
    <col min="3837" max="3837" width="9.7109375" style="46" customWidth="1"/>
    <col min="3838" max="3838" width="9.140625" style="46" customWidth="1"/>
    <col min="3839" max="3839" width="9.42578125" style="46" customWidth="1"/>
    <col min="3840" max="3840" width="7.42578125" style="46" customWidth="1"/>
    <col min="3841" max="3841" width="8.42578125" style="46" customWidth="1"/>
    <col min="3842" max="3842" width="8.28515625" style="46" customWidth="1"/>
    <col min="3843" max="3843" width="11.42578125" style="46" customWidth="1"/>
    <col min="3844" max="3856" width="8" style="46" customWidth="1"/>
    <col min="3857" max="3857" width="9.42578125" style="46" customWidth="1"/>
    <col min="3858" max="3858" width="6.7109375" style="46" customWidth="1"/>
    <col min="3859" max="3861" width="8.28515625" style="46" customWidth="1"/>
    <col min="3862" max="3862" width="8.7109375" style="46" customWidth="1"/>
    <col min="3863" max="3863" width="6.7109375" style="46" customWidth="1"/>
    <col min="3864" max="4066" width="8.7109375" style="46"/>
    <col min="4067" max="4067" width="5.140625" style="46" customWidth="1"/>
    <col min="4068" max="4068" width="24" style="46" customWidth="1"/>
    <col min="4069" max="4069" width="7.7109375" style="46" customWidth="1"/>
    <col min="4070" max="4070" width="8.7109375" style="46" customWidth="1"/>
    <col min="4071" max="4071" width="8.42578125" style="46" customWidth="1"/>
    <col min="4072" max="4072" width="9.42578125" style="46" customWidth="1"/>
    <col min="4073" max="4073" width="10.140625" style="46" customWidth="1"/>
    <col min="4074" max="4074" width="7.7109375" style="46" customWidth="1"/>
    <col min="4075" max="4076" width="9.42578125" style="46" customWidth="1"/>
    <col min="4077" max="4078" width="9.7109375" style="46" customWidth="1"/>
    <col min="4079" max="4079" width="8.7109375" style="46" customWidth="1"/>
    <col min="4080" max="4080" width="9.42578125" style="46" customWidth="1"/>
    <col min="4081" max="4081" width="6.7109375" style="46" customWidth="1"/>
    <col min="4082" max="4082" width="8.140625" style="46" customWidth="1"/>
    <col min="4083" max="4083" width="10.42578125" style="46" customWidth="1"/>
    <col min="4084" max="4084" width="8.42578125" style="46" customWidth="1"/>
    <col min="4085" max="4085" width="9.7109375" style="46" customWidth="1"/>
    <col min="4086" max="4086" width="9.42578125" style="46" customWidth="1"/>
    <col min="4087" max="4087" width="7.42578125" style="46" customWidth="1"/>
    <col min="4088" max="4088" width="8.42578125" style="46" customWidth="1"/>
    <col min="4089" max="4090" width="8.28515625" style="46" customWidth="1"/>
    <col min="4091" max="4091" width="11.42578125" style="46" customWidth="1"/>
    <col min="4092" max="4092" width="10.42578125" style="46" customWidth="1"/>
    <col min="4093" max="4093" width="9.7109375" style="46" customWidth="1"/>
    <col min="4094" max="4094" width="9.140625" style="46" customWidth="1"/>
    <col min="4095" max="4095" width="9.42578125" style="46" customWidth="1"/>
    <col min="4096" max="4096" width="7.42578125" style="46" customWidth="1"/>
    <col min="4097" max="4097" width="8.42578125" style="46" customWidth="1"/>
    <col min="4098" max="4098" width="8.28515625" style="46" customWidth="1"/>
    <col min="4099" max="4099" width="11.42578125" style="46" customWidth="1"/>
    <col min="4100" max="4112" width="8" style="46" customWidth="1"/>
    <col min="4113" max="4113" width="9.42578125" style="46" customWidth="1"/>
    <col min="4114" max="4114" width="6.7109375" style="46" customWidth="1"/>
    <col min="4115" max="4117" width="8.28515625" style="46" customWidth="1"/>
    <col min="4118" max="4118" width="8.7109375" style="46" customWidth="1"/>
    <col min="4119" max="4119" width="6.7109375" style="46" customWidth="1"/>
    <col min="4120" max="4322" width="8.7109375" style="46"/>
    <col min="4323" max="4323" width="5.140625" style="46" customWidth="1"/>
    <col min="4324" max="4324" width="24" style="46" customWidth="1"/>
    <col min="4325" max="4325" width="7.7109375" style="46" customWidth="1"/>
    <col min="4326" max="4326" width="8.7109375" style="46" customWidth="1"/>
    <col min="4327" max="4327" width="8.42578125" style="46" customWidth="1"/>
    <col min="4328" max="4328" width="9.42578125" style="46" customWidth="1"/>
    <col min="4329" max="4329" width="10.140625" style="46" customWidth="1"/>
    <col min="4330" max="4330" width="7.7109375" style="46" customWidth="1"/>
    <col min="4331" max="4332" width="9.42578125" style="46" customWidth="1"/>
    <col min="4333" max="4334" width="9.7109375" style="46" customWidth="1"/>
    <col min="4335" max="4335" width="8.7109375" style="46" customWidth="1"/>
    <col min="4336" max="4336" width="9.42578125" style="46" customWidth="1"/>
    <col min="4337" max="4337" width="6.7109375" style="46" customWidth="1"/>
    <col min="4338" max="4338" width="8.140625" style="46" customWidth="1"/>
    <col min="4339" max="4339" width="10.42578125" style="46" customWidth="1"/>
    <col min="4340" max="4340" width="8.42578125" style="46" customWidth="1"/>
    <col min="4341" max="4341" width="9.7109375" style="46" customWidth="1"/>
    <col min="4342" max="4342" width="9.42578125" style="46" customWidth="1"/>
    <col min="4343" max="4343" width="7.42578125" style="46" customWidth="1"/>
    <col min="4344" max="4344" width="8.42578125" style="46" customWidth="1"/>
    <col min="4345" max="4346" width="8.28515625" style="46" customWidth="1"/>
    <col min="4347" max="4347" width="11.42578125" style="46" customWidth="1"/>
    <col min="4348" max="4348" width="10.42578125" style="46" customWidth="1"/>
    <col min="4349" max="4349" width="9.7109375" style="46" customWidth="1"/>
    <col min="4350" max="4350" width="9.140625" style="46" customWidth="1"/>
    <col min="4351" max="4351" width="9.42578125" style="46" customWidth="1"/>
    <col min="4352" max="4352" width="7.42578125" style="46" customWidth="1"/>
    <col min="4353" max="4353" width="8.42578125" style="46" customWidth="1"/>
    <col min="4354" max="4354" width="8.28515625" style="46" customWidth="1"/>
    <col min="4355" max="4355" width="11.42578125" style="46" customWidth="1"/>
    <col min="4356" max="4368" width="8" style="46" customWidth="1"/>
    <col min="4369" max="4369" width="9.42578125" style="46" customWidth="1"/>
    <col min="4370" max="4370" width="6.7109375" style="46" customWidth="1"/>
    <col min="4371" max="4373" width="8.28515625" style="46" customWidth="1"/>
    <col min="4374" max="4374" width="8.7109375" style="46" customWidth="1"/>
    <col min="4375" max="4375" width="6.7109375" style="46" customWidth="1"/>
    <col min="4376" max="4578" width="8.7109375" style="46"/>
    <col min="4579" max="4579" width="5.140625" style="46" customWidth="1"/>
    <col min="4580" max="4580" width="24" style="46" customWidth="1"/>
    <col min="4581" max="4581" width="7.7109375" style="46" customWidth="1"/>
    <col min="4582" max="4582" width="8.7109375" style="46" customWidth="1"/>
    <col min="4583" max="4583" width="8.42578125" style="46" customWidth="1"/>
    <col min="4584" max="4584" width="9.42578125" style="46" customWidth="1"/>
    <col min="4585" max="4585" width="10.140625" style="46" customWidth="1"/>
    <col min="4586" max="4586" width="7.7109375" style="46" customWidth="1"/>
    <col min="4587" max="4588" width="9.42578125" style="46" customWidth="1"/>
    <col min="4589" max="4590" width="9.7109375" style="46" customWidth="1"/>
    <col min="4591" max="4591" width="8.7109375" style="46" customWidth="1"/>
    <col min="4592" max="4592" width="9.42578125" style="46" customWidth="1"/>
    <col min="4593" max="4593" width="6.7109375" style="46" customWidth="1"/>
    <col min="4594" max="4594" width="8.140625" style="46" customWidth="1"/>
    <col min="4595" max="4595" width="10.42578125" style="46" customWidth="1"/>
    <col min="4596" max="4596" width="8.42578125" style="46" customWidth="1"/>
    <col min="4597" max="4597" width="9.7109375" style="46" customWidth="1"/>
    <col min="4598" max="4598" width="9.42578125" style="46" customWidth="1"/>
    <col min="4599" max="4599" width="7.42578125" style="46" customWidth="1"/>
    <col min="4600" max="4600" width="8.42578125" style="46" customWidth="1"/>
    <col min="4601" max="4602" width="8.28515625" style="46" customWidth="1"/>
    <col min="4603" max="4603" width="11.42578125" style="46" customWidth="1"/>
    <col min="4604" max="4604" width="10.42578125" style="46" customWidth="1"/>
    <col min="4605" max="4605" width="9.7109375" style="46" customWidth="1"/>
    <col min="4606" max="4606" width="9.140625" style="46" customWidth="1"/>
    <col min="4607" max="4607" width="9.42578125" style="46" customWidth="1"/>
    <col min="4608" max="4608" width="7.42578125" style="46" customWidth="1"/>
    <col min="4609" max="4609" width="8.42578125" style="46" customWidth="1"/>
    <col min="4610" max="4610" width="8.28515625" style="46" customWidth="1"/>
    <col min="4611" max="4611" width="11.42578125" style="46" customWidth="1"/>
    <col min="4612" max="4624" width="8" style="46" customWidth="1"/>
    <col min="4625" max="4625" width="9.42578125" style="46" customWidth="1"/>
    <col min="4626" max="4626" width="6.7109375" style="46" customWidth="1"/>
    <col min="4627" max="4629" width="8.28515625" style="46" customWidth="1"/>
    <col min="4630" max="4630" width="8.7109375" style="46" customWidth="1"/>
    <col min="4631" max="4631" width="6.7109375" style="46" customWidth="1"/>
    <col min="4632" max="4834" width="8.7109375" style="46"/>
    <col min="4835" max="4835" width="5.140625" style="46" customWidth="1"/>
    <col min="4836" max="4836" width="24" style="46" customWidth="1"/>
    <col min="4837" max="4837" width="7.7109375" style="46" customWidth="1"/>
    <col min="4838" max="4838" width="8.7109375" style="46" customWidth="1"/>
    <col min="4839" max="4839" width="8.42578125" style="46" customWidth="1"/>
    <col min="4840" max="4840" width="9.42578125" style="46" customWidth="1"/>
    <col min="4841" max="4841" width="10.140625" style="46" customWidth="1"/>
    <col min="4842" max="4842" width="7.7109375" style="46" customWidth="1"/>
    <col min="4843" max="4844" width="9.42578125" style="46" customWidth="1"/>
    <col min="4845" max="4846" width="9.7109375" style="46" customWidth="1"/>
    <col min="4847" max="4847" width="8.7109375" style="46" customWidth="1"/>
    <col min="4848" max="4848" width="9.42578125" style="46" customWidth="1"/>
    <col min="4849" max="4849" width="6.7109375" style="46" customWidth="1"/>
    <col min="4850" max="4850" width="8.140625" style="46" customWidth="1"/>
    <col min="4851" max="4851" width="10.42578125" style="46" customWidth="1"/>
    <col min="4852" max="4852" width="8.42578125" style="46" customWidth="1"/>
    <col min="4853" max="4853" width="9.7109375" style="46" customWidth="1"/>
    <col min="4854" max="4854" width="9.42578125" style="46" customWidth="1"/>
    <col min="4855" max="4855" width="7.42578125" style="46" customWidth="1"/>
    <col min="4856" max="4856" width="8.42578125" style="46" customWidth="1"/>
    <col min="4857" max="4858" width="8.28515625" style="46" customWidth="1"/>
    <col min="4859" max="4859" width="11.42578125" style="46" customWidth="1"/>
    <col min="4860" max="4860" width="10.42578125" style="46" customWidth="1"/>
    <col min="4861" max="4861" width="9.7109375" style="46" customWidth="1"/>
    <col min="4862" max="4862" width="9.140625" style="46" customWidth="1"/>
    <col min="4863" max="4863" width="9.42578125" style="46" customWidth="1"/>
    <col min="4864" max="4864" width="7.42578125" style="46" customWidth="1"/>
    <col min="4865" max="4865" width="8.42578125" style="46" customWidth="1"/>
    <col min="4866" max="4866" width="8.28515625" style="46" customWidth="1"/>
    <col min="4867" max="4867" width="11.42578125" style="46" customWidth="1"/>
    <col min="4868" max="4880" width="8" style="46" customWidth="1"/>
    <col min="4881" max="4881" width="9.42578125" style="46" customWidth="1"/>
    <col min="4882" max="4882" width="6.7109375" style="46" customWidth="1"/>
    <col min="4883" max="4885" width="8.28515625" style="46" customWidth="1"/>
    <col min="4886" max="4886" width="8.7109375" style="46" customWidth="1"/>
    <col min="4887" max="4887" width="6.7109375" style="46" customWidth="1"/>
    <col min="4888" max="5090" width="8.7109375" style="46"/>
    <col min="5091" max="5091" width="5.140625" style="46" customWidth="1"/>
    <col min="5092" max="5092" width="24" style="46" customWidth="1"/>
    <col min="5093" max="5093" width="7.7109375" style="46" customWidth="1"/>
    <col min="5094" max="5094" width="8.7109375" style="46" customWidth="1"/>
    <col min="5095" max="5095" width="8.42578125" style="46" customWidth="1"/>
    <col min="5096" max="5096" width="9.42578125" style="46" customWidth="1"/>
    <col min="5097" max="5097" width="10.140625" style="46" customWidth="1"/>
    <col min="5098" max="5098" width="7.7109375" style="46" customWidth="1"/>
    <col min="5099" max="5100" width="9.42578125" style="46" customWidth="1"/>
    <col min="5101" max="5102" width="9.7109375" style="46" customWidth="1"/>
    <col min="5103" max="5103" width="8.7109375" style="46" customWidth="1"/>
    <col min="5104" max="5104" width="9.42578125" style="46" customWidth="1"/>
    <col min="5105" max="5105" width="6.7109375" style="46" customWidth="1"/>
    <col min="5106" max="5106" width="8.140625" style="46" customWidth="1"/>
    <col min="5107" max="5107" width="10.42578125" style="46" customWidth="1"/>
    <col min="5108" max="5108" width="8.42578125" style="46" customWidth="1"/>
    <col min="5109" max="5109" width="9.7109375" style="46" customWidth="1"/>
    <col min="5110" max="5110" width="9.42578125" style="46" customWidth="1"/>
    <col min="5111" max="5111" width="7.42578125" style="46" customWidth="1"/>
    <col min="5112" max="5112" width="8.42578125" style="46" customWidth="1"/>
    <col min="5113" max="5114" width="8.28515625" style="46" customWidth="1"/>
    <col min="5115" max="5115" width="11.42578125" style="46" customWidth="1"/>
    <col min="5116" max="5116" width="10.42578125" style="46" customWidth="1"/>
    <col min="5117" max="5117" width="9.7109375" style="46" customWidth="1"/>
    <col min="5118" max="5118" width="9.140625" style="46" customWidth="1"/>
    <col min="5119" max="5119" width="9.42578125" style="46" customWidth="1"/>
    <col min="5120" max="5120" width="7.42578125" style="46" customWidth="1"/>
    <col min="5121" max="5121" width="8.42578125" style="46" customWidth="1"/>
    <col min="5122" max="5122" width="8.28515625" style="46" customWidth="1"/>
    <col min="5123" max="5123" width="11.42578125" style="46" customWidth="1"/>
    <col min="5124" max="5136" width="8" style="46" customWidth="1"/>
    <col min="5137" max="5137" width="9.42578125" style="46" customWidth="1"/>
    <col min="5138" max="5138" width="6.7109375" style="46" customWidth="1"/>
    <col min="5139" max="5141" width="8.28515625" style="46" customWidth="1"/>
    <col min="5142" max="5142" width="8.7109375" style="46" customWidth="1"/>
    <col min="5143" max="5143" width="6.7109375" style="46" customWidth="1"/>
    <col min="5144" max="5346" width="8.7109375" style="46"/>
    <col min="5347" max="5347" width="5.140625" style="46" customWidth="1"/>
    <col min="5348" max="5348" width="24" style="46" customWidth="1"/>
    <col min="5349" max="5349" width="7.7109375" style="46" customWidth="1"/>
    <col min="5350" max="5350" width="8.7109375" style="46" customWidth="1"/>
    <col min="5351" max="5351" width="8.42578125" style="46" customWidth="1"/>
    <col min="5352" max="5352" width="9.42578125" style="46" customWidth="1"/>
    <col min="5353" max="5353" width="10.140625" style="46" customWidth="1"/>
    <col min="5354" max="5354" width="7.7109375" style="46" customWidth="1"/>
    <col min="5355" max="5356" width="9.42578125" style="46" customWidth="1"/>
    <col min="5357" max="5358" width="9.7109375" style="46" customWidth="1"/>
    <col min="5359" max="5359" width="8.7109375" style="46" customWidth="1"/>
    <col min="5360" max="5360" width="9.42578125" style="46" customWidth="1"/>
    <col min="5361" max="5361" width="6.7109375" style="46" customWidth="1"/>
    <col min="5362" max="5362" width="8.140625" style="46" customWidth="1"/>
    <col min="5363" max="5363" width="10.42578125" style="46" customWidth="1"/>
    <col min="5364" max="5364" width="8.42578125" style="46" customWidth="1"/>
    <col min="5365" max="5365" width="9.7109375" style="46" customWidth="1"/>
    <col min="5366" max="5366" width="9.42578125" style="46" customWidth="1"/>
    <col min="5367" max="5367" width="7.42578125" style="46" customWidth="1"/>
    <col min="5368" max="5368" width="8.42578125" style="46" customWidth="1"/>
    <col min="5369" max="5370" width="8.28515625" style="46" customWidth="1"/>
    <col min="5371" max="5371" width="11.42578125" style="46" customWidth="1"/>
    <col min="5372" max="5372" width="10.42578125" style="46" customWidth="1"/>
    <col min="5373" max="5373" width="9.7109375" style="46" customWidth="1"/>
    <col min="5374" max="5374" width="9.140625" style="46" customWidth="1"/>
    <col min="5375" max="5375" width="9.42578125" style="46" customWidth="1"/>
    <col min="5376" max="5376" width="7.42578125" style="46" customWidth="1"/>
    <col min="5377" max="5377" width="8.42578125" style="46" customWidth="1"/>
    <col min="5378" max="5378" width="8.28515625" style="46" customWidth="1"/>
    <col min="5379" max="5379" width="11.42578125" style="46" customWidth="1"/>
    <col min="5380" max="5392" width="8" style="46" customWidth="1"/>
    <col min="5393" max="5393" width="9.42578125" style="46" customWidth="1"/>
    <col min="5394" max="5394" width="6.7109375" style="46" customWidth="1"/>
    <col min="5395" max="5397" width="8.28515625" style="46" customWidth="1"/>
    <col min="5398" max="5398" width="8.7109375" style="46" customWidth="1"/>
    <col min="5399" max="5399" width="6.7109375" style="46" customWidth="1"/>
    <col min="5400" max="5602" width="8.7109375" style="46"/>
    <col min="5603" max="5603" width="5.140625" style="46" customWidth="1"/>
    <col min="5604" max="5604" width="24" style="46" customWidth="1"/>
    <col min="5605" max="5605" width="7.7109375" style="46" customWidth="1"/>
    <col min="5606" max="5606" width="8.7109375" style="46" customWidth="1"/>
    <col min="5607" max="5607" width="8.42578125" style="46" customWidth="1"/>
    <col min="5608" max="5608" width="9.42578125" style="46" customWidth="1"/>
    <col min="5609" max="5609" width="10.140625" style="46" customWidth="1"/>
    <col min="5610" max="5610" width="7.7109375" style="46" customWidth="1"/>
    <col min="5611" max="5612" width="9.42578125" style="46" customWidth="1"/>
    <col min="5613" max="5614" width="9.7109375" style="46" customWidth="1"/>
    <col min="5615" max="5615" width="8.7109375" style="46" customWidth="1"/>
    <col min="5616" max="5616" width="9.42578125" style="46" customWidth="1"/>
    <col min="5617" max="5617" width="6.7109375" style="46" customWidth="1"/>
    <col min="5618" max="5618" width="8.140625" style="46" customWidth="1"/>
    <col min="5619" max="5619" width="10.42578125" style="46" customWidth="1"/>
    <col min="5620" max="5620" width="8.42578125" style="46" customWidth="1"/>
    <col min="5621" max="5621" width="9.7109375" style="46" customWidth="1"/>
    <col min="5622" max="5622" width="9.42578125" style="46" customWidth="1"/>
    <col min="5623" max="5623" width="7.42578125" style="46" customWidth="1"/>
    <col min="5624" max="5624" width="8.42578125" style="46" customWidth="1"/>
    <col min="5625" max="5626" width="8.28515625" style="46" customWidth="1"/>
    <col min="5627" max="5627" width="11.42578125" style="46" customWidth="1"/>
    <col min="5628" max="5628" width="10.42578125" style="46" customWidth="1"/>
    <col min="5629" max="5629" width="9.7109375" style="46" customWidth="1"/>
    <col min="5630" max="5630" width="9.140625" style="46" customWidth="1"/>
    <col min="5631" max="5631" width="9.42578125" style="46" customWidth="1"/>
    <col min="5632" max="5632" width="7.42578125" style="46" customWidth="1"/>
    <col min="5633" max="5633" width="8.42578125" style="46" customWidth="1"/>
    <col min="5634" max="5634" width="8.28515625" style="46" customWidth="1"/>
    <col min="5635" max="5635" width="11.42578125" style="46" customWidth="1"/>
    <col min="5636" max="5648" width="8" style="46" customWidth="1"/>
    <col min="5649" max="5649" width="9.42578125" style="46" customWidth="1"/>
    <col min="5650" max="5650" width="6.7109375" style="46" customWidth="1"/>
    <col min="5651" max="5653" width="8.28515625" style="46" customWidth="1"/>
    <col min="5654" max="5654" width="8.7109375" style="46" customWidth="1"/>
    <col min="5655" max="5655" width="6.7109375" style="46" customWidth="1"/>
    <col min="5656" max="5858" width="8.7109375" style="46"/>
    <col min="5859" max="5859" width="5.140625" style="46" customWidth="1"/>
    <col min="5860" max="5860" width="24" style="46" customWidth="1"/>
    <col min="5861" max="5861" width="7.7109375" style="46" customWidth="1"/>
    <col min="5862" max="5862" width="8.7109375" style="46" customWidth="1"/>
    <col min="5863" max="5863" width="8.42578125" style="46" customWidth="1"/>
    <col min="5864" max="5864" width="9.42578125" style="46" customWidth="1"/>
    <col min="5865" max="5865" width="10.140625" style="46" customWidth="1"/>
    <col min="5866" max="5866" width="7.7109375" style="46" customWidth="1"/>
    <col min="5867" max="5868" width="9.42578125" style="46" customWidth="1"/>
    <col min="5869" max="5870" width="9.7109375" style="46" customWidth="1"/>
    <col min="5871" max="5871" width="8.7109375" style="46" customWidth="1"/>
    <col min="5872" max="5872" width="9.42578125" style="46" customWidth="1"/>
    <col min="5873" max="5873" width="6.7109375" style="46" customWidth="1"/>
    <col min="5874" max="5874" width="8.140625" style="46" customWidth="1"/>
    <col min="5875" max="5875" width="10.42578125" style="46" customWidth="1"/>
    <col min="5876" max="5876" width="8.42578125" style="46" customWidth="1"/>
    <col min="5877" max="5877" width="9.7109375" style="46" customWidth="1"/>
    <col min="5878" max="5878" width="9.42578125" style="46" customWidth="1"/>
    <col min="5879" max="5879" width="7.42578125" style="46" customWidth="1"/>
    <col min="5880" max="5880" width="8.42578125" style="46" customWidth="1"/>
    <col min="5881" max="5882" width="8.28515625" style="46" customWidth="1"/>
    <col min="5883" max="5883" width="11.42578125" style="46" customWidth="1"/>
    <col min="5884" max="5884" width="10.42578125" style="46" customWidth="1"/>
    <col min="5885" max="5885" width="9.7109375" style="46" customWidth="1"/>
    <col min="5886" max="5886" width="9.140625" style="46" customWidth="1"/>
    <col min="5887" max="5887" width="9.42578125" style="46" customWidth="1"/>
    <col min="5888" max="5888" width="7.42578125" style="46" customWidth="1"/>
    <col min="5889" max="5889" width="8.42578125" style="46" customWidth="1"/>
    <col min="5890" max="5890" width="8.28515625" style="46" customWidth="1"/>
    <col min="5891" max="5891" width="11.42578125" style="46" customWidth="1"/>
    <col min="5892" max="5904" width="8" style="46" customWidth="1"/>
    <col min="5905" max="5905" width="9.42578125" style="46" customWidth="1"/>
    <col min="5906" max="5906" width="6.7109375" style="46" customWidth="1"/>
    <col min="5907" max="5909" width="8.28515625" style="46" customWidth="1"/>
    <col min="5910" max="5910" width="8.7109375" style="46" customWidth="1"/>
    <col min="5911" max="5911" width="6.7109375" style="46" customWidth="1"/>
    <col min="5912" max="6114" width="8.7109375" style="46"/>
    <col min="6115" max="6115" width="5.140625" style="46" customWidth="1"/>
    <col min="6116" max="6116" width="24" style="46" customWidth="1"/>
    <col min="6117" max="6117" width="7.7109375" style="46" customWidth="1"/>
    <col min="6118" max="6118" width="8.7109375" style="46" customWidth="1"/>
    <col min="6119" max="6119" width="8.42578125" style="46" customWidth="1"/>
    <col min="6120" max="6120" width="9.42578125" style="46" customWidth="1"/>
    <col min="6121" max="6121" width="10.140625" style="46" customWidth="1"/>
    <col min="6122" max="6122" width="7.7109375" style="46" customWidth="1"/>
    <col min="6123" max="6124" width="9.42578125" style="46" customWidth="1"/>
    <col min="6125" max="6126" width="9.7109375" style="46" customWidth="1"/>
    <col min="6127" max="6127" width="8.7109375" style="46" customWidth="1"/>
    <col min="6128" max="6128" width="9.42578125" style="46" customWidth="1"/>
    <col min="6129" max="6129" width="6.7109375" style="46" customWidth="1"/>
    <col min="6130" max="6130" width="8.140625" style="46" customWidth="1"/>
    <col min="6131" max="6131" width="10.42578125" style="46" customWidth="1"/>
    <col min="6132" max="6132" width="8.42578125" style="46" customWidth="1"/>
    <col min="6133" max="6133" width="9.7109375" style="46" customWidth="1"/>
    <col min="6134" max="6134" width="9.42578125" style="46" customWidth="1"/>
    <col min="6135" max="6135" width="7.42578125" style="46" customWidth="1"/>
    <col min="6136" max="6136" width="8.42578125" style="46" customWidth="1"/>
    <col min="6137" max="6138" width="8.28515625" style="46" customWidth="1"/>
    <col min="6139" max="6139" width="11.42578125" style="46" customWidth="1"/>
    <col min="6140" max="6140" width="10.42578125" style="46" customWidth="1"/>
    <col min="6141" max="6141" width="9.7109375" style="46" customWidth="1"/>
    <col min="6142" max="6142" width="9.140625" style="46" customWidth="1"/>
    <col min="6143" max="6143" width="9.42578125" style="46" customWidth="1"/>
    <col min="6144" max="6144" width="7.42578125" style="46" customWidth="1"/>
    <col min="6145" max="6145" width="8.42578125" style="46" customWidth="1"/>
    <col min="6146" max="6146" width="8.28515625" style="46" customWidth="1"/>
    <col min="6147" max="6147" width="11.42578125" style="46" customWidth="1"/>
    <col min="6148" max="6160" width="8" style="46" customWidth="1"/>
    <col min="6161" max="6161" width="9.42578125" style="46" customWidth="1"/>
    <col min="6162" max="6162" width="6.7109375" style="46" customWidth="1"/>
    <col min="6163" max="6165" width="8.28515625" style="46" customWidth="1"/>
    <col min="6166" max="6166" width="8.7109375" style="46" customWidth="1"/>
    <col min="6167" max="6167" width="6.7109375" style="46" customWidth="1"/>
    <col min="6168" max="6370" width="8.7109375" style="46"/>
    <col min="6371" max="6371" width="5.140625" style="46" customWidth="1"/>
    <col min="6372" max="6372" width="24" style="46" customWidth="1"/>
    <col min="6373" max="6373" width="7.7109375" style="46" customWidth="1"/>
    <col min="6374" max="6374" width="8.7109375" style="46" customWidth="1"/>
    <col min="6375" max="6375" width="8.42578125" style="46" customWidth="1"/>
    <col min="6376" max="6376" width="9.42578125" style="46" customWidth="1"/>
    <col min="6377" max="6377" width="10.140625" style="46" customWidth="1"/>
    <col min="6378" max="6378" width="7.7109375" style="46" customWidth="1"/>
    <col min="6379" max="6380" width="9.42578125" style="46" customWidth="1"/>
    <col min="6381" max="6382" width="9.7109375" style="46" customWidth="1"/>
    <col min="6383" max="6383" width="8.7109375" style="46" customWidth="1"/>
    <col min="6384" max="6384" width="9.42578125" style="46" customWidth="1"/>
    <col min="6385" max="6385" width="6.7109375" style="46" customWidth="1"/>
    <col min="6386" max="6386" width="8.140625" style="46" customWidth="1"/>
    <col min="6387" max="6387" width="10.42578125" style="46" customWidth="1"/>
    <col min="6388" max="6388" width="8.42578125" style="46" customWidth="1"/>
    <col min="6389" max="6389" width="9.7109375" style="46" customWidth="1"/>
    <col min="6390" max="6390" width="9.42578125" style="46" customWidth="1"/>
    <col min="6391" max="6391" width="7.42578125" style="46" customWidth="1"/>
    <col min="6392" max="6392" width="8.42578125" style="46" customWidth="1"/>
    <col min="6393" max="6394" width="8.28515625" style="46" customWidth="1"/>
    <col min="6395" max="6395" width="11.42578125" style="46" customWidth="1"/>
    <col min="6396" max="6396" width="10.42578125" style="46" customWidth="1"/>
    <col min="6397" max="6397" width="9.7109375" style="46" customWidth="1"/>
    <col min="6398" max="6398" width="9.140625" style="46" customWidth="1"/>
    <col min="6399" max="6399" width="9.42578125" style="46" customWidth="1"/>
    <col min="6400" max="6400" width="7.42578125" style="46" customWidth="1"/>
    <col min="6401" max="6401" width="8.42578125" style="46" customWidth="1"/>
    <col min="6402" max="6402" width="8.28515625" style="46" customWidth="1"/>
    <col min="6403" max="6403" width="11.42578125" style="46" customWidth="1"/>
    <col min="6404" max="6416" width="8" style="46" customWidth="1"/>
    <col min="6417" max="6417" width="9.42578125" style="46" customWidth="1"/>
    <col min="6418" max="6418" width="6.7109375" style="46" customWidth="1"/>
    <col min="6419" max="6421" width="8.28515625" style="46" customWidth="1"/>
    <col min="6422" max="6422" width="8.7109375" style="46" customWidth="1"/>
    <col min="6423" max="6423" width="6.7109375" style="46" customWidth="1"/>
    <col min="6424" max="6626" width="8.7109375" style="46"/>
    <col min="6627" max="6627" width="5.140625" style="46" customWidth="1"/>
    <col min="6628" max="6628" width="24" style="46" customWidth="1"/>
    <col min="6629" max="6629" width="7.7109375" style="46" customWidth="1"/>
    <col min="6630" max="6630" width="8.7109375" style="46" customWidth="1"/>
    <col min="6631" max="6631" width="8.42578125" style="46" customWidth="1"/>
    <col min="6632" max="6632" width="9.42578125" style="46" customWidth="1"/>
    <col min="6633" max="6633" width="10.140625" style="46" customWidth="1"/>
    <col min="6634" max="6634" width="7.7109375" style="46" customWidth="1"/>
    <col min="6635" max="6636" width="9.42578125" style="46" customWidth="1"/>
    <col min="6637" max="6638" width="9.7109375" style="46" customWidth="1"/>
    <col min="6639" max="6639" width="8.7109375" style="46" customWidth="1"/>
    <col min="6640" max="6640" width="9.42578125" style="46" customWidth="1"/>
    <col min="6641" max="6641" width="6.7109375" style="46" customWidth="1"/>
    <col min="6642" max="6642" width="8.140625" style="46" customWidth="1"/>
    <col min="6643" max="6643" width="10.42578125" style="46" customWidth="1"/>
    <col min="6644" max="6644" width="8.42578125" style="46" customWidth="1"/>
    <col min="6645" max="6645" width="9.7109375" style="46" customWidth="1"/>
    <col min="6646" max="6646" width="9.42578125" style="46" customWidth="1"/>
    <col min="6647" max="6647" width="7.42578125" style="46" customWidth="1"/>
    <col min="6648" max="6648" width="8.42578125" style="46" customWidth="1"/>
    <col min="6649" max="6650" width="8.28515625" style="46" customWidth="1"/>
    <col min="6651" max="6651" width="11.42578125" style="46" customWidth="1"/>
    <col min="6652" max="6652" width="10.42578125" style="46" customWidth="1"/>
    <col min="6653" max="6653" width="9.7109375" style="46" customWidth="1"/>
    <col min="6654" max="6654" width="9.140625" style="46" customWidth="1"/>
    <col min="6655" max="6655" width="9.42578125" style="46" customWidth="1"/>
    <col min="6656" max="6656" width="7.42578125" style="46" customWidth="1"/>
    <col min="6657" max="6657" width="8.42578125" style="46" customWidth="1"/>
    <col min="6658" max="6658" width="8.28515625" style="46" customWidth="1"/>
    <col min="6659" max="6659" width="11.42578125" style="46" customWidth="1"/>
    <col min="6660" max="6672" width="8" style="46" customWidth="1"/>
    <col min="6673" max="6673" width="9.42578125" style="46" customWidth="1"/>
    <col min="6674" max="6674" width="6.7109375" style="46" customWidth="1"/>
    <col min="6675" max="6677" width="8.28515625" style="46" customWidth="1"/>
    <col min="6678" max="6678" width="8.7109375" style="46" customWidth="1"/>
    <col min="6679" max="6679" width="6.7109375" style="46" customWidth="1"/>
    <col min="6680" max="6882" width="8.7109375" style="46"/>
    <col min="6883" max="6883" width="5.140625" style="46" customWidth="1"/>
    <col min="6884" max="6884" width="24" style="46" customWidth="1"/>
    <col min="6885" max="6885" width="7.7109375" style="46" customWidth="1"/>
    <col min="6886" max="6886" width="8.7109375" style="46" customWidth="1"/>
    <col min="6887" max="6887" width="8.42578125" style="46" customWidth="1"/>
    <col min="6888" max="6888" width="9.42578125" style="46" customWidth="1"/>
    <col min="6889" max="6889" width="10.140625" style="46" customWidth="1"/>
    <col min="6890" max="6890" width="7.7109375" style="46" customWidth="1"/>
    <col min="6891" max="6892" width="9.42578125" style="46" customWidth="1"/>
    <col min="6893" max="6894" width="9.7109375" style="46" customWidth="1"/>
    <col min="6895" max="6895" width="8.7109375" style="46" customWidth="1"/>
    <col min="6896" max="6896" width="9.42578125" style="46" customWidth="1"/>
    <col min="6897" max="6897" width="6.7109375" style="46" customWidth="1"/>
    <col min="6898" max="6898" width="8.140625" style="46" customWidth="1"/>
    <col min="6899" max="6899" width="10.42578125" style="46" customWidth="1"/>
    <col min="6900" max="6900" width="8.42578125" style="46" customWidth="1"/>
    <col min="6901" max="6901" width="9.7109375" style="46" customWidth="1"/>
    <col min="6902" max="6902" width="9.42578125" style="46" customWidth="1"/>
    <col min="6903" max="6903" width="7.42578125" style="46" customWidth="1"/>
    <col min="6904" max="6904" width="8.42578125" style="46" customWidth="1"/>
    <col min="6905" max="6906" width="8.28515625" style="46" customWidth="1"/>
    <col min="6907" max="6907" width="11.42578125" style="46" customWidth="1"/>
    <col min="6908" max="6908" width="10.42578125" style="46" customWidth="1"/>
    <col min="6909" max="6909" width="9.7109375" style="46" customWidth="1"/>
    <col min="6910" max="6910" width="9.140625" style="46" customWidth="1"/>
    <col min="6911" max="6911" width="9.42578125" style="46" customWidth="1"/>
    <col min="6912" max="6912" width="7.42578125" style="46" customWidth="1"/>
    <col min="6913" max="6913" width="8.42578125" style="46" customWidth="1"/>
    <col min="6914" max="6914" width="8.28515625" style="46" customWidth="1"/>
    <col min="6915" max="6915" width="11.42578125" style="46" customWidth="1"/>
    <col min="6916" max="6928" width="8" style="46" customWidth="1"/>
    <col min="6929" max="6929" width="9.42578125" style="46" customWidth="1"/>
    <col min="6930" max="6930" width="6.7109375" style="46" customWidth="1"/>
    <col min="6931" max="6933" width="8.28515625" style="46" customWidth="1"/>
    <col min="6934" max="6934" width="8.7109375" style="46" customWidth="1"/>
    <col min="6935" max="6935" width="6.7109375" style="46" customWidth="1"/>
    <col min="6936" max="7138" width="8.7109375" style="46"/>
    <col min="7139" max="7139" width="5.140625" style="46" customWidth="1"/>
    <col min="7140" max="7140" width="24" style="46" customWidth="1"/>
    <col min="7141" max="7141" width="7.7109375" style="46" customWidth="1"/>
    <col min="7142" max="7142" width="8.7109375" style="46" customWidth="1"/>
    <col min="7143" max="7143" width="8.42578125" style="46" customWidth="1"/>
    <col min="7144" max="7144" width="9.42578125" style="46" customWidth="1"/>
    <col min="7145" max="7145" width="10.140625" style="46" customWidth="1"/>
    <col min="7146" max="7146" width="7.7109375" style="46" customWidth="1"/>
    <col min="7147" max="7148" width="9.42578125" style="46" customWidth="1"/>
    <col min="7149" max="7150" width="9.7109375" style="46" customWidth="1"/>
    <col min="7151" max="7151" width="8.7109375" style="46" customWidth="1"/>
    <col min="7152" max="7152" width="9.42578125" style="46" customWidth="1"/>
    <col min="7153" max="7153" width="6.7109375" style="46" customWidth="1"/>
    <col min="7154" max="7154" width="8.140625" style="46" customWidth="1"/>
    <col min="7155" max="7155" width="10.42578125" style="46" customWidth="1"/>
    <col min="7156" max="7156" width="8.42578125" style="46" customWidth="1"/>
    <col min="7157" max="7157" width="9.7109375" style="46" customWidth="1"/>
    <col min="7158" max="7158" width="9.42578125" style="46" customWidth="1"/>
    <col min="7159" max="7159" width="7.42578125" style="46" customWidth="1"/>
    <col min="7160" max="7160" width="8.42578125" style="46" customWidth="1"/>
    <col min="7161" max="7162" width="8.28515625" style="46" customWidth="1"/>
    <col min="7163" max="7163" width="11.42578125" style="46" customWidth="1"/>
    <col min="7164" max="7164" width="10.42578125" style="46" customWidth="1"/>
    <col min="7165" max="7165" width="9.7109375" style="46" customWidth="1"/>
    <col min="7166" max="7166" width="9.140625" style="46" customWidth="1"/>
    <col min="7167" max="7167" width="9.42578125" style="46" customWidth="1"/>
    <col min="7168" max="7168" width="7.42578125" style="46" customWidth="1"/>
    <col min="7169" max="7169" width="8.42578125" style="46" customWidth="1"/>
    <col min="7170" max="7170" width="8.28515625" style="46" customWidth="1"/>
    <col min="7171" max="7171" width="11.42578125" style="46" customWidth="1"/>
    <col min="7172" max="7184" width="8" style="46" customWidth="1"/>
    <col min="7185" max="7185" width="9.42578125" style="46" customWidth="1"/>
    <col min="7186" max="7186" width="6.7109375" style="46" customWidth="1"/>
    <col min="7187" max="7189" width="8.28515625" style="46" customWidth="1"/>
    <col min="7190" max="7190" width="8.7109375" style="46" customWidth="1"/>
    <col min="7191" max="7191" width="6.7109375" style="46" customWidth="1"/>
    <col min="7192" max="7394" width="8.7109375" style="46"/>
    <col min="7395" max="7395" width="5.140625" style="46" customWidth="1"/>
    <col min="7396" max="7396" width="24" style="46" customWidth="1"/>
    <col min="7397" max="7397" width="7.7109375" style="46" customWidth="1"/>
    <col min="7398" max="7398" width="8.7109375" style="46" customWidth="1"/>
    <col min="7399" max="7399" width="8.42578125" style="46" customWidth="1"/>
    <col min="7400" max="7400" width="9.42578125" style="46" customWidth="1"/>
    <col min="7401" max="7401" width="10.140625" style="46" customWidth="1"/>
    <col min="7402" max="7402" width="7.7109375" style="46" customWidth="1"/>
    <col min="7403" max="7404" width="9.42578125" style="46" customWidth="1"/>
    <col min="7405" max="7406" width="9.7109375" style="46" customWidth="1"/>
    <col min="7407" max="7407" width="8.7109375" style="46" customWidth="1"/>
    <col min="7408" max="7408" width="9.42578125" style="46" customWidth="1"/>
    <col min="7409" max="7409" width="6.7109375" style="46" customWidth="1"/>
    <col min="7410" max="7410" width="8.140625" style="46" customWidth="1"/>
    <col min="7411" max="7411" width="10.42578125" style="46" customWidth="1"/>
    <col min="7412" max="7412" width="8.42578125" style="46" customWidth="1"/>
    <col min="7413" max="7413" width="9.7109375" style="46" customWidth="1"/>
    <col min="7414" max="7414" width="9.42578125" style="46" customWidth="1"/>
    <col min="7415" max="7415" width="7.42578125" style="46" customWidth="1"/>
    <col min="7416" max="7416" width="8.42578125" style="46" customWidth="1"/>
    <col min="7417" max="7418" width="8.28515625" style="46" customWidth="1"/>
    <col min="7419" max="7419" width="11.42578125" style="46" customWidth="1"/>
    <col min="7420" max="7420" width="10.42578125" style="46" customWidth="1"/>
    <col min="7421" max="7421" width="9.7109375" style="46" customWidth="1"/>
    <col min="7422" max="7422" width="9.140625" style="46" customWidth="1"/>
    <col min="7423" max="7423" width="9.42578125" style="46" customWidth="1"/>
    <col min="7424" max="7424" width="7.42578125" style="46" customWidth="1"/>
    <col min="7425" max="7425" width="8.42578125" style="46" customWidth="1"/>
    <col min="7426" max="7426" width="8.28515625" style="46" customWidth="1"/>
    <col min="7427" max="7427" width="11.42578125" style="46" customWidth="1"/>
    <col min="7428" max="7440" width="8" style="46" customWidth="1"/>
    <col min="7441" max="7441" width="9.42578125" style="46" customWidth="1"/>
    <col min="7442" max="7442" width="6.7109375" style="46" customWidth="1"/>
    <col min="7443" max="7445" width="8.28515625" style="46" customWidth="1"/>
    <col min="7446" max="7446" width="8.7109375" style="46" customWidth="1"/>
    <col min="7447" max="7447" width="6.7109375" style="46" customWidth="1"/>
    <col min="7448" max="7650" width="8.7109375" style="46"/>
    <col min="7651" max="7651" width="5.140625" style="46" customWidth="1"/>
    <col min="7652" max="7652" width="24" style="46" customWidth="1"/>
    <col min="7653" max="7653" width="7.7109375" style="46" customWidth="1"/>
    <col min="7654" max="7654" width="8.7109375" style="46" customWidth="1"/>
    <col min="7655" max="7655" width="8.42578125" style="46" customWidth="1"/>
    <col min="7656" max="7656" width="9.42578125" style="46" customWidth="1"/>
    <col min="7657" max="7657" width="10.140625" style="46" customWidth="1"/>
    <col min="7658" max="7658" width="7.7109375" style="46" customWidth="1"/>
    <col min="7659" max="7660" width="9.42578125" style="46" customWidth="1"/>
    <col min="7661" max="7662" width="9.7109375" style="46" customWidth="1"/>
    <col min="7663" max="7663" width="8.7109375" style="46" customWidth="1"/>
    <col min="7664" max="7664" width="9.42578125" style="46" customWidth="1"/>
    <col min="7665" max="7665" width="6.7109375" style="46" customWidth="1"/>
    <col min="7666" max="7666" width="8.140625" style="46" customWidth="1"/>
    <col min="7667" max="7667" width="10.42578125" style="46" customWidth="1"/>
    <col min="7668" max="7668" width="8.42578125" style="46" customWidth="1"/>
    <col min="7669" max="7669" width="9.7109375" style="46" customWidth="1"/>
    <col min="7670" max="7670" width="9.42578125" style="46" customWidth="1"/>
    <col min="7671" max="7671" width="7.42578125" style="46" customWidth="1"/>
    <col min="7672" max="7672" width="8.42578125" style="46" customWidth="1"/>
    <col min="7673" max="7674" width="8.28515625" style="46" customWidth="1"/>
    <col min="7675" max="7675" width="11.42578125" style="46" customWidth="1"/>
    <col min="7676" max="7676" width="10.42578125" style="46" customWidth="1"/>
    <col min="7677" max="7677" width="9.7109375" style="46" customWidth="1"/>
    <col min="7678" max="7678" width="9.140625" style="46" customWidth="1"/>
    <col min="7679" max="7679" width="9.42578125" style="46" customWidth="1"/>
    <col min="7680" max="7680" width="7.42578125" style="46" customWidth="1"/>
    <col min="7681" max="7681" width="8.42578125" style="46" customWidth="1"/>
    <col min="7682" max="7682" width="8.28515625" style="46" customWidth="1"/>
    <col min="7683" max="7683" width="11.42578125" style="46" customWidth="1"/>
    <col min="7684" max="7696" width="8" style="46" customWidth="1"/>
    <col min="7697" max="7697" width="9.42578125" style="46" customWidth="1"/>
    <col min="7698" max="7698" width="6.7109375" style="46" customWidth="1"/>
    <col min="7699" max="7701" width="8.28515625" style="46" customWidth="1"/>
    <col min="7702" max="7702" width="8.7109375" style="46" customWidth="1"/>
    <col min="7703" max="7703" width="6.7109375" style="46" customWidth="1"/>
    <col min="7704" max="7906" width="8.7109375" style="46"/>
    <col min="7907" max="7907" width="5.140625" style="46" customWidth="1"/>
    <col min="7908" max="7908" width="24" style="46" customWidth="1"/>
    <col min="7909" max="7909" width="7.7109375" style="46" customWidth="1"/>
    <col min="7910" max="7910" width="8.7109375" style="46" customWidth="1"/>
    <col min="7911" max="7911" width="8.42578125" style="46" customWidth="1"/>
    <col min="7912" max="7912" width="9.42578125" style="46" customWidth="1"/>
    <col min="7913" max="7913" width="10.140625" style="46" customWidth="1"/>
    <col min="7914" max="7914" width="7.7109375" style="46" customWidth="1"/>
    <col min="7915" max="7916" width="9.42578125" style="46" customWidth="1"/>
    <col min="7917" max="7918" width="9.7109375" style="46" customWidth="1"/>
    <col min="7919" max="7919" width="8.7109375" style="46" customWidth="1"/>
    <col min="7920" max="7920" width="9.42578125" style="46" customWidth="1"/>
    <col min="7921" max="7921" width="6.7109375" style="46" customWidth="1"/>
    <col min="7922" max="7922" width="8.140625" style="46" customWidth="1"/>
    <col min="7923" max="7923" width="10.42578125" style="46" customWidth="1"/>
    <col min="7924" max="7924" width="8.42578125" style="46" customWidth="1"/>
    <col min="7925" max="7925" width="9.7109375" style="46" customWidth="1"/>
    <col min="7926" max="7926" width="9.42578125" style="46" customWidth="1"/>
    <col min="7927" max="7927" width="7.42578125" style="46" customWidth="1"/>
    <col min="7928" max="7928" width="8.42578125" style="46" customWidth="1"/>
    <col min="7929" max="7930" width="8.28515625" style="46" customWidth="1"/>
    <col min="7931" max="7931" width="11.42578125" style="46" customWidth="1"/>
    <col min="7932" max="7932" width="10.42578125" style="46" customWidth="1"/>
    <col min="7933" max="7933" width="9.7109375" style="46" customWidth="1"/>
    <col min="7934" max="7934" width="9.140625" style="46" customWidth="1"/>
    <col min="7935" max="7935" width="9.42578125" style="46" customWidth="1"/>
    <col min="7936" max="7936" width="7.42578125" style="46" customWidth="1"/>
    <col min="7937" max="7937" width="8.42578125" style="46" customWidth="1"/>
    <col min="7938" max="7938" width="8.28515625" style="46" customWidth="1"/>
    <col min="7939" max="7939" width="11.42578125" style="46" customWidth="1"/>
    <col min="7940" max="7952" width="8" style="46" customWidth="1"/>
    <col min="7953" max="7953" width="9.42578125" style="46" customWidth="1"/>
    <col min="7954" max="7954" width="6.7109375" style="46" customWidth="1"/>
    <col min="7955" max="7957" width="8.28515625" style="46" customWidth="1"/>
    <col min="7958" max="7958" width="8.7109375" style="46" customWidth="1"/>
    <col min="7959" max="7959" width="6.7109375" style="46" customWidth="1"/>
    <col min="7960" max="8162" width="8.7109375" style="46"/>
    <col min="8163" max="8163" width="5.140625" style="46" customWidth="1"/>
    <col min="8164" max="8164" width="24" style="46" customWidth="1"/>
    <col min="8165" max="8165" width="7.7109375" style="46" customWidth="1"/>
    <col min="8166" max="8166" width="8.7109375" style="46" customWidth="1"/>
    <col min="8167" max="8167" width="8.42578125" style="46" customWidth="1"/>
    <col min="8168" max="8168" width="9.42578125" style="46" customWidth="1"/>
    <col min="8169" max="8169" width="10.140625" style="46" customWidth="1"/>
    <col min="8170" max="8170" width="7.7109375" style="46" customWidth="1"/>
    <col min="8171" max="8172" width="9.42578125" style="46" customWidth="1"/>
    <col min="8173" max="8174" width="9.7109375" style="46" customWidth="1"/>
    <col min="8175" max="8175" width="8.7109375" style="46" customWidth="1"/>
    <col min="8176" max="8176" width="9.42578125" style="46" customWidth="1"/>
    <col min="8177" max="8177" width="6.7109375" style="46" customWidth="1"/>
    <col min="8178" max="8178" width="8.140625" style="46" customWidth="1"/>
    <col min="8179" max="8179" width="10.42578125" style="46" customWidth="1"/>
    <col min="8180" max="8180" width="8.42578125" style="46" customWidth="1"/>
    <col min="8181" max="8181" width="9.7109375" style="46" customWidth="1"/>
    <col min="8182" max="8182" width="9.42578125" style="46" customWidth="1"/>
    <col min="8183" max="8183" width="7.42578125" style="46" customWidth="1"/>
    <col min="8184" max="8184" width="8.42578125" style="46" customWidth="1"/>
    <col min="8185" max="8186" width="8.28515625" style="46" customWidth="1"/>
    <col min="8187" max="8187" width="11.42578125" style="46" customWidth="1"/>
    <col min="8188" max="8188" width="10.42578125" style="46" customWidth="1"/>
    <col min="8189" max="8189" width="9.7109375" style="46" customWidth="1"/>
    <col min="8190" max="8190" width="9.140625" style="46" customWidth="1"/>
    <col min="8191" max="8191" width="9.42578125" style="46" customWidth="1"/>
    <col min="8192" max="8192" width="7.42578125" style="46" customWidth="1"/>
    <col min="8193" max="8193" width="8.42578125" style="46" customWidth="1"/>
    <col min="8194" max="8194" width="8.28515625" style="46" customWidth="1"/>
    <col min="8195" max="8195" width="11.42578125" style="46" customWidth="1"/>
    <col min="8196" max="8208" width="8" style="46" customWidth="1"/>
    <col min="8209" max="8209" width="9.42578125" style="46" customWidth="1"/>
    <col min="8210" max="8210" width="6.7109375" style="46" customWidth="1"/>
    <col min="8211" max="8213" width="8.28515625" style="46" customWidth="1"/>
    <col min="8214" max="8214" width="8.7109375" style="46" customWidth="1"/>
    <col min="8215" max="8215" width="6.7109375" style="46" customWidth="1"/>
    <col min="8216" max="8418" width="8.7109375" style="46"/>
    <col min="8419" max="8419" width="5.140625" style="46" customWidth="1"/>
    <col min="8420" max="8420" width="24" style="46" customWidth="1"/>
    <col min="8421" max="8421" width="7.7109375" style="46" customWidth="1"/>
    <col min="8422" max="8422" width="8.7109375" style="46" customWidth="1"/>
    <col min="8423" max="8423" width="8.42578125" style="46" customWidth="1"/>
    <col min="8424" max="8424" width="9.42578125" style="46" customWidth="1"/>
    <col min="8425" max="8425" width="10.140625" style="46" customWidth="1"/>
    <col min="8426" max="8426" width="7.7109375" style="46" customWidth="1"/>
    <col min="8427" max="8428" width="9.42578125" style="46" customWidth="1"/>
    <col min="8429" max="8430" width="9.7109375" style="46" customWidth="1"/>
    <col min="8431" max="8431" width="8.7109375" style="46" customWidth="1"/>
    <col min="8432" max="8432" width="9.42578125" style="46" customWidth="1"/>
    <col min="8433" max="8433" width="6.7109375" style="46" customWidth="1"/>
    <col min="8434" max="8434" width="8.140625" style="46" customWidth="1"/>
    <col min="8435" max="8435" width="10.42578125" style="46" customWidth="1"/>
    <col min="8436" max="8436" width="8.42578125" style="46" customWidth="1"/>
    <col min="8437" max="8437" width="9.7109375" style="46" customWidth="1"/>
    <col min="8438" max="8438" width="9.42578125" style="46" customWidth="1"/>
    <col min="8439" max="8439" width="7.42578125" style="46" customWidth="1"/>
    <col min="8440" max="8440" width="8.42578125" style="46" customWidth="1"/>
    <col min="8441" max="8442" width="8.28515625" style="46" customWidth="1"/>
    <col min="8443" max="8443" width="11.42578125" style="46" customWidth="1"/>
    <col min="8444" max="8444" width="10.42578125" style="46" customWidth="1"/>
    <col min="8445" max="8445" width="9.7109375" style="46" customWidth="1"/>
    <col min="8446" max="8446" width="9.140625" style="46" customWidth="1"/>
    <col min="8447" max="8447" width="9.42578125" style="46" customWidth="1"/>
    <col min="8448" max="8448" width="7.42578125" style="46" customWidth="1"/>
    <col min="8449" max="8449" width="8.42578125" style="46" customWidth="1"/>
    <col min="8450" max="8450" width="8.28515625" style="46" customWidth="1"/>
    <col min="8451" max="8451" width="11.42578125" style="46" customWidth="1"/>
    <col min="8452" max="8464" width="8" style="46" customWidth="1"/>
    <col min="8465" max="8465" width="9.42578125" style="46" customWidth="1"/>
    <col min="8466" max="8466" width="6.7109375" style="46" customWidth="1"/>
    <col min="8467" max="8469" width="8.28515625" style="46" customWidth="1"/>
    <col min="8470" max="8470" width="8.7109375" style="46" customWidth="1"/>
    <col min="8471" max="8471" width="6.7109375" style="46" customWidth="1"/>
    <col min="8472" max="8674" width="8.7109375" style="46"/>
    <col min="8675" max="8675" width="5.140625" style="46" customWidth="1"/>
    <col min="8676" max="8676" width="24" style="46" customWidth="1"/>
    <col min="8677" max="8677" width="7.7109375" style="46" customWidth="1"/>
    <col min="8678" max="8678" width="8.7109375" style="46" customWidth="1"/>
    <col min="8679" max="8679" width="8.42578125" style="46" customWidth="1"/>
    <col min="8680" max="8680" width="9.42578125" style="46" customWidth="1"/>
    <col min="8681" max="8681" width="10.140625" style="46" customWidth="1"/>
    <col min="8682" max="8682" width="7.7109375" style="46" customWidth="1"/>
    <col min="8683" max="8684" width="9.42578125" style="46" customWidth="1"/>
    <col min="8685" max="8686" width="9.7109375" style="46" customWidth="1"/>
    <col min="8687" max="8687" width="8.7109375" style="46" customWidth="1"/>
    <col min="8688" max="8688" width="9.42578125" style="46" customWidth="1"/>
    <col min="8689" max="8689" width="6.7109375" style="46" customWidth="1"/>
    <col min="8690" max="8690" width="8.140625" style="46" customWidth="1"/>
    <col min="8691" max="8691" width="10.42578125" style="46" customWidth="1"/>
    <col min="8692" max="8692" width="8.42578125" style="46" customWidth="1"/>
    <col min="8693" max="8693" width="9.7109375" style="46" customWidth="1"/>
    <col min="8694" max="8694" width="9.42578125" style="46" customWidth="1"/>
    <col min="8695" max="8695" width="7.42578125" style="46" customWidth="1"/>
    <col min="8696" max="8696" width="8.42578125" style="46" customWidth="1"/>
    <col min="8697" max="8698" width="8.28515625" style="46" customWidth="1"/>
    <col min="8699" max="8699" width="11.42578125" style="46" customWidth="1"/>
    <col min="8700" max="8700" width="10.42578125" style="46" customWidth="1"/>
    <col min="8701" max="8701" width="9.7109375" style="46" customWidth="1"/>
    <col min="8702" max="8702" width="9.140625" style="46" customWidth="1"/>
    <col min="8703" max="8703" width="9.42578125" style="46" customWidth="1"/>
    <col min="8704" max="8704" width="7.42578125" style="46" customWidth="1"/>
    <col min="8705" max="8705" width="8.42578125" style="46" customWidth="1"/>
    <col min="8706" max="8706" width="8.28515625" style="46" customWidth="1"/>
    <col min="8707" max="8707" width="11.42578125" style="46" customWidth="1"/>
    <col min="8708" max="8720" width="8" style="46" customWidth="1"/>
    <col min="8721" max="8721" width="9.42578125" style="46" customWidth="1"/>
    <col min="8722" max="8722" width="6.7109375" style="46" customWidth="1"/>
    <col min="8723" max="8725" width="8.28515625" style="46" customWidth="1"/>
    <col min="8726" max="8726" width="8.7109375" style="46" customWidth="1"/>
    <col min="8727" max="8727" width="6.7109375" style="46" customWidth="1"/>
    <col min="8728" max="8930" width="8.7109375" style="46"/>
    <col min="8931" max="8931" width="5.140625" style="46" customWidth="1"/>
    <col min="8932" max="8932" width="24" style="46" customWidth="1"/>
    <col min="8933" max="8933" width="7.7109375" style="46" customWidth="1"/>
    <col min="8934" max="8934" width="8.7109375" style="46" customWidth="1"/>
    <col min="8935" max="8935" width="8.42578125" style="46" customWidth="1"/>
    <col min="8936" max="8936" width="9.42578125" style="46" customWidth="1"/>
    <col min="8937" max="8937" width="10.140625" style="46" customWidth="1"/>
    <col min="8938" max="8938" width="7.7109375" style="46" customWidth="1"/>
    <col min="8939" max="8940" width="9.42578125" style="46" customWidth="1"/>
    <col min="8941" max="8942" width="9.7109375" style="46" customWidth="1"/>
    <col min="8943" max="8943" width="8.7109375" style="46" customWidth="1"/>
    <col min="8944" max="8944" width="9.42578125" style="46" customWidth="1"/>
    <col min="8945" max="8945" width="6.7109375" style="46" customWidth="1"/>
    <col min="8946" max="8946" width="8.140625" style="46" customWidth="1"/>
    <col min="8947" max="8947" width="10.42578125" style="46" customWidth="1"/>
    <col min="8948" max="8948" width="8.42578125" style="46" customWidth="1"/>
    <col min="8949" max="8949" width="9.7109375" style="46" customWidth="1"/>
    <col min="8950" max="8950" width="9.42578125" style="46" customWidth="1"/>
    <col min="8951" max="8951" width="7.42578125" style="46" customWidth="1"/>
    <col min="8952" max="8952" width="8.42578125" style="46" customWidth="1"/>
    <col min="8953" max="8954" width="8.28515625" style="46" customWidth="1"/>
    <col min="8955" max="8955" width="11.42578125" style="46" customWidth="1"/>
    <col min="8956" max="8956" width="10.42578125" style="46" customWidth="1"/>
    <col min="8957" max="8957" width="9.7109375" style="46" customWidth="1"/>
    <col min="8958" max="8958" width="9.140625" style="46" customWidth="1"/>
    <col min="8959" max="8959" width="9.42578125" style="46" customWidth="1"/>
    <col min="8960" max="8960" width="7.42578125" style="46" customWidth="1"/>
    <col min="8961" max="8961" width="8.42578125" style="46" customWidth="1"/>
    <col min="8962" max="8962" width="8.28515625" style="46" customWidth="1"/>
    <col min="8963" max="8963" width="11.42578125" style="46" customWidth="1"/>
    <col min="8964" max="8976" width="8" style="46" customWidth="1"/>
    <col min="8977" max="8977" width="9.42578125" style="46" customWidth="1"/>
    <col min="8978" max="8978" width="6.7109375" style="46" customWidth="1"/>
    <col min="8979" max="8981" width="8.28515625" style="46" customWidth="1"/>
    <col min="8982" max="8982" width="8.7109375" style="46" customWidth="1"/>
    <col min="8983" max="8983" width="6.7109375" style="46" customWidth="1"/>
    <col min="8984" max="9186" width="8.7109375" style="46"/>
    <col min="9187" max="9187" width="5.140625" style="46" customWidth="1"/>
    <col min="9188" max="9188" width="24" style="46" customWidth="1"/>
    <col min="9189" max="9189" width="7.7109375" style="46" customWidth="1"/>
    <col min="9190" max="9190" width="8.7109375" style="46" customWidth="1"/>
    <col min="9191" max="9191" width="8.42578125" style="46" customWidth="1"/>
    <col min="9192" max="9192" width="9.42578125" style="46" customWidth="1"/>
    <col min="9193" max="9193" width="10.140625" style="46" customWidth="1"/>
    <col min="9194" max="9194" width="7.7109375" style="46" customWidth="1"/>
    <col min="9195" max="9196" width="9.42578125" style="46" customWidth="1"/>
    <col min="9197" max="9198" width="9.7109375" style="46" customWidth="1"/>
    <col min="9199" max="9199" width="8.7109375" style="46" customWidth="1"/>
    <col min="9200" max="9200" width="9.42578125" style="46" customWidth="1"/>
    <col min="9201" max="9201" width="6.7109375" style="46" customWidth="1"/>
    <col min="9202" max="9202" width="8.140625" style="46" customWidth="1"/>
    <col min="9203" max="9203" width="10.42578125" style="46" customWidth="1"/>
    <col min="9204" max="9204" width="8.42578125" style="46" customWidth="1"/>
    <col min="9205" max="9205" width="9.7109375" style="46" customWidth="1"/>
    <col min="9206" max="9206" width="9.42578125" style="46" customWidth="1"/>
    <col min="9207" max="9207" width="7.42578125" style="46" customWidth="1"/>
    <col min="9208" max="9208" width="8.42578125" style="46" customWidth="1"/>
    <col min="9209" max="9210" width="8.28515625" style="46" customWidth="1"/>
    <col min="9211" max="9211" width="11.42578125" style="46" customWidth="1"/>
    <col min="9212" max="9212" width="10.42578125" style="46" customWidth="1"/>
    <col min="9213" max="9213" width="9.7109375" style="46" customWidth="1"/>
    <col min="9214" max="9214" width="9.140625" style="46" customWidth="1"/>
    <col min="9215" max="9215" width="9.42578125" style="46" customWidth="1"/>
    <col min="9216" max="9216" width="7.42578125" style="46" customWidth="1"/>
    <col min="9217" max="9217" width="8.42578125" style="46" customWidth="1"/>
    <col min="9218" max="9218" width="8.28515625" style="46" customWidth="1"/>
    <col min="9219" max="9219" width="11.42578125" style="46" customWidth="1"/>
    <col min="9220" max="9232" width="8" style="46" customWidth="1"/>
    <col min="9233" max="9233" width="9.42578125" style="46" customWidth="1"/>
    <col min="9234" max="9234" width="6.7109375" style="46" customWidth="1"/>
    <col min="9235" max="9237" width="8.28515625" style="46" customWidth="1"/>
    <col min="9238" max="9238" width="8.7109375" style="46" customWidth="1"/>
    <col min="9239" max="9239" width="6.7109375" style="46" customWidth="1"/>
    <col min="9240" max="9442" width="8.7109375" style="46"/>
    <col min="9443" max="9443" width="5.140625" style="46" customWidth="1"/>
    <col min="9444" max="9444" width="24" style="46" customWidth="1"/>
    <col min="9445" max="9445" width="7.7109375" style="46" customWidth="1"/>
    <col min="9446" max="9446" width="8.7109375" style="46" customWidth="1"/>
    <col min="9447" max="9447" width="8.42578125" style="46" customWidth="1"/>
    <col min="9448" max="9448" width="9.42578125" style="46" customWidth="1"/>
    <col min="9449" max="9449" width="10.140625" style="46" customWidth="1"/>
    <col min="9450" max="9450" width="7.7109375" style="46" customWidth="1"/>
    <col min="9451" max="9452" width="9.42578125" style="46" customWidth="1"/>
    <col min="9453" max="9454" width="9.7109375" style="46" customWidth="1"/>
    <col min="9455" max="9455" width="8.7109375" style="46" customWidth="1"/>
    <col min="9456" max="9456" width="9.42578125" style="46" customWidth="1"/>
    <col min="9457" max="9457" width="6.7109375" style="46" customWidth="1"/>
    <col min="9458" max="9458" width="8.140625" style="46" customWidth="1"/>
    <col min="9459" max="9459" width="10.42578125" style="46" customWidth="1"/>
    <col min="9460" max="9460" width="8.42578125" style="46" customWidth="1"/>
    <col min="9461" max="9461" width="9.7109375" style="46" customWidth="1"/>
    <col min="9462" max="9462" width="9.42578125" style="46" customWidth="1"/>
    <col min="9463" max="9463" width="7.42578125" style="46" customWidth="1"/>
    <col min="9464" max="9464" width="8.42578125" style="46" customWidth="1"/>
    <col min="9465" max="9466" width="8.28515625" style="46" customWidth="1"/>
    <col min="9467" max="9467" width="11.42578125" style="46" customWidth="1"/>
    <col min="9468" max="9468" width="10.42578125" style="46" customWidth="1"/>
    <col min="9469" max="9469" width="9.7109375" style="46" customWidth="1"/>
    <col min="9470" max="9470" width="9.140625" style="46" customWidth="1"/>
    <col min="9471" max="9471" width="9.42578125" style="46" customWidth="1"/>
    <col min="9472" max="9472" width="7.42578125" style="46" customWidth="1"/>
    <col min="9473" max="9473" width="8.42578125" style="46" customWidth="1"/>
    <col min="9474" max="9474" width="8.28515625" style="46" customWidth="1"/>
    <col min="9475" max="9475" width="11.42578125" style="46" customWidth="1"/>
    <col min="9476" max="9488" width="8" style="46" customWidth="1"/>
    <col min="9489" max="9489" width="9.42578125" style="46" customWidth="1"/>
    <col min="9490" max="9490" width="6.7109375" style="46" customWidth="1"/>
    <col min="9491" max="9493" width="8.28515625" style="46" customWidth="1"/>
    <col min="9494" max="9494" width="8.7109375" style="46" customWidth="1"/>
    <col min="9495" max="9495" width="6.7109375" style="46" customWidth="1"/>
    <col min="9496" max="9698" width="8.7109375" style="46"/>
    <col min="9699" max="9699" width="5.140625" style="46" customWidth="1"/>
    <col min="9700" max="9700" width="24" style="46" customWidth="1"/>
    <col min="9701" max="9701" width="7.7109375" style="46" customWidth="1"/>
    <col min="9702" max="9702" width="8.7109375" style="46" customWidth="1"/>
    <col min="9703" max="9703" width="8.42578125" style="46" customWidth="1"/>
    <col min="9704" max="9704" width="9.42578125" style="46" customWidth="1"/>
    <col min="9705" max="9705" width="10.140625" style="46" customWidth="1"/>
    <col min="9706" max="9706" width="7.7109375" style="46" customWidth="1"/>
    <col min="9707" max="9708" width="9.42578125" style="46" customWidth="1"/>
    <col min="9709" max="9710" width="9.7109375" style="46" customWidth="1"/>
    <col min="9711" max="9711" width="8.7109375" style="46" customWidth="1"/>
    <col min="9712" max="9712" width="9.42578125" style="46" customWidth="1"/>
    <col min="9713" max="9713" width="6.7109375" style="46" customWidth="1"/>
    <col min="9714" max="9714" width="8.140625" style="46" customWidth="1"/>
    <col min="9715" max="9715" width="10.42578125" style="46" customWidth="1"/>
    <col min="9716" max="9716" width="8.42578125" style="46" customWidth="1"/>
    <col min="9717" max="9717" width="9.7109375" style="46" customWidth="1"/>
    <col min="9718" max="9718" width="9.42578125" style="46" customWidth="1"/>
    <col min="9719" max="9719" width="7.42578125" style="46" customWidth="1"/>
    <col min="9720" max="9720" width="8.42578125" style="46" customWidth="1"/>
    <col min="9721" max="9722" width="8.28515625" style="46" customWidth="1"/>
    <col min="9723" max="9723" width="11.42578125" style="46" customWidth="1"/>
    <col min="9724" max="9724" width="10.42578125" style="46" customWidth="1"/>
    <col min="9725" max="9725" width="9.7109375" style="46" customWidth="1"/>
    <col min="9726" max="9726" width="9.140625" style="46" customWidth="1"/>
    <col min="9727" max="9727" width="9.42578125" style="46" customWidth="1"/>
    <col min="9728" max="9728" width="7.42578125" style="46" customWidth="1"/>
    <col min="9729" max="9729" width="8.42578125" style="46" customWidth="1"/>
    <col min="9730" max="9730" width="8.28515625" style="46" customWidth="1"/>
    <col min="9731" max="9731" width="11.42578125" style="46" customWidth="1"/>
    <col min="9732" max="9744" width="8" style="46" customWidth="1"/>
    <col min="9745" max="9745" width="9.42578125" style="46" customWidth="1"/>
    <col min="9746" max="9746" width="6.7109375" style="46" customWidth="1"/>
    <col min="9747" max="9749" width="8.28515625" style="46" customWidth="1"/>
    <col min="9750" max="9750" width="8.7109375" style="46" customWidth="1"/>
    <col min="9751" max="9751" width="6.7109375" style="46" customWidth="1"/>
    <col min="9752" max="9954" width="8.7109375" style="46"/>
    <col min="9955" max="9955" width="5.140625" style="46" customWidth="1"/>
    <col min="9956" max="9956" width="24" style="46" customWidth="1"/>
    <col min="9957" max="9957" width="7.7109375" style="46" customWidth="1"/>
    <col min="9958" max="9958" width="8.7109375" style="46" customWidth="1"/>
    <col min="9959" max="9959" width="8.42578125" style="46" customWidth="1"/>
    <col min="9960" max="9960" width="9.42578125" style="46" customWidth="1"/>
    <col min="9961" max="9961" width="10.140625" style="46" customWidth="1"/>
    <col min="9962" max="9962" width="7.7109375" style="46" customWidth="1"/>
    <col min="9963" max="9964" width="9.42578125" style="46" customWidth="1"/>
    <col min="9965" max="9966" width="9.7109375" style="46" customWidth="1"/>
    <col min="9967" max="9967" width="8.7109375" style="46" customWidth="1"/>
    <col min="9968" max="9968" width="9.42578125" style="46" customWidth="1"/>
    <col min="9969" max="9969" width="6.7109375" style="46" customWidth="1"/>
    <col min="9970" max="9970" width="8.140625" style="46" customWidth="1"/>
    <col min="9971" max="9971" width="10.42578125" style="46" customWidth="1"/>
    <col min="9972" max="9972" width="8.42578125" style="46" customWidth="1"/>
    <col min="9973" max="9973" width="9.7109375" style="46" customWidth="1"/>
    <col min="9974" max="9974" width="9.42578125" style="46" customWidth="1"/>
    <col min="9975" max="9975" width="7.42578125" style="46" customWidth="1"/>
    <col min="9976" max="9976" width="8.42578125" style="46" customWidth="1"/>
    <col min="9977" max="9978" width="8.28515625" style="46" customWidth="1"/>
    <col min="9979" max="9979" width="11.42578125" style="46" customWidth="1"/>
    <col min="9980" max="9980" width="10.42578125" style="46" customWidth="1"/>
    <col min="9981" max="9981" width="9.7109375" style="46" customWidth="1"/>
    <col min="9982" max="9982" width="9.140625" style="46" customWidth="1"/>
    <col min="9983" max="9983" width="9.42578125" style="46" customWidth="1"/>
    <col min="9984" max="9984" width="7.42578125" style="46" customWidth="1"/>
    <col min="9985" max="9985" width="8.42578125" style="46" customWidth="1"/>
    <col min="9986" max="9986" width="8.28515625" style="46" customWidth="1"/>
    <col min="9987" max="9987" width="11.42578125" style="46" customWidth="1"/>
    <col min="9988" max="10000" width="8" style="46" customWidth="1"/>
    <col min="10001" max="10001" width="9.42578125" style="46" customWidth="1"/>
    <col min="10002" max="10002" width="6.7109375" style="46" customWidth="1"/>
    <col min="10003" max="10005" width="8.28515625" style="46" customWidth="1"/>
    <col min="10006" max="10006" width="8.7109375" style="46" customWidth="1"/>
    <col min="10007" max="10007" width="6.7109375" style="46" customWidth="1"/>
    <col min="10008" max="10210" width="8.7109375" style="46"/>
    <col min="10211" max="10211" width="5.140625" style="46" customWidth="1"/>
    <col min="10212" max="10212" width="24" style="46" customWidth="1"/>
    <col min="10213" max="10213" width="7.7109375" style="46" customWidth="1"/>
    <col min="10214" max="10214" width="8.7109375" style="46" customWidth="1"/>
    <col min="10215" max="10215" width="8.42578125" style="46" customWidth="1"/>
    <col min="10216" max="10216" width="9.42578125" style="46" customWidth="1"/>
    <col min="10217" max="10217" width="10.140625" style="46" customWidth="1"/>
    <col min="10218" max="10218" width="7.7109375" style="46" customWidth="1"/>
    <col min="10219" max="10220" width="9.42578125" style="46" customWidth="1"/>
    <col min="10221" max="10222" width="9.7109375" style="46" customWidth="1"/>
    <col min="10223" max="10223" width="8.7109375" style="46" customWidth="1"/>
    <col min="10224" max="10224" width="9.42578125" style="46" customWidth="1"/>
    <col min="10225" max="10225" width="6.7109375" style="46" customWidth="1"/>
    <col min="10226" max="10226" width="8.140625" style="46" customWidth="1"/>
    <col min="10227" max="10227" width="10.42578125" style="46" customWidth="1"/>
    <col min="10228" max="10228" width="8.42578125" style="46" customWidth="1"/>
    <col min="10229" max="10229" width="9.7109375" style="46" customWidth="1"/>
    <col min="10230" max="10230" width="9.42578125" style="46" customWidth="1"/>
    <col min="10231" max="10231" width="7.42578125" style="46" customWidth="1"/>
    <col min="10232" max="10232" width="8.42578125" style="46" customWidth="1"/>
    <col min="10233" max="10234" width="8.28515625" style="46" customWidth="1"/>
    <col min="10235" max="10235" width="11.42578125" style="46" customWidth="1"/>
    <col min="10236" max="10236" width="10.42578125" style="46" customWidth="1"/>
    <col min="10237" max="10237" width="9.7109375" style="46" customWidth="1"/>
    <col min="10238" max="10238" width="9.140625" style="46" customWidth="1"/>
    <col min="10239" max="10239" width="9.42578125" style="46" customWidth="1"/>
    <col min="10240" max="10240" width="7.42578125" style="46" customWidth="1"/>
    <col min="10241" max="10241" width="8.42578125" style="46" customWidth="1"/>
    <col min="10242" max="10242" width="8.28515625" style="46" customWidth="1"/>
    <col min="10243" max="10243" width="11.42578125" style="46" customWidth="1"/>
    <col min="10244" max="10256" width="8" style="46" customWidth="1"/>
    <col min="10257" max="10257" width="9.42578125" style="46" customWidth="1"/>
    <col min="10258" max="10258" width="6.7109375" style="46" customWidth="1"/>
    <col min="10259" max="10261" width="8.28515625" style="46" customWidth="1"/>
    <col min="10262" max="10262" width="8.7109375" style="46" customWidth="1"/>
    <col min="10263" max="10263" width="6.7109375" style="46" customWidth="1"/>
    <col min="10264" max="10466" width="8.7109375" style="46"/>
    <col min="10467" max="10467" width="5.140625" style="46" customWidth="1"/>
    <col min="10468" max="10468" width="24" style="46" customWidth="1"/>
    <col min="10469" max="10469" width="7.7109375" style="46" customWidth="1"/>
    <col min="10470" max="10470" width="8.7109375" style="46" customWidth="1"/>
    <col min="10471" max="10471" width="8.42578125" style="46" customWidth="1"/>
    <col min="10472" max="10472" width="9.42578125" style="46" customWidth="1"/>
    <col min="10473" max="10473" width="10.140625" style="46" customWidth="1"/>
    <col min="10474" max="10474" width="7.7109375" style="46" customWidth="1"/>
    <col min="10475" max="10476" width="9.42578125" style="46" customWidth="1"/>
    <col min="10477" max="10478" width="9.7109375" style="46" customWidth="1"/>
    <col min="10479" max="10479" width="8.7109375" style="46" customWidth="1"/>
    <col min="10480" max="10480" width="9.42578125" style="46" customWidth="1"/>
    <col min="10481" max="10481" width="6.7109375" style="46" customWidth="1"/>
    <col min="10482" max="10482" width="8.140625" style="46" customWidth="1"/>
    <col min="10483" max="10483" width="10.42578125" style="46" customWidth="1"/>
    <col min="10484" max="10484" width="8.42578125" style="46" customWidth="1"/>
    <col min="10485" max="10485" width="9.7109375" style="46" customWidth="1"/>
    <col min="10486" max="10486" width="9.42578125" style="46" customWidth="1"/>
    <col min="10487" max="10487" width="7.42578125" style="46" customWidth="1"/>
    <col min="10488" max="10488" width="8.42578125" style="46" customWidth="1"/>
    <col min="10489" max="10490" width="8.28515625" style="46" customWidth="1"/>
    <col min="10491" max="10491" width="11.42578125" style="46" customWidth="1"/>
    <col min="10492" max="10492" width="10.42578125" style="46" customWidth="1"/>
    <col min="10493" max="10493" width="9.7109375" style="46" customWidth="1"/>
    <col min="10494" max="10494" width="9.140625" style="46" customWidth="1"/>
    <col min="10495" max="10495" width="9.42578125" style="46" customWidth="1"/>
    <col min="10496" max="10496" width="7.42578125" style="46" customWidth="1"/>
    <col min="10497" max="10497" width="8.42578125" style="46" customWidth="1"/>
    <col min="10498" max="10498" width="8.28515625" style="46" customWidth="1"/>
    <col min="10499" max="10499" width="11.42578125" style="46" customWidth="1"/>
    <col min="10500" max="10512" width="8" style="46" customWidth="1"/>
    <col min="10513" max="10513" width="9.42578125" style="46" customWidth="1"/>
    <col min="10514" max="10514" width="6.7109375" style="46" customWidth="1"/>
    <col min="10515" max="10517" width="8.28515625" style="46" customWidth="1"/>
    <col min="10518" max="10518" width="8.7109375" style="46" customWidth="1"/>
    <col min="10519" max="10519" width="6.7109375" style="46" customWidth="1"/>
    <col min="10520" max="10722" width="8.7109375" style="46"/>
    <col min="10723" max="10723" width="5.140625" style="46" customWidth="1"/>
    <col min="10724" max="10724" width="24" style="46" customWidth="1"/>
    <col min="10725" max="10725" width="7.7109375" style="46" customWidth="1"/>
    <col min="10726" max="10726" width="8.7109375" style="46" customWidth="1"/>
    <col min="10727" max="10727" width="8.42578125" style="46" customWidth="1"/>
    <col min="10728" max="10728" width="9.42578125" style="46" customWidth="1"/>
    <col min="10729" max="10729" width="10.140625" style="46" customWidth="1"/>
    <col min="10730" max="10730" width="7.7109375" style="46" customWidth="1"/>
    <col min="10731" max="10732" width="9.42578125" style="46" customWidth="1"/>
    <col min="10733" max="10734" width="9.7109375" style="46" customWidth="1"/>
    <col min="10735" max="10735" width="8.7109375" style="46" customWidth="1"/>
    <col min="10736" max="10736" width="9.42578125" style="46" customWidth="1"/>
    <col min="10737" max="10737" width="6.7109375" style="46" customWidth="1"/>
    <col min="10738" max="10738" width="8.140625" style="46" customWidth="1"/>
    <col min="10739" max="10739" width="10.42578125" style="46" customWidth="1"/>
    <col min="10740" max="10740" width="8.42578125" style="46" customWidth="1"/>
    <col min="10741" max="10741" width="9.7109375" style="46" customWidth="1"/>
    <col min="10742" max="10742" width="9.42578125" style="46" customWidth="1"/>
    <col min="10743" max="10743" width="7.42578125" style="46" customWidth="1"/>
    <col min="10744" max="10744" width="8.42578125" style="46" customWidth="1"/>
    <col min="10745" max="10746" width="8.28515625" style="46" customWidth="1"/>
    <col min="10747" max="10747" width="11.42578125" style="46" customWidth="1"/>
    <col min="10748" max="10748" width="10.42578125" style="46" customWidth="1"/>
    <col min="10749" max="10749" width="9.7109375" style="46" customWidth="1"/>
    <col min="10750" max="10750" width="9.140625" style="46" customWidth="1"/>
    <col min="10751" max="10751" width="9.42578125" style="46" customWidth="1"/>
    <col min="10752" max="10752" width="7.42578125" style="46" customWidth="1"/>
    <col min="10753" max="10753" width="8.42578125" style="46" customWidth="1"/>
    <col min="10754" max="10754" width="8.28515625" style="46" customWidth="1"/>
    <col min="10755" max="10755" width="11.42578125" style="46" customWidth="1"/>
    <col min="10756" max="10768" width="8" style="46" customWidth="1"/>
    <col min="10769" max="10769" width="9.42578125" style="46" customWidth="1"/>
    <col min="10770" max="10770" width="6.7109375" style="46" customWidth="1"/>
    <col min="10771" max="10773" width="8.28515625" style="46" customWidth="1"/>
    <col min="10774" max="10774" width="8.7109375" style="46" customWidth="1"/>
    <col min="10775" max="10775" width="6.7109375" style="46" customWidth="1"/>
    <col min="10776" max="10978" width="8.7109375" style="46"/>
    <col min="10979" max="10979" width="5.140625" style="46" customWidth="1"/>
    <col min="10980" max="10980" width="24" style="46" customWidth="1"/>
    <col min="10981" max="10981" width="7.7109375" style="46" customWidth="1"/>
    <col min="10982" max="10982" width="8.7109375" style="46" customWidth="1"/>
    <col min="10983" max="10983" width="8.42578125" style="46" customWidth="1"/>
    <col min="10984" max="10984" width="9.42578125" style="46" customWidth="1"/>
    <col min="10985" max="10985" width="10.140625" style="46" customWidth="1"/>
    <col min="10986" max="10986" width="7.7109375" style="46" customWidth="1"/>
    <col min="10987" max="10988" width="9.42578125" style="46" customWidth="1"/>
    <col min="10989" max="10990" width="9.7109375" style="46" customWidth="1"/>
    <col min="10991" max="10991" width="8.7109375" style="46" customWidth="1"/>
    <col min="10992" max="10992" width="9.42578125" style="46" customWidth="1"/>
    <col min="10993" max="10993" width="6.7109375" style="46" customWidth="1"/>
    <col min="10994" max="10994" width="8.140625" style="46" customWidth="1"/>
    <col min="10995" max="10995" width="10.42578125" style="46" customWidth="1"/>
    <col min="10996" max="10996" width="8.42578125" style="46" customWidth="1"/>
    <col min="10997" max="10997" width="9.7109375" style="46" customWidth="1"/>
    <col min="10998" max="10998" width="9.42578125" style="46" customWidth="1"/>
    <col min="10999" max="10999" width="7.42578125" style="46" customWidth="1"/>
    <col min="11000" max="11000" width="8.42578125" style="46" customWidth="1"/>
    <col min="11001" max="11002" width="8.28515625" style="46" customWidth="1"/>
    <col min="11003" max="11003" width="11.42578125" style="46" customWidth="1"/>
    <col min="11004" max="11004" width="10.42578125" style="46" customWidth="1"/>
    <col min="11005" max="11005" width="9.7109375" style="46" customWidth="1"/>
    <col min="11006" max="11006" width="9.140625" style="46" customWidth="1"/>
    <col min="11007" max="11007" width="9.42578125" style="46" customWidth="1"/>
    <col min="11008" max="11008" width="7.42578125" style="46" customWidth="1"/>
    <col min="11009" max="11009" width="8.42578125" style="46" customWidth="1"/>
    <col min="11010" max="11010" width="8.28515625" style="46" customWidth="1"/>
    <col min="11011" max="11011" width="11.42578125" style="46" customWidth="1"/>
    <col min="11012" max="11024" width="8" style="46" customWidth="1"/>
    <col min="11025" max="11025" width="9.42578125" style="46" customWidth="1"/>
    <col min="11026" max="11026" width="6.7109375" style="46" customWidth="1"/>
    <col min="11027" max="11029" width="8.28515625" style="46" customWidth="1"/>
    <col min="11030" max="11030" width="8.7109375" style="46" customWidth="1"/>
    <col min="11031" max="11031" width="6.7109375" style="46" customWidth="1"/>
    <col min="11032" max="11234" width="8.7109375" style="46"/>
    <col min="11235" max="11235" width="5.140625" style="46" customWidth="1"/>
    <col min="11236" max="11236" width="24" style="46" customWidth="1"/>
    <col min="11237" max="11237" width="7.7109375" style="46" customWidth="1"/>
    <col min="11238" max="11238" width="8.7109375" style="46" customWidth="1"/>
    <col min="11239" max="11239" width="8.42578125" style="46" customWidth="1"/>
    <col min="11240" max="11240" width="9.42578125" style="46" customWidth="1"/>
    <col min="11241" max="11241" width="10.140625" style="46" customWidth="1"/>
    <col min="11242" max="11242" width="7.7109375" style="46" customWidth="1"/>
    <col min="11243" max="11244" width="9.42578125" style="46" customWidth="1"/>
    <col min="11245" max="11246" width="9.7109375" style="46" customWidth="1"/>
    <col min="11247" max="11247" width="8.7109375" style="46" customWidth="1"/>
    <col min="11248" max="11248" width="9.42578125" style="46" customWidth="1"/>
    <col min="11249" max="11249" width="6.7109375" style="46" customWidth="1"/>
    <col min="11250" max="11250" width="8.140625" style="46" customWidth="1"/>
    <col min="11251" max="11251" width="10.42578125" style="46" customWidth="1"/>
    <col min="11252" max="11252" width="8.42578125" style="46" customWidth="1"/>
    <col min="11253" max="11253" width="9.7109375" style="46" customWidth="1"/>
    <col min="11254" max="11254" width="9.42578125" style="46" customWidth="1"/>
    <col min="11255" max="11255" width="7.42578125" style="46" customWidth="1"/>
    <col min="11256" max="11256" width="8.42578125" style="46" customWidth="1"/>
    <col min="11257" max="11258" width="8.28515625" style="46" customWidth="1"/>
    <col min="11259" max="11259" width="11.42578125" style="46" customWidth="1"/>
    <col min="11260" max="11260" width="10.42578125" style="46" customWidth="1"/>
    <col min="11261" max="11261" width="9.7109375" style="46" customWidth="1"/>
    <col min="11262" max="11262" width="9.140625" style="46" customWidth="1"/>
    <col min="11263" max="11263" width="9.42578125" style="46" customWidth="1"/>
    <col min="11264" max="11264" width="7.42578125" style="46" customWidth="1"/>
    <col min="11265" max="11265" width="8.42578125" style="46" customWidth="1"/>
    <col min="11266" max="11266" width="8.28515625" style="46" customWidth="1"/>
    <col min="11267" max="11267" width="11.42578125" style="46" customWidth="1"/>
    <col min="11268" max="11280" width="8" style="46" customWidth="1"/>
    <col min="11281" max="11281" width="9.42578125" style="46" customWidth="1"/>
    <col min="11282" max="11282" width="6.7109375" style="46" customWidth="1"/>
    <col min="11283" max="11285" width="8.28515625" style="46" customWidth="1"/>
    <col min="11286" max="11286" width="8.7109375" style="46" customWidth="1"/>
    <col min="11287" max="11287" width="6.7109375" style="46" customWidth="1"/>
    <col min="11288" max="11490" width="8.7109375" style="46"/>
    <col min="11491" max="11491" width="5.140625" style="46" customWidth="1"/>
    <col min="11492" max="11492" width="24" style="46" customWidth="1"/>
    <col min="11493" max="11493" width="7.7109375" style="46" customWidth="1"/>
    <col min="11494" max="11494" width="8.7109375" style="46" customWidth="1"/>
    <col min="11495" max="11495" width="8.42578125" style="46" customWidth="1"/>
    <col min="11496" max="11496" width="9.42578125" style="46" customWidth="1"/>
    <col min="11497" max="11497" width="10.140625" style="46" customWidth="1"/>
    <col min="11498" max="11498" width="7.7109375" style="46" customWidth="1"/>
    <col min="11499" max="11500" width="9.42578125" style="46" customWidth="1"/>
    <col min="11501" max="11502" width="9.7109375" style="46" customWidth="1"/>
    <col min="11503" max="11503" width="8.7109375" style="46" customWidth="1"/>
    <col min="11504" max="11504" width="9.42578125" style="46" customWidth="1"/>
    <col min="11505" max="11505" width="6.7109375" style="46" customWidth="1"/>
    <col min="11506" max="11506" width="8.140625" style="46" customWidth="1"/>
    <col min="11507" max="11507" width="10.42578125" style="46" customWidth="1"/>
    <col min="11508" max="11508" width="8.42578125" style="46" customWidth="1"/>
    <col min="11509" max="11509" width="9.7109375" style="46" customWidth="1"/>
    <col min="11510" max="11510" width="9.42578125" style="46" customWidth="1"/>
    <col min="11511" max="11511" width="7.42578125" style="46" customWidth="1"/>
    <col min="11512" max="11512" width="8.42578125" style="46" customWidth="1"/>
    <col min="11513" max="11514" width="8.28515625" style="46" customWidth="1"/>
    <col min="11515" max="11515" width="11.42578125" style="46" customWidth="1"/>
    <col min="11516" max="11516" width="10.42578125" style="46" customWidth="1"/>
    <col min="11517" max="11517" width="9.7109375" style="46" customWidth="1"/>
    <col min="11518" max="11518" width="9.140625" style="46" customWidth="1"/>
    <col min="11519" max="11519" width="9.42578125" style="46" customWidth="1"/>
    <col min="11520" max="11520" width="7.42578125" style="46" customWidth="1"/>
    <col min="11521" max="11521" width="8.42578125" style="46" customWidth="1"/>
    <col min="11522" max="11522" width="8.28515625" style="46" customWidth="1"/>
    <col min="11523" max="11523" width="11.42578125" style="46" customWidth="1"/>
    <col min="11524" max="11536" width="8" style="46" customWidth="1"/>
    <col min="11537" max="11537" width="9.42578125" style="46" customWidth="1"/>
    <col min="11538" max="11538" width="6.7109375" style="46" customWidth="1"/>
    <col min="11539" max="11541" width="8.28515625" style="46" customWidth="1"/>
    <col min="11542" max="11542" width="8.7109375" style="46" customWidth="1"/>
    <col min="11543" max="11543" width="6.7109375" style="46" customWidth="1"/>
    <col min="11544" max="11746" width="8.7109375" style="46"/>
    <col min="11747" max="11747" width="5.140625" style="46" customWidth="1"/>
    <col min="11748" max="11748" width="24" style="46" customWidth="1"/>
    <col min="11749" max="11749" width="7.7109375" style="46" customWidth="1"/>
    <col min="11750" max="11750" width="8.7109375" style="46" customWidth="1"/>
    <col min="11751" max="11751" width="8.42578125" style="46" customWidth="1"/>
    <col min="11752" max="11752" width="9.42578125" style="46" customWidth="1"/>
    <col min="11753" max="11753" width="10.140625" style="46" customWidth="1"/>
    <col min="11754" max="11754" width="7.7109375" style="46" customWidth="1"/>
    <col min="11755" max="11756" width="9.42578125" style="46" customWidth="1"/>
    <col min="11757" max="11758" width="9.7109375" style="46" customWidth="1"/>
    <col min="11759" max="11759" width="8.7109375" style="46" customWidth="1"/>
    <col min="11760" max="11760" width="9.42578125" style="46" customWidth="1"/>
    <col min="11761" max="11761" width="6.7109375" style="46" customWidth="1"/>
    <col min="11762" max="11762" width="8.140625" style="46" customWidth="1"/>
    <col min="11763" max="11763" width="10.42578125" style="46" customWidth="1"/>
    <col min="11764" max="11764" width="8.42578125" style="46" customWidth="1"/>
    <col min="11765" max="11765" width="9.7109375" style="46" customWidth="1"/>
    <col min="11766" max="11766" width="9.42578125" style="46" customWidth="1"/>
    <col min="11767" max="11767" width="7.42578125" style="46" customWidth="1"/>
    <col min="11768" max="11768" width="8.42578125" style="46" customWidth="1"/>
    <col min="11769" max="11770" width="8.28515625" style="46" customWidth="1"/>
    <col min="11771" max="11771" width="11.42578125" style="46" customWidth="1"/>
    <col min="11772" max="11772" width="10.42578125" style="46" customWidth="1"/>
    <col min="11773" max="11773" width="9.7109375" style="46" customWidth="1"/>
    <col min="11774" max="11774" width="9.140625" style="46" customWidth="1"/>
    <col min="11775" max="11775" width="9.42578125" style="46" customWidth="1"/>
    <col min="11776" max="11776" width="7.42578125" style="46" customWidth="1"/>
    <col min="11777" max="11777" width="8.42578125" style="46" customWidth="1"/>
    <col min="11778" max="11778" width="8.28515625" style="46" customWidth="1"/>
    <col min="11779" max="11779" width="11.42578125" style="46" customWidth="1"/>
    <col min="11780" max="11792" width="8" style="46" customWidth="1"/>
    <col min="11793" max="11793" width="9.42578125" style="46" customWidth="1"/>
    <col min="11794" max="11794" width="6.7109375" style="46" customWidth="1"/>
    <col min="11795" max="11797" width="8.28515625" style="46" customWidth="1"/>
    <col min="11798" max="11798" width="8.7109375" style="46" customWidth="1"/>
    <col min="11799" max="11799" width="6.7109375" style="46" customWidth="1"/>
    <col min="11800" max="12002" width="8.7109375" style="46"/>
    <col min="12003" max="12003" width="5.140625" style="46" customWidth="1"/>
    <col min="12004" max="12004" width="24" style="46" customWidth="1"/>
    <col min="12005" max="12005" width="7.7109375" style="46" customWidth="1"/>
    <col min="12006" max="12006" width="8.7109375" style="46" customWidth="1"/>
    <col min="12007" max="12007" width="8.42578125" style="46" customWidth="1"/>
    <col min="12008" max="12008" width="9.42578125" style="46" customWidth="1"/>
    <col min="12009" max="12009" width="10.140625" style="46" customWidth="1"/>
    <col min="12010" max="12010" width="7.7109375" style="46" customWidth="1"/>
    <col min="12011" max="12012" width="9.42578125" style="46" customWidth="1"/>
    <col min="12013" max="12014" width="9.7109375" style="46" customWidth="1"/>
    <col min="12015" max="12015" width="8.7109375" style="46" customWidth="1"/>
    <col min="12016" max="12016" width="9.42578125" style="46" customWidth="1"/>
    <col min="12017" max="12017" width="6.7109375" style="46" customWidth="1"/>
    <col min="12018" max="12018" width="8.140625" style="46" customWidth="1"/>
    <col min="12019" max="12019" width="10.42578125" style="46" customWidth="1"/>
    <col min="12020" max="12020" width="8.42578125" style="46" customWidth="1"/>
    <col min="12021" max="12021" width="9.7109375" style="46" customWidth="1"/>
    <col min="12022" max="12022" width="9.42578125" style="46" customWidth="1"/>
    <col min="12023" max="12023" width="7.42578125" style="46" customWidth="1"/>
    <col min="12024" max="12024" width="8.42578125" style="46" customWidth="1"/>
    <col min="12025" max="12026" width="8.28515625" style="46" customWidth="1"/>
    <col min="12027" max="12027" width="11.42578125" style="46" customWidth="1"/>
    <col min="12028" max="12028" width="10.42578125" style="46" customWidth="1"/>
    <col min="12029" max="12029" width="9.7109375" style="46" customWidth="1"/>
    <col min="12030" max="12030" width="9.140625" style="46" customWidth="1"/>
    <col min="12031" max="12031" width="9.42578125" style="46" customWidth="1"/>
    <col min="12032" max="12032" width="7.42578125" style="46" customWidth="1"/>
    <col min="12033" max="12033" width="8.42578125" style="46" customWidth="1"/>
    <col min="12034" max="12034" width="8.28515625" style="46" customWidth="1"/>
    <col min="12035" max="12035" width="11.42578125" style="46" customWidth="1"/>
    <col min="12036" max="12048" width="8" style="46" customWidth="1"/>
    <col min="12049" max="12049" width="9.42578125" style="46" customWidth="1"/>
    <col min="12050" max="12050" width="6.7109375" style="46" customWidth="1"/>
    <col min="12051" max="12053" width="8.28515625" style="46" customWidth="1"/>
    <col min="12054" max="12054" width="8.7109375" style="46" customWidth="1"/>
    <col min="12055" max="12055" width="6.7109375" style="46" customWidth="1"/>
    <col min="12056" max="12258" width="8.7109375" style="46"/>
    <col min="12259" max="12259" width="5.140625" style="46" customWidth="1"/>
    <col min="12260" max="12260" width="24" style="46" customWidth="1"/>
    <col min="12261" max="12261" width="7.7109375" style="46" customWidth="1"/>
    <col min="12262" max="12262" width="8.7109375" style="46" customWidth="1"/>
    <col min="12263" max="12263" width="8.42578125" style="46" customWidth="1"/>
    <col min="12264" max="12264" width="9.42578125" style="46" customWidth="1"/>
    <col min="12265" max="12265" width="10.140625" style="46" customWidth="1"/>
    <col min="12266" max="12266" width="7.7109375" style="46" customWidth="1"/>
    <col min="12267" max="12268" width="9.42578125" style="46" customWidth="1"/>
    <col min="12269" max="12270" width="9.7109375" style="46" customWidth="1"/>
    <col min="12271" max="12271" width="8.7109375" style="46" customWidth="1"/>
    <col min="12272" max="12272" width="9.42578125" style="46" customWidth="1"/>
    <col min="12273" max="12273" width="6.7109375" style="46" customWidth="1"/>
    <col min="12274" max="12274" width="8.140625" style="46" customWidth="1"/>
    <col min="12275" max="12275" width="10.42578125" style="46" customWidth="1"/>
    <col min="12276" max="12276" width="8.42578125" style="46" customWidth="1"/>
    <col min="12277" max="12277" width="9.7109375" style="46" customWidth="1"/>
    <col min="12278" max="12278" width="9.42578125" style="46" customWidth="1"/>
    <col min="12279" max="12279" width="7.42578125" style="46" customWidth="1"/>
    <col min="12280" max="12280" width="8.42578125" style="46" customWidth="1"/>
    <col min="12281" max="12282" width="8.28515625" style="46" customWidth="1"/>
    <col min="12283" max="12283" width="11.42578125" style="46" customWidth="1"/>
    <col min="12284" max="12284" width="10.42578125" style="46" customWidth="1"/>
    <col min="12285" max="12285" width="9.7109375" style="46" customWidth="1"/>
    <col min="12286" max="12286" width="9.140625" style="46" customWidth="1"/>
    <col min="12287" max="12287" width="9.42578125" style="46" customWidth="1"/>
    <col min="12288" max="12288" width="7.42578125" style="46" customWidth="1"/>
    <col min="12289" max="12289" width="8.42578125" style="46" customWidth="1"/>
    <col min="12290" max="12290" width="8.28515625" style="46" customWidth="1"/>
    <col min="12291" max="12291" width="11.42578125" style="46" customWidth="1"/>
    <col min="12292" max="12304" width="8" style="46" customWidth="1"/>
    <col min="12305" max="12305" width="9.42578125" style="46" customWidth="1"/>
    <col min="12306" max="12306" width="6.7109375" style="46" customWidth="1"/>
    <col min="12307" max="12309" width="8.28515625" style="46" customWidth="1"/>
    <col min="12310" max="12310" width="8.7109375" style="46" customWidth="1"/>
    <col min="12311" max="12311" width="6.7109375" style="46" customWidth="1"/>
    <col min="12312" max="12514" width="8.7109375" style="46"/>
    <col min="12515" max="12515" width="5.140625" style="46" customWidth="1"/>
    <col min="12516" max="12516" width="24" style="46" customWidth="1"/>
    <col min="12517" max="12517" width="7.7109375" style="46" customWidth="1"/>
    <col min="12518" max="12518" width="8.7109375" style="46" customWidth="1"/>
    <col min="12519" max="12519" width="8.42578125" style="46" customWidth="1"/>
    <col min="12520" max="12520" width="9.42578125" style="46" customWidth="1"/>
    <col min="12521" max="12521" width="10.140625" style="46" customWidth="1"/>
    <col min="12522" max="12522" width="7.7109375" style="46" customWidth="1"/>
    <col min="12523" max="12524" width="9.42578125" style="46" customWidth="1"/>
    <col min="12525" max="12526" width="9.7109375" style="46" customWidth="1"/>
    <col min="12527" max="12527" width="8.7109375" style="46" customWidth="1"/>
    <col min="12528" max="12528" width="9.42578125" style="46" customWidth="1"/>
    <col min="12529" max="12529" width="6.7109375" style="46" customWidth="1"/>
    <col min="12530" max="12530" width="8.140625" style="46" customWidth="1"/>
    <col min="12531" max="12531" width="10.42578125" style="46" customWidth="1"/>
    <col min="12532" max="12532" width="8.42578125" style="46" customWidth="1"/>
    <col min="12533" max="12533" width="9.7109375" style="46" customWidth="1"/>
    <col min="12534" max="12534" width="9.42578125" style="46" customWidth="1"/>
    <col min="12535" max="12535" width="7.42578125" style="46" customWidth="1"/>
    <col min="12536" max="12536" width="8.42578125" style="46" customWidth="1"/>
    <col min="12537" max="12538" width="8.28515625" style="46" customWidth="1"/>
    <col min="12539" max="12539" width="11.42578125" style="46" customWidth="1"/>
    <col min="12540" max="12540" width="10.42578125" style="46" customWidth="1"/>
    <col min="12541" max="12541" width="9.7109375" style="46" customWidth="1"/>
    <col min="12542" max="12542" width="9.140625" style="46" customWidth="1"/>
    <col min="12543" max="12543" width="9.42578125" style="46" customWidth="1"/>
    <col min="12544" max="12544" width="7.42578125" style="46" customWidth="1"/>
    <col min="12545" max="12545" width="8.42578125" style="46" customWidth="1"/>
    <col min="12546" max="12546" width="8.28515625" style="46" customWidth="1"/>
    <col min="12547" max="12547" width="11.42578125" style="46" customWidth="1"/>
    <col min="12548" max="12560" width="8" style="46" customWidth="1"/>
    <col min="12561" max="12561" width="9.42578125" style="46" customWidth="1"/>
    <col min="12562" max="12562" width="6.7109375" style="46" customWidth="1"/>
    <col min="12563" max="12565" width="8.28515625" style="46" customWidth="1"/>
    <col min="12566" max="12566" width="8.7109375" style="46" customWidth="1"/>
    <col min="12567" max="12567" width="6.7109375" style="46" customWidth="1"/>
    <col min="12568" max="12770" width="8.7109375" style="46"/>
    <col min="12771" max="12771" width="5.140625" style="46" customWidth="1"/>
    <col min="12772" max="12772" width="24" style="46" customWidth="1"/>
    <col min="12773" max="12773" width="7.7109375" style="46" customWidth="1"/>
    <col min="12774" max="12774" width="8.7109375" style="46" customWidth="1"/>
    <col min="12775" max="12775" width="8.42578125" style="46" customWidth="1"/>
    <col min="12776" max="12776" width="9.42578125" style="46" customWidth="1"/>
    <col min="12777" max="12777" width="10.140625" style="46" customWidth="1"/>
    <col min="12778" max="12778" width="7.7109375" style="46" customWidth="1"/>
    <col min="12779" max="12780" width="9.42578125" style="46" customWidth="1"/>
    <col min="12781" max="12782" width="9.7109375" style="46" customWidth="1"/>
    <col min="12783" max="12783" width="8.7109375" style="46" customWidth="1"/>
    <col min="12784" max="12784" width="9.42578125" style="46" customWidth="1"/>
    <col min="12785" max="12785" width="6.7109375" style="46" customWidth="1"/>
    <col min="12786" max="12786" width="8.140625" style="46" customWidth="1"/>
    <col min="12787" max="12787" width="10.42578125" style="46" customWidth="1"/>
    <col min="12788" max="12788" width="8.42578125" style="46" customWidth="1"/>
    <col min="12789" max="12789" width="9.7109375" style="46" customWidth="1"/>
    <col min="12790" max="12790" width="9.42578125" style="46" customWidth="1"/>
    <col min="12791" max="12791" width="7.42578125" style="46" customWidth="1"/>
    <col min="12792" max="12792" width="8.42578125" style="46" customWidth="1"/>
    <col min="12793" max="12794" width="8.28515625" style="46" customWidth="1"/>
    <col min="12795" max="12795" width="11.42578125" style="46" customWidth="1"/>
    <col min="12796" max="12796" width="10.42578125" style="46" customWidth="1"/>
    <col min="12797" max="12797" width="9.7109375" style="46" customWidth="1"/>
    <col min="12798" max="12798" width="9.140625" style="46" customWidth="1"/>
    <col min="12799" max="12799" width="9.42578125" style="46" customWidth="1"/>
    <col min="12800" max="12800" width="7.42578125" style="46" customWidth="1"/>
    <col min="12801" max="12801" width="8.42578125" style="46" customWidth="1"/>
    <col min="12802" max="12802" width="8.28515625" style="46" customWidth="1"/>
    <col min="12803" max="12803" width="11.42578125" style="46" customWidth="1"/>
    <col min="12804" max="12816" width="8" style="46" customWidth="1"/>
    <col min="12817" max="12817" width="9.42578125" style="46" customWidth="1"/>
    <col min="12818" max="12818" width="6.7109375" style="46" customWidth="1"/>
    <col min="12819" max="12821" width="8.28515625" style="46" customWidth="1"/>
    <col min="12822" max="12822" width="8.7109375" style="46" customWidth="1"/>
    <col min="12823" max="12823" width="6.7109375" style="46" customWidth="1"/>
    <col min="12824" max="13026" width="8.7109375" style="46"/>
    <col min="13027" max="13027" width="5.140625" style="46" customWidth="1"/>
    <col min="13028" max="13028" width="24" style="46" customWidth="1"/>
    <col min="13029" max="13029" width="7.7109375" style="46" customWidth="1"/>
    <col min="13030" max="13030" width="8.7109375" style="46" customWidth="1"/>
    <col min="13031" max="13031" width="8.42578125" style="46" customWidth="1"/>
    <col min="13032" max="13032" width="9.42578125" style="46" customWidth="1"/>
    <col min="13033" max="13033" width="10.140625" style="46" customWidth="1"/>
    <col min="13034" max="13034" width="7.7109375" style="46" customWidth="1"/>
    <col min="13035" max="13036" width="9.42578125" style="46" customWidth="1"/>
    <col min="13037" max="13038" width="9.7109375" style="46" customWidth="1"/>
    <col min="13039" max="13039" width="8.7109375" style="46" customWidth="1"/>
    <col min="13040" max="13040" width="9.42578125" style="46" customWidth="1"/>
    <col min="13041" max="13041" width="6.7109375" style="46" customWidth="1"/>
    <col min="13042" max="13042" width="8.140625" style="46" customWidth="1"/>
    <col min="13043" max="13043" width="10.42578125" style="46" customWidth="1"/>
    <col min="13044" max="13044" width="8.42578125" style="46" customWidth="1"/>
    <col min="13045" max="13045" width="9.7109375" style="46" customWidth="1"/>
    <col min="13046" max="13046" width="9.42578125" style="46" customWidth="1"/>
    <col min="13047" max="13047" width="7.42578125" style="46" customWidth="1"/>
    <col min="13048" max="13048" width="8.42578125" style="46" customWidth="1"/>
    <col min="13049" max="13050" width="8.28515625" style="46" customWidth="1"/>
    <col min="13051" max="13051" width="11.42578125" style="46" customWidth="1"/>
    <col min="13052" max="13052" width="10.42578125" style="46" customWidth="1"/>
    <col min="13053" max="13053" width="9.7109375" style="46" customWidth="1"/>
    <col min="13054" max="13054" width="9.140625" style="46" customWidth="1"/>
    <col min="13055" max="13055" width="9.42578125" style="46" customWidth="1"/>
    <col min="13056" max="13056" width="7.42578125" style="46" customWidth="1"/>
    <col min="13057" max="13057" width="8.42578125" style="46" customWidth="1"/>
    <col min="13058" max="13058" width="8.28515625" style="46" customWidth="1"/>
    <col min="13059" max="13059" width="11.42578125" style="46" customWidth="1"/>
    <col min="13060" max="13072" width="8" style="46" customWidth="1"/>
    <col min="13073" max="13073" width="9.42578125" style="46" customWidth="1"/>
    <col min="13074" max="13074" width="6.7109375" style="46" customWidth="1"/>
    <col min="13075" max="13077" width="8.28515625" style="46" customWidth="1"/>
    <col min="13078" max="13078" width="8.7109375" style="46" customWidth="1"/>
    <col min="13079" max="13079" width="6.7109375" style="46" customWidth="1"/>
    <col min="13080" max="13282" width="8.7109375" style="46"/>
    <col min="13283" max="13283" width="5.140625" style="46" customWidth="1"/>
    <col min="13284" max="13284" width="24" style="46" customWidth="1"/>
    <col min="13285" max="13285" width="7.7109375" style="46" customWidth="1"/>
    <col min="13286" max="13286" width="8.7109375" style="46" customWidth="1"/>
    <col min="13287" max="13287" width="8.42578125" style="46" customWidth="1"/>
    <col min="13288" max="13288" width="9.42578125" style="46" customWidth="1"/>
    <col min="13289" max="13289" width="10.140625" style="46" customWidth="1"/>
    <col min="13290" max="13290" width="7.7109375" style="46" customWidth="1"/>
    <col min="13291" max="13292" width="9.42578125" style="46" customWidth="1"/>
    <col min="13293" max="13294" width="9.7109375" style="46" customWidth="1"/>
    <col min="13295" max="13295" width="8.7109375" style="46" customWidth="1"/>
    <col min="13296" max="13296" width="9.42578125" style="46" customWidth="1"/>
    <col min="13297" max="13297" width="6.7109375" style="46" customWidth="1"/>
    <col min="13298" max="13298" width="8.140625" style="46" customWidth="1"/>
    <col min="13299" max="13299" width="10.42578125" style="46" customWidth="1"/>
    <col min="13300" max="13300" width="8.42578125" style="46" customWidth="1"/>
    <col min="13301" max="13301" width="9.7109375" style="46" customWidth="1"/>
    <col min="13302" max="13302" width="9.42578125" style="46" customWidth="1"/>
    <col min="13303" max="13303" width="7.42578125" style="46" customWidth="1"/>
    <col min="13304" max="13304" width="8.42578125" style="46" customWidth="1"/>
    <col min="13305" max="13306" width="8.28515625" style="46" customWidth="1"/>
    <col min="13307" max="13307" width="11.42578125" style="46" customWidth="1"/>
    <col min="13308" max="13308" width="10.42578125" style="46" customWidth="1"/>
    <col min="13309" max="13309" width="9.7109375" style="46" customWidth="1"/>
    <col min="13310" max="13310" width="9.140625" style="46" customWidth="1"/>
    <col min="13311" max="13311" width="9.42578125" style="46" customWidth="1"/>
    <col min="13312" max="13312" width="7.42578125" style="46" customWidth="1"/>
    <col min="13313" max="13313" width="8.42578125" style="46" customWidth="1"/>
    <col min="13314" max="13314" width="8.28515625" style="46" customWidth="1"/>
    <col min="13315" max="13315" width="11.42578125" style="46" customWidth="1"/>
    <col min="13316" max="13328" width="8" style="46" customWidth="1"/>
    <col min="13329" max="13329" width="9.42578125" style="46" customWidth="1"/>
    <col min="13330" max="13330" width="6.7109375" style="46" customWidth="1"/>
    <col min="13331" max="13333" width="8.28515625" style="46" customWidth="1"/>
    <col min="13334" max="13334" width="8.7109375" style="46" customWidth="1"/>
    <col min="13335" max="13335" width="6.7109375" style="46" customWidth="1"/>
    <col min="13336" max="13538" width="8.7109375" style="46"/>
    <col min="13539" max="13539" width="5.140625" style="46" customWidth="1"/>
    <col min="13540" max="13540" width="24" style="46" customWidth="1"/>
    <col min="13541" max="13541" width="7.7109375" style="46" customWidth="1"/>
    <col min="13542" max="13542" width="8.7109375" style="46" customWidth="1"/>
    <col min="13543" max="13543" width="8.42578125" style="46" customWidth="1"/>
    <col min="13544" max="13544" width="9.42578125" style="46" customWidth="1"/>
    <col min="13545" max="13545" width="10.140625" style="46" customWidth="1"/>
    <col min="13546" max="13546" width="7.7109375" style="46" customWidth="1"/>
    <col min="13547" max="13548" width="9.42578125" style="46" customWidth="1"/>
    <col min="13549" max="13550" width="9.7109375" style="46" customWidth="1"/>
    <col min="13551" max="13551" width="8.7109375" style="46" customWidth="1"/>
    <col min="13552" max="13552" width="9.42578125" style="46" customWidth="1"/>
    <col min="13553" max="13553" width="6.7109375" style="46" customWidth="1"/>
    <col min="13554" max="13554" width="8.140625" style="46" customWidth="1"/>
    <col min="13555" max="13555" width="10.42578125" style="46" customWidth="1"/>
    <col min="13556" max="13556" width="8.42578125" style="46" customWidth="1"/>
    <col min="13557" max="13557" width="9.7109375" style="46" customWidth="1"/>
    <col min="13558" max="13558" width="9.42578125" style="46" customWidth="1"/>
    <col min="13559" max="13559" width="7.42578125" style="46" customWidth="1"/>
    <col min="13560" max="13560" width="8.42578125" style="46" customWidth="1"/>
    <col min="13561" max="13562" width="8.28515625" style="46" customWidth="1"/>
    <col min="13563" max="13563" width="11.42578125" style="46" customWidth="1"/>
    <col min="13564" max="13564" width="10.42578125" style="46" customWidth="1"/>
    <col min="13565" max="13565" width="9.7109375" style="46" customWidth="1"/>
    <col min="13566" max="13566" width="9.140625" style="46" customWidth="1"/>
    <col min="13567" max="13567" width="9.42578125" style="46" customWidth="1"/>
    <col min="13568" max="13568" width="7.42578125" style="46" customWidth="1"/>
    <col min="13569" max="13569" width="8.42578125" style="46" customWidth="1"/>
    <col min="13570" max="13570" width="8.28515625" style="46" customWidth="1"/>
    <col min="13571" max="13571" width="11.42578125" style="46" customWidth="1"/>
    <col min="13572" max="13584" width="8" style="46" customWidth="1"/>
    <col min="13585" max="13585" width="9.42578125" style="46" customWidth="1"/>
    <col min="13586" max="13586" width="6.7109375" style="46" customWidth="1"/>
    <col min="13587" max="13589" width="8.28515625" style="46" customWidth="1"/>
    <col min="13590" max="13590" width="8.7109375" style="46" customWidth="1"/>
    <col min="13591" max="13591" width="6.7109375" style="46" customWidth="1"/>
    <col min="13592" max="13794" width="8.7109375" style="46"/>
    <col min="13795" max="13795" width="5.140625" style="46" customWidth="1"/>
    <col min="13796" max="13796" width="24" style="46" customWidth="1"/>
    <col min="13797" max="13797" width="7.7109375" style="46" customWidth="1"/>
    <col min="13798" max="13798" width="8.7109375" style="46" customWidth="1"/>
    <col min="13799" max="13799" width="8.42578125" style="46" customWidth="1"/>
    <col min="13800" max="13800" width="9.42578125" style="46" customWidth="1"/>
    <col min="13801" max="13801" width="10.140625" style="46" customWidth="1"/>
    <col min="13802" max="13802" width="7.7109375" style="46" customWidth="1"/>
    <col min="13803" max="13804" width="9.42578125" style="46" customWidth="1"/>
    <col min="13805" max="13806" width="9.7109375" style="46" customWidth="1"/>
    <col min="13807" max="13807" width="8.7109375" style="46" customWidth="1"/>
    <col min="13808" max="13808" width="9.42578125" style="46" customWidth="1"/>
    <col min="13809" max="13809" width="6.7109375" style="46" customWidth="1"/>
    <col min="13810" max="13810" width="8.140625" style="46" customWidth="1"/>
    <col min="13811" max="13811" width="10.42578125" style="46" customWidth="1"/>
    <col min="13812" max="13812" width="8.42578125" style="46" customWidth="1"/>
    <col min="13813" max="13813" width="9.7109375" style="46" customWidth="1"/>
    <col min="13814" max="13814" width="9.42578125" style="46" customWidth="1"/>
    <col min="13815" max="13815" width="7.42578125" style="46" customWidth="1"/>
    <col min="13816" max="13816" width="8.42578125" style="46" customWidth="1"/>
    <col min="13817" max="13818" width="8.28515625" style="46" customWidth="1"/>
    <col min="13819" max="13819" width="11.42578125" style="46" customWidth="1"/>
    <col min="13820" max="13820" width="10.42578125" style="46" customWidth="1"/>
    <col min="13821" max="13821" width="9.7109375" style="46" customWidth="1"/>
    <col min="13822" max="13822" width="9.140625" style="46" customWidth="1"/>
    <col min="13823" max="13823" width="9.42578125" style="46" customWidth="1"/>
    <col min="13824" max="13824" width="7.42578125" style="46" customWidth="1"/>
    <col min="13825" max="13825" width="8.42578125" style="46" customWidth="1"/>
    <col min="13826" max="13826" width="8.28515625" style="46" customWidth="1"/>
    <col min="13827" max="13827" width="11.42578125" style="46" customWidth="1"/>
    <col min="13828" max="13840" width="8" style="46" customWidth="1"/>
    <col min="13841" max="13841" width="9.42578125" style="46" customWidth="1"/>
    <col min="13842" max="13842" width="6.7109375" style="46" customWidth="1"/>
    <col min="13843" max="13845" width="8.28515625" style="46" customWidth="1"/>
    <col min="13846" max="13846" width="8.7109375" style="46" customWidth="1"/>
    <col min="13847" max="13847" width="6.7109375" style="46" customWidth="1"/>
    <col min="13848" max="14050" width="8.7109375" style="46"/>
    <col min="14051" max="14051" width="5.140625" style="46" customWidth="1"/>
    <col min="14052" max="14052" width="24" style="46" customWidth="1"/>
    <col min="14053" max="14053" width="7.7109375" style="46" customWidth="1"/>
    <col min="14054" max="14054" width="8.7109375" style="46" customWidth="1"/>
    <col min="14055" max="14055" width="8.42578125" style="46" customWidth="1"/>
    <col min="14056" max="14056" width="9.42578125" style="46" customWidth="1"/>
    <col min="14057" max="14057" width="10.140625" style="46" customWidth="1"/>
    <col min="14058" max="14058" width="7.7109375" style="46" customWidth="1"/>
    <col min="14059" max="14060" width="9.42578125" style="46" customWidth="1"/>
    <col min="14061" max="14062" width="9.7109375" style="46" customWidth="1"/>
    <col min="14063" max="14063" width="8.7109375" style="46" customWidth="1"/>
    <col min="14064" max="14064" width="9.42578125" style="46" customWidth="1"/>
    <col min="14065" max="14065" width="6.7109375" style="46" customWidth="1"/>
    <col min="14066" max="14066" width="8.140625" style="46" customWidth="1"/>
    <col min="14067" max="14067" width="10.42578125" style="46" customWidth="1"/>
    <col min="14068" max="14068" width="8.42578125" style="46" customWidth="1"/>
    <col min="14069" max="14069" width="9.7109375" style="46" customWidth="1"/>
    <col min="14070" max="14070" width="9.42578125" style="46" customWidth="1"/>
    <col min="14071" max="14071" width="7.42578125" style="46" customWidth="1"/>
    <col min="14072" max="14072" width="8.42578125" style="46" customWidth="1"/>
    <col min="14073" max="14074" width="8.28515625" style="46" customWidth="1"/>
    <col min="14075" max="14075" width="11.42578125" style="46" customWidth="1"/>
    <col min="14076" max="14076" width="10.42578125" style="46" customWidth="1"/>
    <col min="14077" max="14077" width="9.7109375" style="46" customWidth="1"/>
    <col min="14078" max="14078" width="9.140625" style="46" customWidth="1"/>
    <col min="14079" max="14079" width="9.42578125" style="46" customWidth="1"/>
    <col min="14080" max="14080" width="7.42578125" style="46" customWidth="1"/>
    <col min="14081" max="14081" width="8.42578125" style="46" customWidth="1"/>
    <col min="14082" max="14082" width="8.28515625" style="46" customWidth="1"/>
    <col min="14083" max="14083" width="11.42578125" style="46" customWidth="1"/>
    <col min="14084" max="14096" width="8" style="46" customWidth="1"/>
    <col min="14097" max="14097" width="9.42578125" style="46" customWidth="1"/>
    <col min="14098" max="14098" width="6.7109375" style="46" customWidth="1"/>
    <col min="14099" max="14101" width="8.28515625" style="46" customWidth="1"/>
    <col min="14102" max="14102" width="8.7109375" style="46" customWidth="1"/>
    <col min="14103" max="14103" width="6.7109375" style="46" customWidth="1"/>
    <col min="14104" max="14306" width="8.7109375" style="46"/>
    <col min="14307" max="14307" width="5.140625" style="46" customWidth="1"/>
    <col min="14308" max="14308" width="24" style="46" customWidth="1"/>
    <col min="14309" max="14309" width="7.7109375" style="46" customWidth="1"/>
    <col min="14310" max="14310" width="8.7109375" style="46" customWidth="1"/>
    <col min="14311" max="14311" width="8.42578125" style="46" customWidth="1"/>
    <col min="14312" max="14312" width="9.42578125" style="46" customWidth="1"/>
    <col min="14313" max="14313" width="10.140625" style="46" customWidth="1"/>
    <col min="14314" max="14314" width="7.7109375" style="46" customWidth="1"/>
    <col min="14315" max="14316" width="9.42578125" style="46" customWidth="1"/>
    <col min="14317" max="14318" width="9.7109375" style="46" customWidth="1"/>
    <col min="14319" max="14319" width="8.7109375" style="46" customWidth="1"/>
    <col min="14320" max="14320" width="9.42578125" style="46" customWidth="1"/>
    <col min="14321" max="14321" width="6.7109375" style="46" customWidth="1"/>
    <col min="14322" max="14322" width="8.140625" style="46" customWidth="1"/>
    <col min="14323" max="14323" width="10.42578125" style="46" customWidth="1"/>
    <col min="14324" max="14324" width="8.42578125" style="46" customWidth="1"/>
    <col min="14325" max="14325" width="9.7109375" style="46" customWidth="1"/>
    <col min="14326" max="14326" width="9.42578125" style="46" customWidth="1"/>
    <col min="14327" max="14327" width="7.42578125" style="46" customWidth="1"/>
    <col min="14328" max="14328" width="8.42578125" style="46" customWidth="1"/>
    <col min="14329" max="14330" width="8.28515625" style="46" customWidth="1"/>
    <col min="14331" max="14331" width="11.42578125" style="46" customWidth="1"/>
    <col min="14332" max="14332" width="10.42578125" style="46" customWidth="1"/>
    <col min="14333" max="14333" width="9.7109375" style="46" customWidth="1"/>
    <col min="14334" max="14334" width="9.140625" style="46" customWidth="1"/>
    <col min="14335" max="14335" width="9.42578125" style="46" customWidth="1"/>
    <col min="14336" max="14336" width="7.42578125" style="46" customWidth="1"/>
    <col min="14337" max="14337" width="8.42578125" style="46" customWidth="1"/>
    <col min="14338" max="14338" width="8.28515625" style="46" customWidth="1"/>
    <col min="14339" max="14339" width="11.42578125" style="46" customWidth="1"/>
    <col min="14340" max="14352" width="8" style="46" customWidth="1"/>
    <col min="14353" max="14353" width="9.42578125" style="46" customWidth="1"/>
    <col min="14354" max="14354" width="6.7109375" style="46" customWidth="1"/>
    <col min="14355" max="14357" width="8.28515625" style="46" customWidth="1"/>
    <col min="14358" max="14358" width="8.7109375" style="46" customWidth="1"/>
    <col min="14359" max="14359" width="6.7109375" style="46" customWidth="1"/>
    <col min="14360" max="14562" width="8.7109375" style="46"/>
    <col min="14563" max="14563" width="5.140625" style="46" customWidth="1"/>
    <col min="14564" max="14564" width="24" style="46" customWidth="1"/>
    <col min="14565" max="14565" width="7.7109375" style="46" customWidth="1"/>
    <col min="14566" max="14566" width="8.7109375" style="46" customWidth="1"/>
    <col min="14567" max="14567" width="8.42578125" style="46" customWidth="1"/>
    <col min="14568" max="14568" width="9.42578125" style="46" customWidth="1"/>
    <col min="14569" max="14569" width="10.140625" style="46" customWidth="1"/>
    <col min="14570" max="14570" width="7.7109375" style="46" customWidth="1"/>
    <col min="14571" max="14572" width="9.42578125" style="46" customWidth="1"/>
    <col min="14573" max="14574" width="9.7109375" style="46" customWidth="1"/>
    <col min="14575" max="14575" width="8.7109375" style="46" customWidth="1"/>
    <col min="14576" max="14576" width="9.42578125" style="46" customWidth="1"/>
    <col min="14577" max="14577" width="6.7109375" style="46" customWidth="1"/>
    <col min="14578" max="14578" width="8.140625" style="46" customWidth="1"/>
    <col min="14579" max="14579" width="10.42578125" style="46" customWidth="1"/>
    <col min="14580" max="14580" width="8.42578125" style="46" customWidth="1"/>
    <col min="14581" max="14581" width="9.7109375" style="46" customWidth="1"/>
    <col min="14582" max="14582" width="9.42578125" style="46" customWidth="1"/>
    <col min="14583" max="14583" width="7.42578125" style="46" customWidth="1"/>
    <col min="14584" max="14584" width="8.42578125" style="46" customWidth="1"/>
    <col min="14585" max="14586" width="8.28515625" style="46" customWidth="1"/>
    <col min="14587" max="14587" width="11.42578125" style="46" customWidth="1"/>
    <col min="14588" max="14588" width="10.42578125" style="46" customWidth="1"/>
    <col min="14589" max="14589" width="9.7109375" style="46" customWidth="1"/>
    <col min="14590" max="14590" width="9.140625" style="46" customWidth="1"/>
    <col min="14591" max="14591" width="9.42578125" style="46" customWidth="1"/>
    <col min="14592" max="14592" width="7.42578125" style="46" customWidth="1"/>
    <col min="14593" max="14593" width="8.42578125" style="46" customWidth="1"/>
    <col min="14594" max="14594" width="8.28515625" style="46" customWidth="1"/>
    <col min="14595" max="14595" width="11.42578125" style="46" customWidth="1"/>
    <col min="14596" max="14608" width="8" style="46" customWidth="1"/>
    <col min="14609" max="14609" width="9.42578125" style="46" customWidth="1"/>
    <col min="14610" max="14610" width="6.7109375" style="46" customWidth="1"/>
    <col min="14611" max="14613" width="8.28515625" style="46" customWidth="1"/>
    <col min="14614" max="14614" width="8.7109375" style="46" customWidth="1"/>
    <col min="14615" max="14615" width="6.7109375" style="46" customWidth="1"/>
    <col min="14616" max="14818" width="8.7109375" style="46"/>
    <col min="14819" max="14819" width="5.140625" style="46" customWidth="1"/>
    <col min="14820" max="14820" width="24" style="46" customWidth="1"/>
    <col min="14821" max="14821" width="7.7109375" style="46" customWidth="1"/>
    <col min="14822" max="14822" width="8.7109375" style="46" customWidth="1"/>
    <col min="14823" max="14823" width="8.42578125" style="46" customWidth="1"/>
    <col min="14824" max="14824" width="9.42578125" style="46" customWidth="1"/>
    <col min="14825" max="14825" width="10.140625" style="46" customWidth="1"/>
    <col min="14826" max="14826" width="7.7109375" style="46" customWidth="1"/>
    <col min="14827" max="14828" width="9.42578125" style="46" customWidth="1"/>
    <col min="14829" max="14830" width="9.7109375" style="46" customWidth="1"/>
    <col min="14831" max="14831" width="8.7109375" style="46" customWidth="1"/>
    <col min="14832" max="14832" width="9.42578125" style="46" customWidth="1"/>
    <col min="14833" max="14833" width="6.7109375" style="46" customWidth="1"/>
    <col min="14834" max="14834" width="8.140625" style="46" customWidth="1"/>
    <col min="14835" max="14835" width="10.42578125" style="46" customWidth="1"/>
    <col min="14836" max="14836" width="8.42578125" style="46" customWidth="1"/>
    <col min="14837" max="14837" width="9.7109375" style="46" customWidth="1"/>
    <col min="14838" max="14838" width="9.42578125" style="46" customWidth="1"/>
    <col min="14839" max="14839" width="7.42578125" style="46" customWidth="1"/>
    <col min="14840" max="14840" width="8.42578125" style="46" customWidth="1"/>
    <col min="14841" max="14842" width="8.28515625" style="46" customWidth="1"/>
    <col min="14843" max="14843" width="11.42578125" style="46" customWidth="1"/>
    <col min="14844" max="14844" width="10.42578125" style="46" customWidth="1"/>
    <col min="14845" max="14845" width="9.7109375" style="46" customWidth="1"/>
    <col min="14846" max="14846" width="9.140625" style="46" customWidth="1"/>
    <col min="14847" max="14847" width="9.42578125" style="46" customWidth="1"/>
    <col min="14848" max="14848" width="7.42578125" style="46" customWidth="1"/>
    <col min="14849" max="14849" width="8.42578125" style="46" customWidth="1"/>
    <col min="14850" max="14850" width="8.28515625" style="46" customWidth="1"/>
    <col min="14851" max="14851" width="11.42578125" style="46" customWidth="1"/>
    <col min="14852" max="14864" width="8" style="46" customWidth="1"/>
    <col min="14865" max="14865" width="9.42578125" style="46" customWidth="1"/>
    <col min="14866" max="14866" width="6.7109375" style="46" customWidth="1"/>
    <col min="14867" max="14869" width="8.28515625" style="46" customWidth="1"/>
    <col min="14870" max="14870" width="8.7109375" style="46" customWidth="1"/>
    <col min="14871" max="14871" width="6.7109375" style="46" customWidth="1"/>
    <col min="14872" max="15074" width="8.7109375" style="46"/>
    <col min="15075" max="15075" width="5.140625" style="46" customWidth="1"/>
    <col min="15076" max="15076" width="24" style="46" customWidth="1"/>
    <col min="15077" max="15077" width="7.7109375" style="46" customWidth="1"/>
    <col min="15078" max="15078" width="8.7109375" style="46" customWidth="1"/>
    <col min="15079" max="15079" width="8.42578125" style="46" customWidth="1"/>
    <col min="15080" max="15080" width="9.42578125" style="46" customWidth="1"/>
    <col min="15081" max="15081" width="10.140625" style="46" customWidth="1"/>
    <col min="15082" max="15082" width="7.7109375" style="46" customWidth="1"/>
    <col min="15083" max="15084" width="9.42578125" style="46" customWidth="1"/>
    <col min="15085" max="15086" width="9.7109375" style="46" customWidth="1"/>
    <col min="15087" max="15087" width="8.7109375" style="46" customWidth="1"/>
    <col min="15088" max="15088" width="9.42578125" style="46" customWidth="1"/>
    <col min="15089" max="15089" width="6.7109375" style="46" customWidth="1"/>
    <col min="15090" max="15090" width="8.140625" style="46" customWidth="1"/>
    <col min="15091" max="15091" width="10.42578125" style="46" customWidth="1"/>
    <col min="15092" max="15092" width="8.42578125" style="46" customWidth="1"/>
    <col min="15093" max="15093" width="9.7109375" style="46" customWidth="1"/>
    <col min="15094" max="15094" width="9.42578125" style="46" customWidth="1"/>
    <col min="15095" max="15095" width="7.42578125" style="46" customWidth="1"/>
    <col min="15096" max="15096" width="8.42578125" style="46" customWidth="1"/>
    <col min="15097" max="15098" width="8.28515625" style="46" customWidth="1"/>
    <col min="15099" max="15099" width="11.42578125" style="46" customWidth="1"/>
    <col min="15100" max="15100" width="10.42578125" style="46" customWidth="1"/>
    <col min="15101" max="15101" width="9.7109375" style="46" customWidth="1"/>
    <col min="15102" max="15102" width="9.140625" style="46" customWidth="1"/>
    <col min="15103" max="15103" width="9.42578125" style="46" customWidth="1"/>
    <col min="15104" max="15104" width="7.42578125" style="46" customWidth="1"/>
    <col min="15105" max="15105" width="8.42578125" style="46" customWidth="1"/>
    <col min="15106" max="15106" width="8.28515625" style="46" customWidth="1"/>
    <col min="15107" max="15107" width="11.42578125" style="46" customWidth="1"/>
    <col min="15108" max="15120" width="8" style="46" customWidth="1"/>
    <col min="15121" max="15121" width="9.42578125" style="46" customWidth="1"/>
    <col min="15122" max="15122" width="6.7109375" style="46" customWidth="1"/>
    <col min="15123" max="15125" width="8.28515625" style="46" customWidth="1"/>
    <col min="15126" max="15126" width="8.7109375" style="46" customWidth="1"/>
    <col min="15127" max="15127" width="6.7109375" style="46" customWidth="1"/>
    <col min="15128" max="15330" width="8.7109375" style="46"/>
    <col min="15331" max="15331" width="5.140625" style="46" customWidth="1"/>
    <col min="15332" max="15332" width="24" style="46" customWidth="1"/>
    <col min="15333" max="15333" width="7.7109375" style="46" customWidth="1"/>
    <col min="15334" max="15334" width="8.7109375" style="46" customWidth="1"/>
    <col min="15335" max="15335" width="8.42578125" style="46" customWidth="1"/>
    <col min="15336" max="15336" width="9.42578125" style="46" customWidth="1"/>
    <col min="15337" max="15337" width="10.140625" style="46" customWidth="1"/>
    <col min="15338" max="15338" width="7.7109375" style="46" customWidth="1"/>
    <col min="15339" max="15340" width="9.42578125" style="46" customWidth="1"/>
    <col min="15341" max="15342" width="9.7109375" style="46" customWidth="1"/>
    <col min="15343" max="15343" width="8.7109375" style="46" customWidth="1"/>
    <col min="15344" max="15344" width="9.42578125" style="46" customWidth="1"/>
    <col min="15345" max="15345" width="6.7109375" style="46" customWidth="1"/>
    <col min="15346" max="15346" width="8.140625" style="46" customWidth="1"/>
    <col min="15347" max="15347" width="10.42578125" style="46" customWidth="1"/>
    <col min="15348" max="15348" width="8.42578125" style="46" customWidth="1"/>
    <col min="15349" max="15349" width="9.7109375" style="46" customWidth="1"/>
    <col min="15350" max="15350" width="9.42578125" style="46" customWidth="1"/>
    <col min="15351" max="15351" width="7.42578125" style="46" customWidth="1"/>
    <col min="15352" max="15352" width="8.42578125" style="46" customWidth="1"/>
    <col min="15353" max="15354" width="8.28515625" style="46" customWidth="1"/>
    <col min="15355" max="15355" width="11.42578125" style="46" customWidth="1"/>
    <col min="15356" max="15356" width="10.42578125" style="46" customWidth="1"/>
    <col min="15357" max="15357" width="9.7109375" style="46" customWidth="1"/>
    <col min="15358" max="15358" width="9.140625" style="46" customWidth="1"/>
    <col min="15359" max="15359" width="9.42578125" style="46" customWidth="1"/>
    <col min="15360" max="15360" width="7.42578125" style="46" customWidth="1"/>
    <col min="15361" max="15361" width="8.42578125" style="46" customWidth="1"/>
    <col min="15362" max="15362" width="8.28515625" style="46" customWidth="1"/>
    <col min="15363" max="15363" width="11.42578125" style="46" customWidth="1"/>
    <col min="15364" max="15376" width="8" style="46" customWidth="1"/>
    <col min="15377" max="15377" width="9.42578125" style="46" customWidth="1"/>
    <col min="15378" max="15378" width="6.7109375" style="46" customWidth="1"/>
    <col min="15379" max="15381" width="8.28515625" style="46" customWidth="1"/>
    <col min="15382" max="15382" width="8.7109375" style="46" customWidth="1"/>
    <col min="15383" max="15383" width="6.7109375" style="46" customWidth="1"/>
    <col min="15384" max="15586" width="8.7109375" style="46"/>
    <col min="15587" max="15587" width="5.140625" style="46" customWidth="1"/>
    <col min="15588" max="15588" width="24" style="46" customWidth="1"/>
    <col min="15589" max="15589" width="7.7109375" style="46" customWidth="1"/>
    <col min="15590" max="15590" width="8.7109375" style="46" customWidth="1"/>
    <col min="15591" max="15591" width="8.42578125" style="46" customWidth="1"/>
    <col min="15592" max="15592" width="9.42578125" style="46" customWidth="1"/>
    <col min="15593" max="15593" width="10.140625" style="46" customWidth="1"/>
    <col min="15594" max="15594" width="7.7109375" style="46" customWidth="1"/>
    <col min="15595" max="15596" width="9.42578125" style="46" customWidth="1"/>
    <col min="15597" max="15598" width="9.7109375" style="46" customWidth="1"/>
    <col min="15599" max="15599" width="8.7109375" style="46" customWidth="1"/>
    <col min="15600" max="15600" width="9.42578125" style="46" customWidth="1"/>
    <col min="15601" max="15601" width="6.7109375" style="46" customWidth="1"/>
    <col min="15602" max="15602" width="8.140625" style="46" customWidth="1"/>
    <col min="15603" max="15603" width="10.42578125" style="46" customWidth="1"/>
    <col min="15604" max="15604" width="8.42578125" style="46" customWidth="1"/>
    <col min="15605" max="15605" width="9.7109375" style="46" customWidth="1"/>
    <col min="15606" max="15606" width="9.42578125" style="46" customWidth="1"/>
    <col min="15607" max="15607" width="7.42578125" style="46" customWidth="1"/>
    <col min="15608" max="15608" width="8.42578125" style="46" customWidth="1"/>
    <col min="15609" max="15610" width="8.28515625" style="46" customWidth="1"/>
    <col min="15611" max="15611" width="11.42578125" style="46" customWidth="1"/>
    <col min="15612" max="15612" width="10.42578125" style="46" customWidth="1"/>
    <col min="15613" max="15613" width="9.7109375" style="46" customWidth="1"/>
    <col min="15614" max="15614" width="9.140625" style="46" customWidth="1"/>
    <col min="15615" max="15615" width="9.42578125" style="46" customWidth="1"/>
    <col min="15616" max="15616" width="7.42578125" style="46" customWidth="1"/>
    <col min="15617" max="15617" width="8.42578125" style="46" customWidth="1"/>
    <col min="15618" max="15618" width="8.28515625" style="46" customWidth="1"/>
    <col min="15619" max="15619" width="11.42578125" style="46" customWidth="1"/>
    <col min="15620" max="15632" width="8" style="46" customWidth="1"/>
    <col min="15633" max="15633" width="9.42578125" style="46" customWidth="1"/>
    <col min="15634" max="15634" width="6.7109375" style="46" customWidth="1"/>
    <col min="15635" max="15637" width="8.28515625" style="46" customWidth="1"/>
    <col min="15638" max="15638" width="8.7109375" style="46" customWidth="1"/>
    <col min="15639" max="15639" width="6.7109375" style="46" customWidth="1"/>
    <col min="15640" max="15842" width="8.7109375" style="46"/>
    <col min="15843" max="15843" width="5.140625" style="46" customWidth="1"/>
    <col min="15844" max="15844" width="24" style="46" customWidth="1"/>
    <col min="15845" max="15845" width="7.7109375" style="46" customWidth="1"/>
    <col min="15846" max="15846" width="8.7109375" style="46" customWidth="1"/>
    <col min="15847" max="15847" width="8.42578125" style="46" customWidth="1"/>
    <col min="15848" max="15848" width="9.42578125" style="46" customWidth="1"/>
    <col min="15849" max="15849" width="10.140625" style="46" customWidth="1"/>
    <col min="15850" max="15850" width="7.7109375" style="46" customWidth="1"/>
    <col min="15851" max="15852" width="9.42578125" style="46" customWidth="1"/>
    <col min="15853" max="15854" width="9.7109375" style="46" customWidth="1"/>
    <col min="15855" max="15855" width="8.7109375" style="46" customWidth="1"/>
    <col min="15856" max="15856" width="9.42578125" style="46" customWidth="1"/>
    <col min="15857" max="15857" width="6.7109375" style="46" customWidth="1"/>
    <col min="15858" max="15858" width="8.140625" style="46" customWidth="1"/>
    <col min="15859" max="15859" width="10.42578125" style="46" customWidth="1"/>
    <col min="15860" max="15860" width="8.42578125" style="46" customWidth="1"/>
    <col min="15861" max="15861" width="9.7109375" style="46" customWidth="1"/>
    <col min="15862" max="15862" width="9.42578125" style="46" customWidth="1"/>
    <col min="15863" max="15863" width="7.42578125" style="46" customWidth="1"/>
    <col min="15864" max="15864" width="8.42578125" style="46" customWidth="1"/>
    <col min="15865" max="15866" width="8.28515625" style="46" customWidth="1"/>
    <col min="15867" max="15867" width="11.42578125" style="46" customWidth="1"/>
    <col min="15868" max="15868" width="10.42578125" style="46" customWidth="1"/>
    <col min="15869" max="15869" width="9.7109375" style="46" customWidth="1"/>
    <col min="15870" max="15870" width="9.140625" style="46" customWidth="1"/>
    <col min="15871" max="15871" width="9.42578125" style="46" customWidth="1"/>
    <col min="15872" max="15872" width="7.42578125" style="46" customWidth="1"/>
    <col min="15873" max="15873" width="8.42578125" style="46" customWidth="1"/>
    <col min="15874" max="15874" width="8.28515625" style="46" customWidth="1"/>
    <col min="15875" max="15875" width="11.42578125" style="46" customWidth="1"/>
    <col min="15876" max="15888" width="8" style="46" customWidth="1"/>
    <col min="15889" max="15889" width="9.42578125" style="46" customWidth="1"/>
    <col min="15890" max="15890" width="6.7109375" style="46" customWidth="1"/>
    <col min="15891" max="15893" width="8.28515625" style="46" customWidth="1"/>
    <col min="15894" max="15894" width="8.7109375" style="46" customWidth="1"/>
    <col min="15895" max="15895" width="6.7109375" style="46" customWidth="1"/>
    <col min="15896" max="16098" width="8.7109375" style="46"/>
    <col min="16099" max="16099" width="5.140625" style="46" customWidth="1"/>
    <col min="16100" max="16100" width="24" style="46" customWidth="1"/>
    <col min="16101" max="16101" width="7.7109375" style="46" customWidth="1"/>
    <col min="16102" max="16102" width="8.7109375" style="46" customWidth="1"/>
    <col min="16103" max="16103" width="8.42578125" style="46" customWidth="1"/>
    <col min="16104" max="16104" width="9.42578125" style="46" customWidth="1"/>
    <col min="16105" max="16105" width="10.140625" style="46" customWidth="1"/>
    <col min="16106" max="16106" width="7.7109375" style="46" customWidth="1"/>
    <col min="16107" max="16108" width="9.42578125" style="46" customWidth="1"/>
    <col min="16109" max="16110" width="9.7109375" style="46" customWidth="1"/>
    <col min="16111" max="16111" width="8.7109375" style="46" customWidth="1"/>
    <col min="16112" max="16112" width="9.42578125" style="46" customWidth="1"/>
    <col min="16113" max="16113" width="6.7109375" style="46" customWidth="1"/>
    <col min="16114" max="16114" width="8.140625" style="46" customWidth="1"/>
    <col min="16115" max="16115" width="10.42578125" style="46" customWidth="1"/>
    <col min="16116" max="16116" width="8.42578125" style="46" customWidth="1"/>
    <col min="16117" max="16117" width="9.7109375" style="46" customWidth="1"/>
    <col min="16118" max="16118" width="9.42578125" style="46" customWidth="1"/>
    <col min="16119" max="16119" width="7.42578125" style="46" customWidth="1"/>
    <col min="16120" max="16120" width="8.42578125" style="46" customWidth="1"/>
    <col min="16121" max="16122" width="8.28515625" style="46" customWidth="1"/>
    <col min="16123" max="16123" width="11.42578125" style="46" customWidth="1"/>
    <col min="16124" max="16124" width="10.42578125" style="46" customWidth="1"/>
    <col min="16125" max="16125" width="9.7109375" style="46" customWidth="1"/>
    <col min="16126" max="16126" width="9.140625" style="46" customWidth="1"/>
    <col min="16127" max="16127" width="9.42578125" style="46" customWidth="1"/>
    <col min="16128" max="16128" width="7.42578125" style="46" customWidth="1"/>
    <col min="16129" max="16129" width="8.42578125" style="46" customWidth="1"/>
    <col min="16130" max="16130" width="8.28515625" style="46" customWidth="1"/>
    <col min="16131" max="16131" width="11.42578125" style="46" customWidth="1"/>
    <col min="16132" max="16144" width="8" style="46" customWidth="1"/>
    <col min="16145" max="16145" width="9.42578125" style="46" customWidth="1"/>
    <col min="16146" max="16146" width="6.7109375" style="46" customWidth="1"/>
    <col min="16147" max="16149" width="8.28515625" style="46" customWidth="1"/>
    <col min="16150" max="16150" width="8.7109375" style="46" customWidth="1"/>
    <col min="16151" max="16151" width="6.7109375" style="46" customWidth="1"/>
    <col min="16152" max="16384" width="8.7109375" style="46"/>
  </cols>
  <sheetData>
    <row r="1" spans="1:27" ht="24" customHeight="1">
      <c r="A1" s="636" t="s">
        <v>212</v>
      </c>
      <c r="B1" s="636"/>
      <c r="C1" s="636"/>
      <c r="D1" s="636"/>
      <c r="E1" s="636"/>
      <c r="F1" s="636"/>
      <c r="G1" s="636"/>
      <c r="H1" s="636"/>
      <c r="I1" s="636"/>
      <c r="J1" s="636"/>
      <c r="N1" s="2"/>
      <c r="O1" s="637" t="s">
        <v>0</v>
      </c>
      <c r="P1" s="637"/>
      <c r="Q1" s="637"/>
      <c r="R1" s="637"/>
      <c r="S1" s="637"/>
      <c r="T1" s="637"/>
      <c r="U1" s="637"/>
      <c r="V1" s="637"/>
      <c r="W1" s="637"/>
    </row>
    <row r="2" spans="1:27" ht="24" customHeight="1">
      <c r="A2" s="638" t="s">
        <v>1</v>
      </c>
      <c r="B2" s="638"/>
      <c r="C2" s="638"/>
      <c r="D2" s="638"/>
      <c r="E2" s="638"/>
      <c r="F2" s="638"/>
      <c r="G2" s="638"/>
      <c r="H2" s="638"/>
      <c r="I2" s="638"/>
      <c r="J2" s="638"/>
      <c r="N2" s="4"/>
      <c r="O2" s="639" t="s">
        <v>2</v>
      </c>
      <c r="P2" s="639"/>
      <c r="Q2" s="639"/>
      <c r="R2" s="639"/>
      <c r="S2" s="639"/>
      <c r="T2" s="639"/>
      <c r="U2" s="639"/>
      <c r="V2" s="639"/>
      <c r="W2" s="639"/>
    </row>
    <row r="3" spans="1:27" s="131" customFormat="1" ht="34.5" customHeight="1">
      <c r="A3" s="660" t="s">
        <v>189</v>
      </c>
      <c r="B3" s="660"/>
      <c r="C3" s="660"/>
      <c r="D3" s="660"/>
      <c r="E3" s="660"/>
      <c r="F3" s="660"/>
      <c r="G3" s="660"/>
      <c r="H3" s="660"/>
      <c r="I3" s="660"/>
      <c r="J3" s="660"/>
      <c r="K3" s="660"/>
      <c r="L3" s="660"/>
      <c r="M3" s="660"/>
      <c r="N3" s="660"/>
      <c r="O3" s="660"/>
      <c r="P3" s="660"/>
      <c r="Q3" s="660"/>
      <c r="R3" s="660"/>
      <c r="S3" s="660"/>
      <c r="T3" s="660"/>
      <c r="U3" s="660"/>
      <c r="V3" s="660"/>
      <c r="W3" s="660"/>
    </row>
    <row r="4" spans="1:27" s="69" customFormat="1" ht="27.75">
      <c r="A4" s="659" t="s">
        <v>213</v>
      </c>
      <c r="B4" s="659"/>
      <c r="C4" s="659"/>
      <c r="D4" s="659"/>
      <c r="E4" s="659"/>
      <c r="F4" s="659"/>
      <c r="G4" s="659"/>
      <c r="H4" s="659"/>
      <c r="I4" s="659"/>
      <c r="J4" s="659"/>
      <c r="K4" s="659"/>
      <c r="L4" s="659"/>
      <c r="M4" s="659"/>
      <c r="N4" s="659"/>
      <c r="O4" s="659"/>
      <c r="P4" s="659"/>
      <c r="Q4" s="659"/>
      <c r="R4" s="659"/>
      <c r="S4" s="659"/>
      <c r="T4" s="659"/>
      <c r="U4" s="659"/>
      <c r="V4" s="659"/>
      <c r="W4" s="659"/>
      <c r="Y4" s="132"/>
      <c r="AA4" s="132"/>
    </row>
    <row r="5" spans="1:27" s="70" customFormat="1" ht="35.25" customHeight="1">
      <c r="A5" s="661" t="s">
        <v>4</v>
      </c>
      <c r="B5" s="661"/>
      <c r="C5" s="661"/>
      <c r="D5" s="661"/>
      <c r="E5" s="661"/>
      <c r="F5" s="661"/>
      <c r="G5" s="661"/>
      <c r="H5" s="661"/>
      <c r="I5" s="661"/>
      <c r="J5" s="661"/>
      <c r="K5" s="661"/>
      <c r="L5" s="661"/>
      <c r="M5" s="661"/>
      <c r="N5" s="661"/>
      <c r="O5" s="661"/>
      <c r="P5" s="661"/>
      <c r="Q5" s="661"/>
      <c r="R5" s="661"/>
      <c r="S5" s="661"/>
      <c r="T5" s="661"/>
      <c r="U5" s="661"/>
      <c r="V5" s="661"/>
      <c r="W5" s="661"/>
      <c r="Y5" s="70" t="s">
        <v>214</v>
      </c>
      <c r="AA5" s="69"/>
    </row>
    <row r="6" spans="1:27" s="34" customFormat="1" ht="47.25" customHeight="1">
      <c r="A6" s="646" t="s">
        <v>106</v>
      </c>
      <c r="B6" s="646" t="s">
        <v>77</v>
      </c>
      <c r="C6" s="646" t="s">
        <v>78</v>
      </c>
      <c r="D6" s="646" t="s">
        <v>79</v>
      </c>
      <c r="E6" s="646" t="s">
        <v>80</v>
      </c>
      <c r="F6" s="647" t="s">
        <v>107</v>
      </c>
      <c r="G6" s="647"/>
      <c r="H6" s="647"/>
      <c r="I6" s="647"/>
      <c r="J6" s="647"/>
      <c r="K6" s="647"/>
      <c r="L6" s="647"/>
      <c r="M6" s="647"/>
      <c r="N6" s="647"/>
      <c r="O6" s="646" t="s">
        <v>209</v>
      </c>
      <c r="P6" s="646"/>
      <c r="Q6" s="646"/>
      <c r="R6" s="646"/>
      <c r="S6" s="646"/>
      <c r="T6" s="646"/>
      <c r="U6" s="646"/>
      <c r="V6" s="646"/>
      <c r="W6" s="646"/>
    </row>
    <row r="7" spans="1:27" s="34" customFormat="1" ht="33.75" customHeight="1">
      <c r="A7" s="646"/>
      <c r="B7" s="646"/>
      <c r="C7" s="646"/>
      <c r="D7" s="646"/>
      <c r="E7" s="646"/>
      <c r="F7" s="647" t="s">
        <v>181</v>
      </c>
      <c r="G7" s="647" t="s">
        <v>82</v>
      </c>
      <c r="H7" s="647"/>
      <c r="I7" s="647"/>
      <c r="J7" s="647"/>
      <c r="K7" s="647"/>
      <c r="L7" s="647"/>
      <c r="M7" s="647"/>
      <c r="N7" s="647"/>
      <c r="O7" s="647" t="s">
        <v>197</v>
      </c>
      <c r="P7" s="646" t="s">
        <v>15</v>
      </c>
      <c r="Q7" s="646"/>
      <c r="R7" s="646"/>
      <c r="S7" s="646"/>
      <c r="T7" s="646"/>
      <c r="U7" s="646"/>
      <c r="V7" s="646"/>
      <c r="W7" s="646"/>
    </row>
    <row r="8" spans="1:27" s="34" customFormat="1" ht="42.6" customHeight="1">
      <c r="A8" s="646"/>
      <c r="B8" s="646"/>
      <c r="C8" s="646"/>
      <c r="D8" s="646"/>
      <c r="E8" s="646"/>
      <c r="F8" s="647"/>
      <c r="G8" s="647" t="s">
        <v>197</v>
      </c>
      <c r="H8" s="647" t="s">
        <v>15</v>
      </c>
      <c r="I8" s="647"/>
      <c r="J8" s="647"/>
      <c r="K8" s="647"/>
      <c r="L8" s="647"/>
      <c r="M8" s="647"/>
      <c r="N8" s="647"/>
      <c r="O8" s="647"/>
      <c r="P8" s="647" t="s">
        <v>198</v>
      </c>
      <c r="Q8" s="647"/>
      <c r="R8" s="647"/>
      <c r="S8" s="647"/>
      <c r="T8" s="647" t="s">
        <v>199</v>
      </c>
      <c r="U8" s="647"/>
      <c r="V8" s="647"/>
      <c r="W8" s="646"/>
    </row>
    <row r="9" spans="1:27" s="34" customFormat="1" ht="30.75" customHeight="1">
      <c r="A9" s="646"/>
      <c r="B9" s="646"/>
      <c r="C9" s="646"/>
      <c r="D9" s="646"/>
      <c r="E9" s="646"/>
      <c r="F9" s="647"/>
      <c r="G9" s="647"/>
      <c r="H9" s="646" t="s">
        <v>200</v>
      </c>
      <c r="I9" s="646"/>
      <c r="J9" s="646"/>
      <c r="K9" s="647" t="s">
        <v>201</v>
      </c>
      <c r="L9" s="647"/>
      <c r="M9" s="647"/>
      <c r="N9" s="647"/>
      <c r="O9" s="647"/>
      <c r="P9" s="647" t="s">
        <v>202</v>
      </c>
      <c r="Q9" s="646" t="s">
        <v>84</v>
      </c>
      <c r="R9" s="646"/>
      <c r="S9" s="646"/>
      <c r="T9" s="646" t="s">
        <v>11</v>
      </c>
      <c r="U9" s="646" t="s">
        <v>84</v>
      </c>
      <c r="V9" s="646"/>
      <c r="W9" s="646"/>
    </row>
    <row r="10" spans="1:27" s="34" customFormat="1" ht="19.5" customHeight="1">
      <c r="A10" s="646"/>
      <c r="B10" s="646"/>
      <c r="C10" s="646"/>
      <c r="D10" s="646"/>
      <c r="E10" s="646"/>
      <c r="F10" s="647"/>
      <c r="G10" s="647"/>
      <c r="H10" s="646"/>
      <c r="I10" s="646"/>
      <c r="J10" s="646"/>
      <c r="K10" s="647"/>
      <c r="L10" s="647"/>
      <c r="M10" s="647"/>
      <c r="N10" s="647"/>
      <c r="O10" s="647"/>
      <c r="P10" s="647"/>
      <c r="Q10" s="647" t="s">
        <v>28</v>
      </c>
      <c r="R10" s="647" t="s">
        <v>29</v>
      </c>
      <c r="S10" s="647" t="s">
        <v>168</v>
      </c>
      <c r="T10" s="646"/>
      <c r="U10" s="647" t="s">
        <v>182</v>
      </c>
      <c r="V10" s="647" t="s">
        <v>183</v>
      </c>
      <c r="W10" s="646"/>
    </row>
    <row r="11" spans="1:27" s="34" customFormat="1" ht="32.25" customHeight="1">
      <c r="A11" s="646"/>
      <c r="B11" s="646"/>
      <c r="C11" s="646"/>
      <c r="D11" s="646"/>
      <c r="E11" s="646"/>
      <c r="F11" s="647"/>
      <c r="G11" s="647"/>
      <c r="H11" s="647" t="s">
        <v>202</v>
      </c>
      <c r="I11" s="647" t="s">
        <v>12</v>
      </c>
      <c r="J11" s="647"/>
      <c r="K11" s="647" t="s">
        <v>184</v>
      </c>
      <c r="L11" s="647" t="s">
        <v>185</v>
      </c>
      <c r="M11" s="647"/>
      <c r="N11" s="647"/>
      <c r="O11" s="647"/>
      <c r="P11" s="647"/>
      <c r="Q11" s="647"/>
      <c r="R11" s="647"/>
      <c r="S11" s="647"/>
      <c r="T11" s="646"/>
      <c r="U11" s="647"/>
      <c r="V11" s="647"/>
      <c r="W11" s="646"/>
    </row>
    <row r="12" spans="1:27" s="34" customFormat="1" ht="30" customHeight="1">
      <c r="A12" s="646"/>
      <c r="B12" s="646"/>
      <c r="C12" s="646"/>
      <c r="D12" s="646"/>
      <c r="E12" s="646"/>
      <c r="F12" s="647"/>
      <c r="G12" s="647"/>
      <c r="H12" s="647"/>
      <c r="I12" s="647" t="s">
        <v>28</v>
      </c>
      <c r="J12" s="647" t="s">
        <v>168</v>
      </c>
      <c r="K12" s="647"/>
      <c r="L12" s="647" t="s">
        <v>11</v>
      </c>
      <c r="M12" s="647" t="s">
        <v>12</v>
      </c>
      <c r="N12" s="647"/>
      <c r="O12" s="647"/>
      <c r="P12" s="647"/>
      <c r="Q12" s="647"/>
      <c r="R12" s="647"/>
      <c r="S12" s="647"/>
      <c r="T12" s="646"/>
      <c r="U12" s="647"/>
      <c r="V12" s="647"/>
      <c r="W12" s="646"/>
    </row>
    <row r="13" spans="1:27" s="34" customFormat="1" ht="56.25">
      <c r="A13" s="646"/>
      <c r="B13" s="646"/>
      <c r="C13" s="646"/>
      <c r="D13" s="646"/>
      <c r="E13" s="646"/>
      <c r="F13" s="647"/>
      <c r="G13" s="647"/>
      <c r="H13" s="647"/>
      <c r="I13" s="647"/>
      <c r="J13" s="647"/>
      <c r="K13" s="647"/>
      <c r="L13" s="647"/>
      <c r="M13" s="75" t="s">
        <v>182</v>
      </c>
      <c r="N13" s="75" t="s">
        <v>183</v>
      </c>
      <c r="O13" s="647"/>
      <c r="P13" s="647"/>
      <c r="Q13" s="647"/>
      <c r="R13" s="647"/>
      <c r="S13" s="647"/>
      <c r="T13" s="646"/>
      <c r="U13" s="647"/>
      <c r="V13" s="647"/>
      <c r="W13" s="646"/>
    </row>
    <row r="14" spans="1:27" s="36" customFormat="1" ht="24" customHeight="1">
      <c r="A14" s="35">
        <v>1</v>
      </c>
      <c r="B14" s="35">
        <f>A14+1</f>
        <v>2</v>
      </c>
      <c r="C14" s="35">
        <f t="shared" ref="C14:W14" si="0">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row>
    <row r="15" spans="1:27" s="36" customFormat="1" ht="36.75" customHeight="1">
      <c r="A15" s="35"/>
      <c r="B15" s="37" t="s">
        <v>14</v>
      </c>
      <c r="C15" s="35"/>
      <c r="D15" s="35"/>
      <c r="E15" s="35"/>
      <c r="F15" s="35"/>
      <c r="G15" s="35"/>
      <c r="H15" s="35"/>
      <c r="I15" s="35"/>
      <c r="J15" s="35"/>
      <c r="K15" s="35"/>
      <c r="L15" s="35"/>
      <c r="M15" s="35"/>
      <c r="N15" s="35"/>
      <c r="O15" s="35"/>
      <c r="P15" s="35"/>
      <c r="Q15" s="35"/>
      <c r="R15" s="35"/>
      <c r="S15" s="35"/>
      <c r="T15" s="35"/>
      <c r="U15" s="35"/>
      <c r="V15" s="35"/>
      <c r="W15" s="35"/>
    </row>
    <row r="16" spans="1:27" s="36" customFormat="1" ht="47.65" customHeight="1">
      <c r="A16" s="37" t="s">
        <v>186</v>
      </c>
      <c r="B16" s="39" t="s">
        <v>187</v>
      </c>
      <c r="C16" s="35"/>
      <c r="D16" s="35"/>
      <c r="E16" s="35"/>
      <c r="F16" s="35"/>
      <c r="G16" s="35"/>
      <c r="H16" s="35"/>
      <c r="I16" s="35"/>
      <c r="J16" s="35"/>
      <c r="K16" s="35"/>
      <c r="L16" s="35"/>
      <c r="M16" s="35"/>
      <c r="N16" s="35"/>
      <c r="O16" s="35"/>
      <c r="P16" s="35"/>
      <c r="Q16" s="35"/>
      <c r="R16" s="35"/>
      <c r="S16" s="35"/>
      <c r="T16" s="35"/>
      <c r="U16" s="35"/>
      <c r="V16" s="35"/>
      <c r="W16" s="35"/>
    </row>
    <row r="17" spans="1:23" s="42" customFormat="1" ht="61.15" customHeight="1">
      <c r="A17" s="38"/>
      <c r="B17" s="43" t="s">
        <v>307</v>
      </c>
      <c r="C17" s="40"/>
      <c r="D17" s="40"/>
      <c r="E17" s="40"/>
      <c r="F17" s="41"/>
      <c r="G17" s="41"/>
      <c r="H17" s="41"/>
      <c r="I17" s="41"/>
      <c r="J17" s="41"/>
      <c r="K17" s="41"/>
      <c r="L17" s="41"/>
      <c r="M17" s="41"/>
      <c r="N17" s="41"/>
      <c r="O17" s="81"/>
      <c r="P17" s="81"/>
      <c r="Q17" s="81"/>
      <c r="R17" s="81"/>
      <c r="S17" s="81"/>
      <c r="T17" s="81"/>
      <c r="U17" s="81"/>
      <c r="V17" s="81"/>
      <c r="W17" s="81"/>
    </row>
    <row r="18" spans="1:23" s="42" customFormat="1" ht="70.150000000000006" customHeight="1">
      <c r="A18" s="38" t="s">
        <v>37</v>
      </c>
      <c r="B18" s="134" t="s">
        <v>310</v>
      </c>
      <c r="C18" s="40"/>
      <c r="D18" s="40"/>
      <c r="E18" s="40"/>
      <c r="F18" s="41"/>
      <c r="G18" s="41"/>
      <c r="H18" s="41"/>
      <c r="I18" s="41"/>
      <c r="J18" s="41"/>
      <c r="K18" s="41"/>
      <c r="L18" s="41"/>
      <c r="M18" s="41"/>
      <c r="N18" s="41"/>
      <c r="O18" s="81"/>
      <c r="P18" s="81"/>
      <c r="Q18" s="81"/>
      <c r="R18" s="81"/>
      <c r="S18" s="81"/>
      <c r="T18" s="81"/>
      <c r="U18" s="81"/>
      <c r="V18" s="81"/>
      <c r="W18" s="81"/>
    </row>
    <row r="19" spans="1:23" ht="30" customHeight="1">
      <c r="A19" s="52" t="s">
        <v>87</v>
      </c>
      <c r="B19" s="53" t="s">
        <v>88</v>
      </c>
      <c r="C19" s="110"/>
      <c r="D19" s="110"/>
      <c r="E19" s="110"/>
      <c r="F19" s="45"/>
      <c r="G19" s="45"/>
      <c r="H19" s="45"/>
      <c r="I19" s="45"/>
      <c r="J19" s="45"/>
      <c r="K19" s="45"/>
      <c r="L19" s="45"/>
      <c r="M19" s="45"/>
      <c r="N19" s="45"/>
      <c r="O19" s="78"/>
      <c r="P19" s="78"/>
      <c r="Q19" s="78"/>
      <c r="R19" s="78"/>
      <c r="S19" s="78"/>
      <c r="T19" s="78"/>
      <c r="U19" s="78"/>
      <c r="V19" s="78"/>
      <c r="W19" s="78"/>
    </row>
    <row r="20" spans="1:23" ht="30" customHeight="1">
      <c r="A20" s="52" t="s">
        <v>89</v>
      </c>
      <c r="B20" s="80" t="s">
        <v>90</v>
      </c>
      <c r="C20" s="110"/>
      <c r="D20" s="110"/>
      <c r="E20" s="110"/>
      <c r="F20" s="45"/>
      <c r="G20" s="45"/>
      <c r="H20" s="45"/>
      <c r="I20" s="45"/>
      <c r="J20" s="45"/>
      <c r="K20" s="45"/>
      <c r="L20" s="45"/>
      <c r="M20" s="45"/>
      <c r="N20" s="45"/>
      <c r="O20" s="78"/>
      <c r="P20" s="78"/>
      <c r="Q20" s="78"/>
      <c r="R20" s="78"/>
      <c r="S20" s="78"/>
      <c r="T20" s="78"/>
      <c r="U20" s="78"/>
      <c r="V20" s="78"/>
      <c r="W20" s="78"/>
    </row>
    <row r="21" spans="1:23" ht="57" customHeight="1">
      <c r="A21" s="38" t="s">
        <v>39</v>
      </c>
      <c r="B21" s="134" t="s">
        <v>306</v>
      </c>
      <c r="C21" s="110"/>
      <c r="D21" s="110"/>
      <c r="E21" s="110"/>
      <c r="F21" s="45"/>
      <c r="G21" s="45"/>
      <c r="H21" s="45"/>
      <c r="I21" s="45"/>
      <c r="J21" s="45"/>
      <c r="K21" s="45"/>
      <c r="L21" s="45"/>
      <c r="M21" s="45"/>
      <c r="N21" s="45"/>
      <c r="O21" s="78"/>
      <c r="P21" s="78"/>
      <c r="Q21" s="78"/>
      <c r="R21" s="78"/>
      <c r="S21" s="78"/>
      <c r="T21" s="78"/>
      <c r="U21" s="78"/>
      <c r="V21" s="78"/>
      <c r="W21" s="78"/>
    </row>
    <row r="22" spans="1:23" ht="30" customHeight="1">
      <c r="A22" s="52" t="s">
        <v>87</v>
      </c>
      <c r="B22" s="53" t="s">
        <v>88</v>
      </c>
      <c r="C22" s="110"/>
      <c r="D22" s="110"/>
      <c r="E22" s="110"/>
      <c r="F22" s="45"/>
      <c r="G22" s="45"/>
      <c r="H22" s="45"/>
      <c r="I22" s="45"/>
      <c r="J22" s="45"/>
      <c r="K22" s="45"/>
      <c r="L22" s="45"/>
      <c r="M22" s="45"/>
      <c r="N22" s="45"/>
      <c r="O22" s="78"/>
      <c r="P22" s="78"/>
      <c r="Q22" s="78"/>
      <c r="R22" s="78"/>
      <c r="S22" s="78"/>
      <c r="T22" s="78"/>
      <c r="U22" s="78"/>
      <c r="V22" s="78"/>
      <c r="W22" s="78"/>
    </row>
    <row r="23" spans="1:23" ht="30" customHeight="1">
      <c r="A23" s="52" t="s">
        <v>89</v>
      </c>
      <c r="B23" s="80" t="s">
        <v>90</v>
      </c>
      <c r="C23" s="110"/>
      <c r="D23" s="110"/>
      <c r="E23" s="110"/>
      <c r="F23" s="45"/>
      <c r="G23" s="45"/>
      <c r="H23" s="45"/>
      <c r="I23" s="45"/>
      <c r="J23" s="45"/>
      <c r="K23" s="45"/>
      <c r="L23" s="45"/>
      <c r="M23" s="45"/>
      <c r="N23" s="45"/>
      <c r="O23" s="78"/>
      <c r="P23" s="78"/>
      <c r="Q23" s="78"/>
      <c r="R23" s="78"/>
      <c r="S23" s="78"/>
      <c r="T23" s="78"/>
      <c r="U23" s="78"/>
      <c r="V23" s="78"/>
      <c r="W23" s="78"/>
    </row>
    <row r="24" spans="1:23" s="36" customFormat="1" ht="36.75" customHeight="1">
      <c r="A24" s="38" t="s">
        <v>102</v>
      </c>
      <c r="B24" s="39" t="s">
        <v>187</v>
      </c>
      <c r="C24" s="35"/>
      <c r="D24" s="35"/>
      <c r="E24" s="35"/>
      <c r="F24" s="35"/>
      <c r="G24" s="35"/>
      <c r="H24" s="35"/>
      <c r="I24" s="35"/>
      <c r="J24" s="35"/>
      <c r="K24" s="35"/>
      <c r="L24" s="35"/>
      <c r="M24" s="35"/>
      <c r="N24" s="35"/>
      <c r="O24" s="35"/>
      <c r="P24" s="35"/>
      <c r="Q24" s="35"/>
      <c r="R24" s="35"/>
      <c r="S24" s="35"/>
      <c r="T24" s="35"/>
      <c r="U24" s="35"/>
      <c r="V24" s="35"/>
      <c r="W24" s="35"/>
    </row>
    <row r="25" spans="1:23" s="36" customFormat="1" ht="41.25" customHeight="1">
      <c r="A25" s="52"/>
      <c r="B25" s="53" t="s">
        <v>103</v>
      </c>
      <c r="C25" s="35"/>
      <c r="D25" s="35"/>
      <c r="E25" s="35"/>
      <c r="F25" s="35"/>
      <c r="G25" s="35"/>
      <c r="H25" s="35"/>
      <c r="I25" s="35"/>
      <c r="J25" s="35"/>
      <c r="K25" s="35"/>
      <c r="L25" s="35"/>
      <c r="M25" s="35"/>
      <c r="N25" s="35"/>
      <c r="O25" s="35"/>
      <c r="P25" s="35"/>
      <c r="Q25" s="35"/>
      <c r="R25" s="35"/>
      <c r="S25" s="35"/>
      <c r="T25" s="35"/>
      <c r="U25" s="35"/>
      <c r="V25" s="35"/>
      <c r="W25" s="35"/>
    </row>
    <row r="26" spans="1:23" s="36" customFormat="1" ht="13.5" customHeight="1">
      <c r="A26" s="35"/>
      <c r="B26" s="128"/>
      <c r="C26" s="35"/>
      <c r="D26" s="35"/>
      <c r="E26" s="35"/>
      <c r="F26" s="35"/>
      <c r="G26" s="35"/>
      <c r="H26" s="35"/>
      <c r="I26" s="35"/>
      <c r="J26" s="35"/>
      <c r="K26" s="35"/>
      <c r="L26" s="35"/>
      <c r="M26" s="35"/>
      <c r="N26" s="35"/>
      <c r="O26" s="35"/>
      <c r="P26" s="35"/>
      <c r="Q26" s="35"/>
      <c r="R26" s="35"/>
      <c r="S26" s="35"/>
      <c r="T26" s="35"/>
      <c r="U26" s="35"/>
      <c r="V26" s="35"/>
      <c r="W26" s="35"/>
    </row>
    <row r="27" spans="1:23" s="85" customFormat="1" ht="26.25" customHeight="1">
      <c r="A27" s="84"/>
      <c r="B27" s="684" t="s">
        <v>124</v>
      </c>
      <c r="C27" s="684"/>
      <c r="D27" s="684"/>
      <c r="E27" s="684"/>
      <c r="F27" s="684"/>
      <c r="G27" s="684"/>
      <c r="H27" s="684"/>
      <c r="I27" s="684"/>
      <c r="J27" s="684"/>
      <c r="K27" s="684"/>
      <c r="L27" s="684"/>
      <c r="M27" s="684"/>
      <c r="N27" s="684"/>
      <c r="O27" s="684"/>
      <c r="P27" s="684"/>
      <c r="Q27" s="684"/>
      <c r="R27" s="684"/>
      <c r="S27" s="684"/>
      <c r="T27" s="684"/>
      <c r="U27" s="684"/>
      <c r="V27" s="684"/>
      <c r="W27" s="684"/>
    </row>
    <row r="28" spans="1:23" s="85" customFormat="1" ht="70.900000000000006" customHeight="1">
      <c r="A28" s="84"/>
      <c r="B28" s="685" t="s">
        <v>203</v>
      </c>
      <c r="C28" s="685"/>
      <c r="D28" s="685"/>
      <c r="E28" s="685"/>
      <c r="F28" s="685"/>
      <c r="G28" s="685"/>
      <c r="H28" s="685"/>
      <c r="I28" s="685"/>
      <c r="J28" s="685"/>
      <c r="K28" s="685"/>
      <c r="L28" s="685"/>
      <c r="M28" s="685"/>
      <c r="N28" s="685"/>
      <c r="O28" s="685"/>
      <c r="P28" s="685"/>
      <c r="Q28" s="685"/>
      <c r="R28" s="685"/>
      <c r="S28" s="685"/>
      <c r="T28" s="685"/>
      <c r="U28" s="685"/>
      <c r="V28" s="685"/>
      <c r="W28" s="685"/>
    </row>
    <row r="29" spans="1:23" s="85" customFormat="1" ht="31.9" customHeight="1">
      <c r="A29" s="129"/>
      <c r="B29" s="686" t="s">
        <v>204</v>
      </c>
      <c r="C29" s="686"/>
      <c r="D29" s="686"/>
      <c r="E29" s="686"/>
      <c r="F29" s="686"/>
      <c r="G29" s="686"/>
      <c r="H29" s="686"/>
      <c r="I29" s="686"/>
      <c r="J29" s="686"/>
      <c r="K29" s="686"/>
      <c r="L29" s="686"/>
      <c r="M29" s="686"/>
      <c r="N29" s="686"/>
      <c r="O29" s="686"/>
      <c r="P29" s="686"/>
      <c r="Q29" s="686"/>
      <c r="R29" s="686"/>
      <c r="S29" s="686"/>
      <c r="T29" s="686"/>
      <c r="U29" s="686"/>
      <c r="V29" s="686"/>
      <c r="W29" s="686"/>
    </row>
    <row r="30" spans="1:23" s="85" customFormat="1" ht="69" customHeight="1">
      <c r="A30" s="129"/>
      <c r="B30" s="687" t="s">
        <v>210</v>
      </c>
      <c r="C30" s="687"/>
      <c r="D30" s="687"/>
      <c r="E30" s="687"/>
      <c r="F30" s="687"/>
      <c r="G30" s="687"/>
      <c r="H30" s="687"/>
      <c r="I30" s="687"/>
      <c r="J30" s="687"/>
      <c r="K30" s="687"/>
      <c r="L30" s="687"/>
      <c r="M30" s="687"/>
      <c r="N30" s="687"/>
      <c r="O30" s="687"/>
      <c r="P30" s="687"/>
      <c r="Q30" s="687"/>
      <c r="R30" s="687"/>
      <c r="S30" s="687"/>
      <c r="T30" s="687"/>
      <c r="U30" s="687"/>
      <c r="V30" s="687"/>
      <c r="W30" s="687"/>
    </row>
    <row r="31" spans="1:23" ht="20.25">
      <c r="A31" s="46"/>
      <c r="B31" s="133" t="s">
        <v>211</v>
      </c>
      <c r="C31" s="46"/>
      <c r="D31" s="46"/>
      <c r="E31" s="46"/>
      <c r="F31" s="46"/>
      <c r="G31" s="46"/>
      <c r="H31" s="46"/>
      <c r="I31" s="46"/>
      <c r="J31" s="46"/>
      <c r="K31" s="46"/>
      <c r="L31" s="46"/>
      <c r="M31" s="46"/>
      <c r="N31" s="46"/>
      <c r="O31" s="46"/>
      <c r="P31" s="46"/>
      <c r="Q31" s="46"/>
      <c r="R31" s="46"/>
      <c r="S31" s="46"/>
      <c r="T31" s="46"/>
      <c r="U31" s="46"/>
      <c r="V31" s="46"/>
      <c r="W31" s="46"/>
    </row>
    <row r="32" spans="1:23">
      <c r="A32" s="46"/>
      <c r="B32" s="46"/>
      <c r="C32" s="46"/>
      <c r="D32" s="46"/>
      <c r="E32" s="46"/>
      <c r="F32" s="46"/>
      <c r="G32" s="46"/>
      <c r="H32" s="46"/>
      <c r="I32" s="46"/>
      <c r="J32" s="46"/>
      <c r="K32" s="46"/>
      <c r="L32" s="46"/>
      <c r="M32" s="46"/>
      <c r="N32" s="46"/>
      <c r="O32" s="46"/>
      <c r="P32" s="46"/>
      <c r="Q32" s="46"/>
      <c r="R32" s="46"/>
      <c r="S32" s="46"/>
      <c r="T32" s="46"/>
      <c r="U32" s="46"/>
      <c r="V32" s="46"/>
      <c r="W32" s="46"/>
    </row>
    <row r="33" spans="1:23">
      <c r="A33" s="46"/>
      <c r="B33" s="46"/>
      <c r="C33" s="46"/>
      <c r="D33" s="46"/>
      <c r="E33" s="46"/>
      <c r="F33" s="46"/>
      <c r="G33" s="46"/>
      <c r="H33" s="46"/>
      <c r="I33" s="46"/>
      <c r="J33" s="46"/>
      <c r="K33" s="46"/>
      <c r="L33" s="46"/>
      <c r="M33" s="46"/>
      <c r="N33" s="46"/>
      <c r="O33" s="46"/>
      <c r="P33" s="46"/>
      <c r="Q33" s="46"/>
      <c r="R33" s="46"/>
      <c r="S33" s="46"/>
      <c r="T33" s="46"/>
      <c r="U33" s="46"/>
      <c r="V33" s="46"/>
      <c r="W33" s="46"/>
    </row>
    <row r="34" spans="1:23">
      <c r="A34" s="46"/>
      <c r="B34" s="46"/>
      <c r="C34" s="46"/>
      <c r="D34" s="46"/>
      <c r="E34" s="46"/>
      <c r="F34" s="46"/>
      <c r="G34" s="46"/>
      <c r="H34" s="46"/>
      <c r="I34" s="46"/>
      <c r="J34" s="46"/>
      <c r="K34" s="46"/>
      <c r="L34" s="46"/>
      <c r="M34" s="46"/>
      <c r="N34" s="46"/>
      <c r="O34" s="46"/>
      <c r="P34" s="46"/>
      <c r="Q34" s="46"/>
      <c r="R34" s="46"/>
      <c r="S34" s="46"/>
      <c r="T34" s="46"/>
      <c r="U34" s="46"/>
      <c r="V34" s="46"/>
      <c r="W34" s="46"/>
    </row>
    <row r="35" spans="1:23">
      <c r="A35" s="46"/>
      <c r="B35" s="46"/>
      <c r="C35" s="46"/>
      <c r="D35" s="46"/>
      <c r="E35" s="46"/>
      <c r="F35" s="46"/>
      <c r="G35" s="46"/>
      <c r="H35" s="46"/>
      <c r="I35" s="46"/>
      <c r="J35" s="46"/>
      <c r="K35" s="46"/>
      <c r="L35" s="46"/>
      <c r="M35" s="46"/>
      <c r="N35" s="46"/>
      <c r="O35" s="46"/>
      <c r="P35" s="46"/>
      <c r="Q35" s="46"/>
      <c r="R35" s="46"/>
      <c r="S35" s="46"/>
      <c r="T35" s="46"/>
      <c r="U35" s="46"/>
      <c r="V35" s="46"/>
      <c r="W35" s="46"/>
    </row>
    <row r="36" spans="1:23">
      <c r="A36" s="46"/>
      <c r="B36" s="46"/>
      <c r="C36" s="46"/>
      <c r="D36" s="46"/>
      <c r="E36" s="46"/>
      <c r="F36" s="46"/>
      <c r="G36" s="46"/>
      <c r="H36" s="46"/>
      <c r="I36" s="46"/>
      <c r="J36" s="46"/>
      <c r="K36" s="46"/>
      <c r="L36" s="46"/>
      <c r="M36" s="46"/>
      <c r="N36" s="46"/>
      <c r="O36" s="46"/>
      <c r="P36" s="46"/>
      <c r="Q36" s="46"/>
      <c r="R36" s="46"/>
      <c r="S36" s="46"/>
      <c r="T36" s="46"/>
      <c r="U36" s="46"/>
      <c r="V36" s="46"/>
      <c r="W36" s="46"/>
    </row>
    <row r="37" spans="1:23">
      <c r="A37" s="46"/>
      <c r="B37" s="46"/>
      <c r="C37" s="46"/>
      <c r="D37" s="46"/>
      <c r="E37" s="46"/>
      <c r="F37" s="46"/>
      <c r="G37" s="46"/>
      <c r="H37" s="46"/>
      <c r="I37" s="46"/>
      <c r="J37" s="46"/>
      <c r="K37" s="46"/>
      <c r="L37" s="46"/>
      <c r="M37" s="46"/>
      <c r="N37" s="46"/>
      <c r="O37" s="46"/>
      <c r="P37" s="46"/>
      <c r="Q37" s="46"/>
      <c r="R37" s="46"/>
      <c r="S37" s="46"/>
      <c r="T37" s="46"/>
      <c r="U37" s="46"/>
      <c r="V37" s="46"/>
      <c r="W37" s="46"/>
    </row>
    <row r="38" spans="1:23">
      <c r="A38" s="46"/>
      <c r="B38" s="46"/>
      <c r="C38" s="46"/>
      <c r="D38" s="46"/>
      <c r="E38" s="46"/>
      <c r="F38" s="46"/>
      <c r="G38" s="46"/>
      <c r="H38" s="46"/>
      <c r="I38" s="46"/>
      <c r="J38" s="46"/>
      <c r="K38" s="46"/>
      <c r="L38" s="46"/>
      <c r="M38" s="46"/>
      <c r="N38" s="46"/>
      <c r="O38" s="46"/>
      <c r="P38" s="46"/>
      <c r="Q38" s="46"/>
      <c r="R38" s="46"/>
      <c r="S38" s="46"/>
      <c r="T38" s="46"/>
      <c r="U38" s="46"/>
      <c r="V38" s="46"/>
      <c r="W38" s="46"/>
    </row>
    <row r="39" spans="1:23">
      <c r="A39" s="46"/>
      <c r="B39" s="46"/>
      <c r="C39" s="46"/>
      <c r="D39" s="46"/>
      <c r="E39" s="46"/>
      <c r="F39" s="46"/>
      <c r="G39" s="46"/>
      <c r="H39" s="46"/>
      <c r="I39" s="46"/>
      <c r="J39" s="46"/>
      <c r="K39" s="46"/>
      <c r="L39" s="46"/>
      <c r="M39" s="46"/>
      <c r="N39" s="46"/>
      <c r="O39" s="46"/>
      <c r="P39" s="46"/>
      <c r="Q39" s="46"/>
      <c r="R39" s="46"/>
      <c r="S39" s="46"/>
      <c r="T39" s="46"/>
      <c r="U39" s="46"/>
      <c r="V39" s="46"/>
      <c r="W39" s="46"/>
    </row>
    <row r="40" spans="1:23">
      <c r="A40" s="46"/>
      <c r="B40" s="46"/>
      <c r="C40" s="46"/>
      <c r="D40" s="46"/>
      <c r="E40" s="46"/>
      <c r="F40" s="46"/>
      <c r="G40" s="46"/>
      <c r="H40" s="46"/>
      <c r="I40" s="46"/>
      <c r="J40" s="46"/>
      <c r="K40" s="46"/>
      <c r="L40" s="46"/>
      <c r="M40" s="46"/>
      <c r="N40" s="46"/>
      <c r="O40" s="46"/>
      <c r="P40" s="46"/>
      <c r="Q40" s="46"/>
      <c r="R40" s="46"/>
      <c r="S40" s="46"/>
      <c r="T40" s="46"/>
      <c r="U40" s="46"/>
      <c r="V40" s="46"/>
      <c r="W40" s="46"/>
    </row>
    <row r="41" spans="1:23">
      <c r="A41" s="46"/>
      <c r="B41" s="46"/>
      <c r="C41" s="46"/>
      <c r="D41" s="46"/>
      <c r="E41" s="46"/>
      <c r="F41" s="46"/>
      <c r="G41" s="46"/>
      <c r="H41" s="46"/>
      <c r="I41" s="46"/>
      <c r="J41" s="46"/>
      <c r="K41" s="46"/>
      <c r="L41" s="46"/>
      <c r="M41" s="46"/>
      <c r="N41" s="46"/>
      <c r="O41" s="46"/>
      <c r="P41" s="46"/>
      <c r="Q41" s="46"/>
      <c r="R41" s="46"/>
      <c r="S41" s="46"/>
      <c r="T41" s="46"/>
      <c r="U41" s="46"/>
      <c r="V41" s="46"/>
      <c r="W41" s="46"/>
    </row>
    <row r="42" spans="1:23">
      <c r="A42" s="46"/>
      <c r="B42" s="46"/>
      <c r="C42" s="46"/>
      <c r="D42" s="46"/>
      <c r="E42" s="46"/>
      <c r="F42" s="46"/>
      <c r="G42" s="46"/>
      <c r="H42" s="46"/>
      <c r="I42" s="46"/>
      <c r="J42" s="46"/>
      <c r="K42" s="46"/>
      <c r="L42" s="46"/>
      <c r="M42" s="46"/>
      <c r="N42" s="46"/>
      <c r="O42" s="46"/>
      <c r="P42" s="46"/>
      <c r="Q42" s="46"/>
      <c r="R42" s="46"/>
      <c r="S42" s="46"/>
      <c r="T42" s="46"/>
      <c r="U42" s="46"/>
      <c r="V42" s="46"/>
      <c r="W42" s="46"/>
    </row>
    <row r="43" spans="1:23">
      <c r="A43" s="46"/>
      <c r="B43" s="46"/>
      <c r="C43" s="46"/>
      <c r="D43" s="46"/>
      <c r="E43" s="46"/>
      <c r="F43" s="46"/>
      <c r="G43" s="46"/>
      <c r="H43" s="46"/>
      <c r="I43" s="46"/>
      <c r="J43" s="46"/>
      <c r="K43" s="46"/>
      <c r="L43" s="46"/>
      <c r="M43" s="46"/>
      <c r="N43" s="46"/>
      <c r="O43" s="46"/>
      <c r="P43" s="46"/>
      <c r="Q43" s="46"/>
      <c r="R43" s="46"/>
      <c r="S43" s="46"/>
      <c r="T43" s="46"/>
      <c r="U43" s="46"/>
      <c r="V43" s="46"/>
      <c r="W43" s="46"/>
    </row>
    <row r="44" spans="1:23">
      <c r="A44" s="46"/>
      <c r="B44" s="46"/>
      <c r="C44" s="46"/>
      <c r="D44" s="46"/>
      <c r="E44" s="46"/>
      <c r="F44" s="46"/>
      <c r="G44" s="46"/>
      <c r="H44" s="46"/>
      <c r="I44" s="46"/>
      <c r="J44" s="46"/>
      <c r="K44" s="46"/>
      <c r="L44" s="46"/>
      <c r="M44" s="46"/>
      <c r="N44" s="46"/>
      <c r="O44" s="46"/>
      <c r="P44" s="46"/>
      <c r="Q44" s="46"/>
      <c r="R44" s="46"/>
      <c r="S44" s="46"/>
      <c r="T44" s="46"/>
      <c r="U44" s="46"/>
      <c r="V44" s="46"/>
      <c r="W44" s="46"/>
    </row>
    <row r="45" spans="1:23">
      <c r="A45" s="46"/>
      <c r="B45" s="46"/>
      <c r="C45" s="46"/>
      <c r="D45" s="46"/>
      <c r="E45" s="46"/>
      <c r="F45" s="46"/>
      <c r="G45" s="46"/>
      <c r="H45" s="46"/>
      <c r="I45" s="46"/>
      <c r="J45" s="46"/>
      <c r="K45" s="46"/>
      <c r="L45" s="46"/>
      <c r="M45" s="46"/>
      <c r="N45" s="46"/>
      <c r="O45" s="46"/>
      <c r="P45" s="46"/>
      <c r="Q45" s="46"/>
      <c r="R45" s="46"/>
      <c r="S45" s="46"/>
      <c r="T45" s="46"/>
      <c r="U45" s="46"/>
      <c r="V45" s="46"/>
      <c r="W45" s="46"/>
    </row>
    <row r="46" spans="1:23">
      <c r="A46" s="46"/>
      <c r="B46" s="46"/>
      <c r="C46" s="46"/>
      <c r="D46" s="46"/>
      <c r="E46" s="46"/>
      <c r="F46" s="46"/>
      <c r="G46" s="46"/>
      <c r="H46" s="46"/>
      <c r="I46" s="46"/>
      <c r="J46" s="46"/>
      <c r="K46" s="46"/>
      <c r="L46" s="46"/>
      <c r="M46" s="46"/>
      <c r="N46" s="46"/>
      <c r="O46" s="46"/>
      <c r="P46" s="46"/>
      <c r="Q46" s="46"/>
      <c r="R46" s="46"/>
      <c r="S46" s="46"/>
      <c r="T46" s="46"/>
      <c r="U46" s="46"/>
      <c r="V46" s="46"/>
      <c r="W46" s="46"/>
    </row>
    <row r="47" spans="1:23">
      <c r="A47" s="46"/>
      <c r="B47" s="46"/>
      <c r="C47" s="46"/>
      <c r="D47" s="46"/>
      <c r="E47" s="46"/>
      <c r="F47" s="46"/>
      <c r="G47" s="46"/>
      <c r="H47" s="46"/>
      <c r="I47" s="46"/>
      <c r="J47" s="46"/>
      <c r="K47" s="46"/>
      <c r="L47" s="46"/>
      <c r="M47" s="46"/>
      <c r="N47" s="46"/>
      <c r="O47" s="46"/>
      <c r="P47" s="46"/>
      <c r="Q47" s="46"/>
      <c r="R47" s="46"/>
      <c r="S47" s="46"/>
      <c r="T47" s="46"/>
      <c r="U47" s="46"/>
      <c r="V47" s="46"/>
      <c r="W47" s="46"/>
    </row>
    <row r="48" spans="1:23">
      <c r="A48" s="46"/>
      <c r="B48" s="46"/>
      <c r="C48" s="46"/>
      <c r="D48" s="46"/>
      <c r="E48" s="46"/>
      <c r="F48" s="46"/>
      <c r="G48" s="46"/>
      <c r="H48" s="46"/>
      <c r="I48" s="46"/>
      <c r="J48" s="46"/>
      <c r="K48" s="46"/>
      <c r="L48" s="46"/>
      <c r="M48" s="46"/>
      <c r="N48" s="46"/>
      <c r="O48" s="46"/>
      <c r="P48" s="46"/>
      <c r="Q48" s="46"/>
      <c r="R48" s="46"/>
      <c r="S48" s="46"/>
      <c r="T48" s="46"/>
      <c r="U48" s="46"/>
      <c r="V48" s="46"/>
      <c r="W48" s="46"/>
    </row>
    <row r="49" spans="1:23">
      <c r="A49" s="46"/>
      <c r="B49" s="46"/>
      <c r="C49" s="46"/>
      <c r="D49" s="46"/>
      <c r="E49" s="46"/>
      <c r="F49" s="46"/>
      <c r="G49" s="46"/>
      <c r="H49" s="46"/>
      <c r="I49" s="46"/>
      <c r="J49" s="46"/>
      <c r="K49" s="46"/>
      <c r="L49" s="46"/>
      <c r="M49" s="46"/>
      <c r="N49" s="46"/>
      <c r="O49" s="46"/>
      <c r="P49" s="46"/>
      <c r="Q49" s="46"/>
      <c r="R49" s="46"/>
      <c r="S49" s="46"/>
      <c r="T49" s="46"/>
      <c r="U49" s="46"/>
      <c r="V49" s="46"/>
      <c r="W49" s="46"/>
    </row>
    <row r="50" spans="1:23">
      <c r="A50" s="46"/>
      <c r="B50" s="46"/>
      <c r="C50" s="46"/>
      <c r="D50" s="46"/>
      <c r="E50" s="46"/>
      <c r="F50" s="46"/>
      <c r="G50" s="46"/>
      <c r="H50" s="46"/>
      <c r="I50" s="46"/>
      <c r="J50" s="46"/>
      <c r="K50" s="46"/>
      <c r="L50" s="46"/>
      <c r="M50" s="46"/>
      <c r="N50" s="46"/>
      <c r="O50" s="46"/>
      <c r="P50" s="46"/>
      <c r="Q50" s="46"/>
      <c r="R50" s="46"/>
      <c r="S50" s="46"/>
      <c r="T50" s="46"/>
      <c r="U50" s="46"/>
      <c r="V50" s="46"/>
      <c r="W50" s="46"/>
    </row>
    <row r="51" spans="1:23">
      <c r="A51" s="46"/>
      <c r="B51" s="46"/>
      <c r="C51" s="46"/>
      <c r="D51" s="46"/>
      <c r="E51" s="46"/>
      <c r="F51" s="46"/>
      <c r="G51" s="46"/>
      <c r="H51" s="46"/>
      <c r="I51" s="46"/>
      <c r="J51" s="46"/>
      <c r="K51" s="46"/>
      <c r="L51" s="46"/>
      <c r="M51" s="46"/>
      <c r="N51" s="46"/>
      <c r="O51" s="46"/>
      <c r="P51" s="46"/>
      <c r="Q51" s="46"/>
      <c r="R51" s="46"/>
      <c r="S51" s="46"/>
      <c r="T51" s="46"/>
      <c r="U51" s="46"/>
      <c r="V51" s="46"/>
      <c r="W51" s="46"/>
    </row>
    <row r="52" spans="1:23">
      <c r="A52" s="46"/>
      <c r="B52" s="46"/>
      <c r="C52" s="46"/>
      <c r="D52" s="46"/>
      <c r="E52" s="46"/>
      <c r="F52" s="46"/>
      <c r="G52" s="46"/>
      <c r="H52" s="46"/>
      <c r="I52" s="46"/>
      <c r="J52" s="46"/>
      <c r="K52" s="46"/>
      <c r="L52" s="46"/>
      <c r="M52" s="46"/>
      <c r="N52" s="46"/>
      <c r="O52" s="46"/>
      <c r="P52" s="46"/>
      <c r="Q52" s="46"/>
      <c r="R52" s="46"/>
      <c r="S52" s="46"/>
      <c r="T52" s="46"/>
      <c r="U52" s="46"/>
      <c r="V52" s="46"/>
      <c r="W52" s="46"/>
    </row>
    <row r="53" spans="1:23">
      <c r="A53" s="46"/>
      <c r="B53" s="46"/>
      <c r="C53" s="46"/>
      <c r="D53" s="46"/>
      <c r="E53" s="46"/>
      <c r="F53" s="46"/>
      <c r="G53" s="46"/>
      <c r="H53" s="46"/>
      <c r="I53" s="46"/>
      <c r="J53" s="46"/>
      <c r="K53" s="46"/>
      <c r="L53" s="46"/>
      <c r="M53" s="46"/>
      <c r="N53" s="46"/>
      <c r="O53" s="46"/>
      <c r="P53" s="46"/>
      <c r="Q53" s="46"/>
      <c r="R53" s="46"/>
      <c r="S53" s="46"/>
      <c r="T53" s="46"/>
      <c r="U53" s="46"/>
      <c r="V53" s="46"/>
      <c r="W53" s="46"/>
    </row>
    <row r="54" spans="1:23">
      <c r="A54" s="46"/>
      <c r="B54" s="46"/>
      <c r="C54" s="46"/>
      <c r="D54" s="46"/>
      <c r="E54" s="46"/>
      <c r="F54" s="46"/>
      <c r="G54" s="46"/>
      <c r="H54" s="46"/>
      <c r="I54" s="46"/>
      <c r="J54" s="46"/>
      <c r="K54" s="46"/>
      <c r="L54" s="46"/>
      <c r="M54" s="46"/>
      <c r="N54" s="46"/>
      <c r="O54" s="46"/>
      <c r="P54" s="46"/>
      <c r="Q54" s="46"/>
      <c r="R54" s="46"/>
      <c r="S54" s="46"/>
      <c r="T54" s="46"/>
      <c r="U54" s="46"/>
      <c r="V54" s="46"/>
      <c r="W54" s="46"/>
    </row>
    <row r="55" spans="1:23">
      <c r="A55" s="46"/>
      <c r="B55" s="46"/>
      <c r="C55" s="46"/>
      <c r="D55" s="46"/>
      <c r="E55" s="46"/>
      <c r="F55" s="46"/>
      <c r="G55" s="46"/>
      <c r="H55" s="46"/>
      <c r="I55" s="46"/>
      <c r="J55" s="46"/>
      <c r="K55" s="46"/>
      <c r="L55" s="46"/>
      <c r="M55" s="46"/>
      <c r="N55" s="46"/>
      <c r="O55" s="46"/>
      <c r="P55" s="46"/>
      <c r="Q55" s="46"/>
      <c r="R55" s="46"/>
      <c r="S55" s="46"/>
      <c r="T55" s="46"/>
      <c r="U55" s="46"/>
      <c r="V55" s="46"/>
      <c r="W55" s="46"/>
    </row>
    <row r="56" spans="1:23">
      <c r="A56" s="46"/>
      <c r="B56" s="46"/>
      <c r="C56" s="46"/>
      <c r="D56" s="46"/>
      <c r="E56" s="46"/>
      <c r="F56" s="46"/>
      <c r="G56" s="46"/>
      <c r="H56" s="46"/>
      <c r="I56" s="46"/>
      <c r="J56" s="46"/>
      <c r="K56" s="46"/>
      <c r="L56" s="46"/>
      <c r="M56" s="46"/>
      <c r="N56" s="46"/>
      <c r="O56" s="46"/>
      <c r="P56" s="46"/>
      <c r="Q56" s="46"/>
      <c r="R56" s="46"/>
      <c r="S56" s="46"/>
      <c r="T56" s="46"/>
      <c r="U56" s="46"/>
      <c r="V56" s="46"/>
      <c r="W56" s="46"/>
    </row>
    <row r="57" spans="1:23">
      <c r="A57" s="46"/>
      <c r="B57" s="46"/>
      <c r="C57" s="46"/>
      <c r="D57" s="46"/>
      <c r="E57" s="46"/>
      <c r="F57" s="46"/>
      <c r="G57" s="46"/>
      <c r="H57" s="46"/>
      <c r="I57" s="46"/>
      <c r="J57" s="46"/>
      <c r="K57" s="46"/>
      <c r="L57" s="46"/>
      <c r="M57" s="46"/>
      <c r="N57" s="46"/>
      <c r="O57" s="46"/>
      <c r="P57" s="46"/>
      <c r="Q57" s="46"/>
      <c r="R57" s="46"/>
      <c r="S57" s="46"/>
      <c r="T57" s="46"/>
      <c r="U57" s="46"/>
      <c r="V57" s="46"/>
      <c r="W57" s="46"/>
    </row>
    <row r="58" spans="1:23">
      <c r="A58" s="46"/>
      <c r="B58" s="46"/>
      <c r="C58" s="46"/>
      <c r="D58" s="46"/>
      <c r="E58" s="46"/>
      <c r="F58" s="46"/>
      <c r="G58" s="46"/>
      <c r="H58" s="46"/>
      <c r="I58" s="46"/>
      <c r="J58" s="46"/>
      <c r="K58" s="46"/>
      <c r="L58" s="46"/>
      <c r="M58" s="46"/>
      <c r="N58" s="46"/>
      <c r="O58" s="46"/>
      <c r="P58" s="46"/>
      <c r="Q58" s="46"/>
      <c r="R58" s="46"/>
      <c r="S58" s="46"/>
      <c r="T58" s="46"/>
      <c r="U58" s="46"/>
      <c r="V58" s="46"/>
      <c r="W58" s="46"/>
    </row>
    <row r="59" spans="1:23">
      <c r="A59" s="46"/>
      <c r="B59" s="46"/>
      <c r="C59" s="46"/>
      <c r="D59" s="46"/>
      <c r="E59" s="46"/>
      <c r="F59" s="46"/>
      <c r="G59" s="46"/>
      <c r="H59" s="46"/>
      <c r="I59" s="46"/>
      <c r="J59" s="46"/>
      <c r="K59" s="46"/>
      <c r="L59" s="46"/>
      <c r="M59" s="46"/>
      <c r="N59" s="46"/>
      <c r="O59" s="46"/>
      <c r="P59" s="46"/>
      <c r="Q59" s="46"/>
      <c r="R59" s="46"/>
      <c r="S59" s="46"/>
      <c r="T59" s="46"/>
      <c r="U59" s="46"/>
      <c r="V59" s="46"/>
      <c r="W59" s="46"/>
    </row>
    <row r="60" spans="1:23">
      <c r="A60" s="46"/>
      <c r="B60" s="46"/>
      <c r="C60" s="46"/>
      <c r="D60" s="46"/>
      <c r="E60" s="46"/>
      <c r="F60" s="46"/>
      <c r="G60" s="46"/>
      <c r="H60" s="46"/>
      <c r="I60" s="46"/>
      <c r="J60" s="46"/>
      <c r="K60" s="46"/>
      <c r="L60" s="46"/>
      <c r="M60" s="46"/>
      <c r="N60" s="46"/>
      <c r="O60" s="46"/>
      <c r="P60" s="46"/>
      <c r="Q60" s="46"/>
      <c r="R60" s="46"/>
      <c r="S60" s="46"/>
      <c r="T60" s="46"/>
      <c r="U60" s="46"/>
      <c r="V60" s="46"/>
      <c r="W60" s="46"/>
    </row>
    <row r="61" spans="1:23">
      <c r="A61" s="46"/>
      <c r="B61" s="46"/>
      <c r="C61" s="46"/>
      <c r="D61" s="46"/>
      <c r="E61" s="46"/>
      <c r="F61" s="46"/>
      <c r="G61" s="46"/>
      <c r="H61" s="46"/>
      <c r="I61" s="46"/>
      <c r="J61" s="46"/>
      <c r="K61" s="46"/>
      <c r="L61" s="46"/>
      <c r="M61" s="46"/>
      <c r="N61" s="46"/>
      <c r="O61" s="46"/>
      <c r="P61" s="46"/>
      <c r="Q61" s="46"/>
      <c r="R61" s="46"/>
      <c r="S61" s="46"/>
      <c r="T61" s="46"/>
      <c r="U61" s="46"/>
      <c r="V61" s="46"/>
      <c r="W61" s="46"/>
    </row>
    <row r="62" spans="1:23">
      <c r="A62" s="46"/>
      <c r="B62" s="46"/>
      <c r="C62" s="46"/>
      <c r="D62" s="46"/>
      <c r="E62" s="46"/>
      <c r="F62" s="46"/>
      <c r="G62" s="46"/>
      <c r="H62" s="46"/>
      <c r="I62" s="46"/>
      <c r="J62" s="46"/>
      <c r="K62" s="46"/>
      <c r="L62" s="46"/>
      <c r="M62" s="46"/>
      <c r="N62" s="46"/>
      <c r="O62" s="46"/>
      <c r="P62" s="46"/>
      <c r="Q62" s="46"/>
      <c r="R62" s="46"/>
      <c r="S62" s="46"/>
      <c r="T62" s="46"/>
      <c r="U62" s="46"/>
      <c r="V62" s="46"/>
      <c r="W62" s="46"/>
    </row>
    <row r="63" spans="1:23">
      <c r="A63" s="46"/>
      <c r="B63" s="46"/>
      <c r="C63" s="46"/>
      <c r="D63" s="46"/>
      <c r="E63" s="46"/>
      <c r="F63" s="46"/>
      <c r="G63" s="46"/>
      <c r="H63" s="46"/>
      <c r="I63" s="46"/>
      <c r="J63" s="46"/>
      <c r="K63" s="46"/>
      <c r="L63" s="46"/>
      <c r="M63" s="46"/>
      <c r="N63" s="46"/>
      <c r="O63" s="46"/>
      <c r="P63" s="46"/>
      <c r="Q63" s="46"/>
      <c r="R63" s="46"/>
      <c r="S63" s="46"/>
      <c r="T63" s="46"/>
      <c r="U63" s="46"/>
      <c r="V63" s="46"/>
      <c r="W63" s="46"/>
    </row>
    <row r="64" spans="1:23">
      <c r="A64" s="46"/>
      <c r="B64" s="46"/>
      <c r="C64" s="46"/>
      <c r="D64" s="46"/>
      <c r="E64" s="46"/>
      <c r="F64" s="46"/>
      <c r="G64" s="46"/>
      <c r="H64" s="46"/>
      <c r="I64" s="46"/>
      <c r="J64" s="46"/>
      <c r="K64" s="46"/>
      <c r="L64" s="46"/>
      <c r="M64" s="46"/>
      <c r="N64" s="46"/>
      <c r="O64" s="46"/>
      <c r="P64" s="46"/>
      <c r="Q64" s="46"/>
      <c r="R64" s="46"/>
      <c r="S64" s="46"/>
      <c r="T64" s="46"/>
      <c r="U64" s="46"/>
      <c r="V64" s="46"/>
      <c r="W64" s="46"/>
    </row>
    <row r="65" spans="1:23">
      <c r="A65" s="46"/>
      <c r="B65" s="46"/>
      <c r="C65" s="46"/>
      <c r="D65" s="46"/>
      <c r="E65" s="46"/>
      <c r="F65" s="46"/>
      <c r="G65" s="46"/>
      <c r="H65" s="46"/>
      <c r="I65" s="46"/>
      <c r="J65" s="46"/>
      <c r="K65" s="46"/>
      <c r="L65" s="46"/>
      <c r="M65" s="46"/>
      <c r="N65" s="46"/>
      <c r="O65" s="46"/>
      <c r="P65" s="46"/>
      <c r="Q65" s="46"/>
      <c r="R65" s="46"/>
      <c r="S65" s="46"/>
      <c r="T65" s="46"/>
      <c r="U65" s="46"/>
      <c r="V65" s="46"/>
      <c r="W65" s="46"/>
    </row>
    <row r="66" spans="1:23">
      <c r="A66" s="46"/>
      <c r="B66" s="46"/>
      <c r="C66" s="46"/>
      <c r="D66" s="46"/>
      <c r="E66" s="46"/>
      <c r="F66" s="46"/>
      <c r="G66" s="46"/>
      <c r="H66" s="46"/>
      <c r="I66" s="46"/>
      <c r="J66" s="46"/>
      <c r="K66" s="46"/>
      <c r="L66" s="46"/>
      <c r="M66" s="46"/>
      <c r="N66" s="46"/>
      <c r="O66" s="46"/>
      <c r="P66" s="46"/>
      <c r="Q66" s="46"/>
      <c r="R66" s="46"/>
      <c r="S66" s="46"/>
      <c r="T66" s="46"/>
      <c r="U66" s="46"/>
      <c r="V66" s="46"/>
      <c r="W66" s="46"/>
    </row>
    <row r="67" spans="1:23">
      <c r="A67" s="46"/>
      <c r="B67" s="46"/>
      <c r="C67" s="46"/>
      <c r="D67" s="46"/>
      <c r="E67" s="46"/>
      <c r="F67" s="46"/>
      <c r="G67" s="46"/>
      <c r="H67" s="46"/>
      <c r="I67" s="46"/>
      <c r="J67" s="46"/>
      <c r="K67" s="46"/>
      <c r="L67" s="46"/>
      <c r="M67" s="46"/>
      <c r="N67" s="46"/>
      <c r="O67" s="46"/>
      <c r="P67" s="46"/>
      <c r="Q67" s="46"/>
      <c r="R67" s="46"/>
      <c r="S67" s="46"/>
      <c r="T67" s="46"/>
      <c r="U67" s="46"/>
      <c r="V67" s="46"/>
      <c r="W67" s="46"/>
    </row>
    <row r="68" spans="1:23">
      <c r="A68" s="46"/>
      <c r="B68" s="46"/>
      <c r="C68" s="46"/>
      <c r="D68" s="46"/>
      <c r="E68" s="46"/>
      <c r="F68" s="46"/>
      <c r="G68" s="46"/>
      <c r="H68" s="46"/>
      <c r="I68" s="46"/>
      <c r="J68" s="46"/>
      <c r="K68" s="46"/>
      <c r="L68" s="46"/>
      <c r="M68" s="46"/>
      <c r="N68" s="46"/>
      <c r="O68" s="46"/>
      <c r="P68" s="46"/>
      <c r="Q68" s="46"/>
      <c r="R68" s="46"/>
      <c r="S68" s="46"/>
      <c r="T68" s="46"/>
      <c r="U68" s="46"/>
      <c r="V68" s="46"/>
      <c r="W68" s="46"/>
    </row>
    <row r="69" spans="1:23">
      <c r="A69" s="46"/>
      <c r="B69" s="46"/>
      <c r="C69" s="46"/>
      <c r="D69" s="46"/>
      <c r="E69" s="46"/>
      <c r="F69" s="46"/>
      <c r="G69" s="46"/>
      <c r="H69" s="46"/>
      <c r="I69" s="46"/>
      <c r="J69" s="46"/>
      <c r="K69" s="46"/>
      <c r="L69" s="46"/>
      <c r="M69" s="46"/>
      <c r="N69" s="46"/>
      <c r="O69" s="46"/>
      <c r="P69" s="46"/>
      <c r="Q69" s="46"/>
      <c r="R69" s="46"/>
      <c r="S69" s="46"/>
      <c r="T69" s="46"/>
      <c r="U69" s="46"/>
      <c r="V69" s="46"/>
      <c r="W69" s="46"/>
    </row>
    <row r="70" spans="1:23">
      <c r="A70" s="46"/>
      <c r="B70" s="46"/>
      <c r="C70" s="46"/>
      <c r="D70" s="46"/>
      <c r="E70" s="46"/>
      <c r="F70" s="46"/>
      <c r="G70" s="46"/>
      <c r="H70" s="46"/>
      <c r="I70" s="46"/>
      <c r="J70" s="46"/>
      <c r="K70" s="46"/>
      <c r="L70" s="46"/>
      <c r="M70" s="46"/>
      <c r="N70" s="46"/>
      <c r="O70" s="46"/>
      <c r="P70" s="46"/>
      <c r="Q70" s="46"/>
      <c r="R70" s="46"/>
      <c r="S70" s="46"/>
      <c r="T70" s="46"/>
      <c r="U70" s="46"/>
      <c r="V70" s="46"/>
      <c r="W70" s="46"/>
    </row>
    <row r="71" spans="1:23">
      <c r="A71" s="46"/>
      <c r="B71" s="46"/>
      <c r="C71" s="46"/>
      <c r="D71" s="46"/>
      <c r="E71" s="46"/>
      <c r="F71" s="46"/>
      <c r="G71" s="46"/>
      <c r="H71" s="46"/>
      <c r="I71" s="46"/>
      <c r="J71" s="46"/>
      <c r="K71" s="46"/>
      <c r="L71" s="46"/>
      <c r="M71" s="46"/>
      <c r="N71" s="46"/>
      <c r="O71" s="46"/>
      <c r="P71" s="46"/>
      <c r="Q71" s="46"/>
      <c r="R71" s="46"/>
      <c r="S71" s="46"/>
      <c r="T71" s="46"/>
      <c r="U71" s="46"/>
      <c r="V71" s="46"/>
      <c r="W71" s="46"/>
    </row>
    <row r="72" spans="1:23">
      <c r="A72" s="46"/>
      <c r="B72" s="46"/>
      <c r="C72" s="46"/>
      <c r="D72" s="46"/>
      <c r="E72" s="46"/>
      <c r="F72" s="46"/>
      <c r="G72" s="46"/>
      <c r="H72" s="46"/>
      <c r="I72" s="46"/>
      <c r="J72" s="46"/>
      <c r="K72" s="46"/>
      <c r="L72" s="46"/>
      <c r="M72" s="46"/>
      <c r="N72" s="46"/>
      <c r="O72" s="46"/>
      <c r="P72" s="46"/>
      <c r="Q72" s="46"/>
      <c r="R72" s="46"/>
      <c r="S72" s="46"/>
      <c r="T72" s="46"/>
      <c r="U72" s="46"/>
      <c r="V72" s="46"/>
      <c r="W72" s="46"/>
    </row>
    <row r="73" spans="1:23">
      <c r="A73" s="46"/>
      <c r="B73" s="46"/>
      <c r="C73" s="46"/>
      <c r="D73" s="46"/>
      <c r="E73" s="46"/>
      <c r="F73" s="46"/>
      <c r="G73" s="46"/>
      <c r="H73" s="46"/>
      <c r="I73" s="46"/>
      <c r="J73" s="46"/>
      <c r="K73" s="46"/>
      <c r="L73" s="46"/>
      <c r="M73" s="46"/>
      <c r="N73" s="46"/>
      <c r="O73" s="46"/>
      <c r="P73" s="46"/>
      <c r="Q73" s="46"/>
      <c r="R73" s="46"/>
      <c r="S73" s="46"/>
      <c r="T73" s="46"/>
      <c r="U73" s="46"/>
      <c r="V73" s="46"/>
      <c r="W73" s="46"/>
    </row>
    <row r="74" spans="1:23">
      <c r="A74" s="46"/>
      <c r="B74" s="46"/>
      <c r="C74" s="46"/>
      <c r="D74" s="46"/>
      <c r="E74" s="46"/>
      <c r="F74" s="46"/>
      <c r="G74" s="46"/>
      <c r="H74" s="46"/>
      <c r="I74" s="46"/>
      <c r="J74" s="46"/>
      <c r="K74" s="46"/>
      <c r="L74" s="46"/>
      <c r="M74" s="46"/>
      <c r="N74" s="46"/>
      <c r="O74" s="46"/>
      <c r="P74" s="46"/>
      <c r="Q74" s="46"/>
      <c r="R74" s="46"/>
      <c r="S74" s="46"/>
      <c r="T74" s="46"/>
      <c r="U74" s="46"/>
      <c r="V74" s="46"/>
      <c r="W74" s="46"/>
    </row>
    <row r="75" spans="1:23">
      <c r="A75" s="46"/>
      <c r="B75" s="46"/>
      <c r="C75" s="46"/>
      <c r="D75" s="46"/>
      <c r="E75" s="46"/>
      <c r="F75" s="46"/>
      <c r="G75" s="46"/>
      <c r="H75" s="46"/>
      <c r="I75" s="46"/>
      <c r="J75" s="46"/>
      <c r="K75" s="46"/>
      <c r="L75" s="46"/>
      <c r="M75" s="46"/>
      <c r="N75" s="46"/>
      <c r="O75" s="46"/>
      <c r="P75" s="46"/>
      <c r="Q75" s="46"/>
      <c r="R75" s="46"/>
      <c r="S75" s="46"/>
      <c r="T75" s="46"/>
      <c r="U75" s="46"/>
      <c r="V75" s="46"/>
      <c r="W75" s="46"/>
    </row>
    <row r="76" spans="1:23">
      <c r="A76" s="46"/>
      <c r="B76" s="46"/>
      <c r="C76" s="46"/>
      <c r="D76" s="46"/>
      <c r="E76" s="46"/>
      <c r="F76" s="46"/>
      <c r="G76" s="46"/>
      <c r="H76" s="46"/>
      <c r="I76" s="46"/>
      <c r="J76" s="46"/>
      <c r="K76" s="46"/>
      <c r="L76" s="46"/>
      <c r="M76" s="46"/>
      <c r="N76" s="46"/>
      <c r="O76" s="46"/>
      <c r="P76" s="46"/>
      <c r="Q76" s="46"/>
      <c r="R76" s="46"/>
      <c r="S76" s="46"/>
      <c r="T76" s="46"/>
      <c r="U76" s="46"/>
      <c r="V76" s="46"/>
      <c r="W76" s="46"/>
    </row>
    <row r="77" spans="1:23">
      <c r="A77" s="46"/>
      <c r="B77" s="46"/>
      <c r="C77" s="46"/>
      <c r="D77" s="46"/>
      <c r="E77" s="46"/>
      <c r="F77" s="46"/>
      <c r="G77" s="46"/>
      <c r="H77" s="46"/>
      <c r="I77" s="46"/>
      <c r="J77" s="46"/>
      <c r="K77" s="46"/>
      <c r="L77" s="46"/>
      <c r="M77" s="46"/>
      <c r="N77" s="46"/>
      <c r="O77" s="46"/>
      <c r="P77" s="46"/>
      <c r="Q77" s="46"/>
      <c r="R77" s="46"/>
      <c r="S77" s="46"/>
      <c r="T77" s="46"/>
      <c r="U77" s="46"/>
      <c r="V77" s="46"/>
      <c r="W77" s="46"/>
    </row>
    <row r="78" spans="1:23">
      <c r="A78" s="46"/>
      <c r="B78" s="46"/>
      <c r="C78" s="46"/>
      <c r="D78" s="46"/>
      <c r="E78" s="46"/>
      <c r="F78" s="46"/>
      <c r="G78" s="46"/>
      <c r="H78" s="46"/>
      <c r="I78" s="46"/>
      <c r="J78" s="46"/>
      <c r="K78" s="46"/>
      <c r="L78" s="46"/>
      <c r="M78" s="46"/>
      <c r="N78" s="46"/>
      <c r="O78" s="46"/>
      <c r="P78" s="46"/>
      <c r="Q78" s="46"/>
      <c r="R78" s="46"/>
      <c r="S78" s="46"/>
      <c r="T78" s="46"/>
      <c r="U78" s="46"/>
      <c r="V78" s="46"/>
      <c r="W78" s="46"/>
    </row>
    <row r="79" spans="1:23">
      <c r="A79" s="46"/>
      <c r="B79" s="46"/>
      <c r="C79" s="46"/>
      <c r="D79" s="46"/>
      <c r="E79" s="46"/>
      <c r="F79" s="46"/>
      <c r="G79" s="46"/>
      <c r="H79" s="46"/>
      <c r="I79" s="46"/>
      <c r="J79" s="46"/>
      <c r="K79" s="46"/>
      <c r="L79" s="46"/>
      <c r="M79" s="46"/>
      <c r="N79" s="46"/>
      <c r="O79" s="46"/>
      <c r="P79" s="46"/>
      <c r="Q79" s="46"/>
      <c r="R79" s="46"/>
      <c r="S79" s="46"/>
      <c r="T79" s="46"/>
      <c r="U79" s="46"/>
      <c r="V79" s="46"/>
      <c r="W79" s="46"/>
    </row>
    <row r="80" spans="1:23">
      <c r="A80" s="46"/>
      <c r="B80" s="46"/>
      <c r="C80" s="46"/>
      <c r="D80" s="46"/>
      <c r="E80" s="46"/>
      <c r="F80" s="46"/>
      <c r="G80" s="46"/>
      <c r="H80" s="46"/>
      <c r="I80" s="46"/>
      <c r="J80" s="46"/>
      <c r="K80" s="46"/>
      <c r="L80" s="46"/>
      <c r="M80" s="46"/>
      <c r="N80" s="46"/>
      <c r="O80" s="46"/>
      <c r="P80" s="46"/>
      <c r="Q80" s="46"/>
      <c r="R80" s="46"/>
      <c r="S80" s="46"/>
      <c r="T80" s="46"/>
      <c r="U80" s="46"/>
      <c r="V80" s="46"/>
      <c r="W80" s="46"/>
    </row>
    <row r="81" spans="1:23">
      <c r="A81" s="46"/>
      <c r="B81" s="46"/>
      <c r="C81" s="46"/>
      <c r="D81" s="46"/>
      <c r="E81" s="46"/>
      <c r="F81" s="46"/>
      <c r="G81" s="46"/>
      <c r="H81" s="46"/>
      <c r="I81" s="46"/>
      <c r="J81" s="46"/>
      <c r="K81" s="46"/>
      <c r="L81" s="46"/>
      <c r="M81" s="46"/>
      <c r="N81" s="46"/>
      <c r="O81" s="46"/>
      <c r="P81" s="46"/>
      <c r="Q81" s="46"/>
      <c r="R81" s="46"/>
      <c r="S81" s="46"/>
      <c r="T81" s="46"/>
      <c r="U81" s="46"/>
      <c r="V81" s="46"/>
      <c r="W81" s="46"/>
    </row>
    <row r="82" spans="1:23">
      <c r="A82" s="46"/>
      <c r="B82" s="46"/>
      <c r="C82" s="46"/>
      <c r="D82" s="46"/>
      <c r="E82" s="46"/>
      <c r="F82" s="46"/>
      <c r="G82" s="46"/>
      <c r="H82" s="46"/>
      <c r="I82" s="46"/>
      <c r="J82" s="46"/>
      <c r="K82" s="46"/>
      <c r="L82" s="46"/>
      <c r="M82" s="46"/>
      <c r="N82" s="46"/>
      <c r="O82" s="46"/>
      <c r="P82" s="46"/>
      <c r="Q82" s="46"/>
      <c r="R82" s="46"/>
      <c r="S82" s="46"/>
      <c r="T82" s="46"/>
      <c r="U82" s="46"/>
      <c r="V82" s="46"/>
      <c r="W82" s="46"/>
    </row>
    <row r="83" spans="1:23">
      <c r="A83" s="46"/>
      <c r="B83" s="46"/>
      <c r="C83" s="46"/>
      <c r="D83" s="46"/>
      <c r="E83" s="46"/>
      <c r="F83" s="46"/>
      <c r="G83" s="46"/>
      <c r="H83" s="46"/>
      <c r="I83" s="46"/>
      <c r="J83" s="46"/>
      <c r="K83" s="46"/>
      <c r="L83" s="46"/>
      <c r="M83" s="46"/>
      <c r="N83" s="46"/>
      <c r="O83" s="46"/>
      <c r="P83" s="46"/>
      <c r="Q83" s="46"/>
      <c r="R83" s="46"/>
      <c r="S83" s="46"/>
      <c r="T83" s="46"/>
      <c r="U83" s="46"/>
      <c r="V83" s="46"/>
      <c r="W83" s="46"/>
    </row>
    <row r="84" spans="1:23">
      <c r="A84" s="46"/>
      <c r="B84" s="46"/>
      <c r="C84" s="46"/>
      <c r="D84" s="46"/>
      <c r="E84" s="46"/>
      <c r="F84" s="46"/>
      <c r="G84" s="46"/>
      <c r="H84" s="46"/>
      <c r="I84" s="46"/>
      <c r="J84" s="46"/>
      <c r="K84" s="46"/>
      <c r="L84" s="46"/>
      <c r="M84" s="46"/>
      <c r="N84" s="46"/>
      <c r="O84" s="46"/>
      <c r="P84" s="46"/>
      <c r="Q84" s="46"/>
      <c r="R84" s="46"/>
      <c r="S84" s="46"/>
      <c r="T84" s="46"/>
      <c r="U84" s="46"/>
      <c r="V84" s="46"/>
      <c r="W84" s="46"/>
    </row>
    <row r="85" spans="1:23">
      <c r="A85" s="46"/>
      <c r="B85" s="46"/>
      <c r="C85" s="46"/>
      <c r="D85" s="46"/>
      <c r="E85" s="46"/>
      <c r="F85" s="46"/>
      <c r="G85" s="46"/>
      <c r="H85" s="46"/>
      <c r="I85" s="46"/>
      <c r="J85" s="46"/>
      <c r="K85" s="46"/>
      <c r="L85" s="46"/>
      <c r="M85" s="46"/>
      <c r="N85" s="46"/>
      <c r="O85" s="46"/>
      <c r="P85" s="46"/>
      <c r="Q85" s="46"/>
      <c r="R85" s="46"/>
      <c r="S85" s="46"/>
      <c r="T85" s="46"/>
      <c r="U85" s="46"/>
      <c r="V85" s="46"/>
      <c r="W85" s="46"/>
    </row>
    <row r="86" spans="1:23">
      <c r="A86" s="46"/>
      <c r="B86" s="46"/>
      <c r="C86" s="46"/>
      <c r="D86" s="46"/>
      <c r="E86" s="46"/>
      <c r="F86" s="46"/>
      <c r="G86" s="46"/>
      <c r="H86" s="46"/>
      <c r="I86" s="46"/>
      <c r="J86" s="46"/>
      <c r="K86" s="46"/>
      <c r="L86" s="46"/>
      <c r="M86" s="46"/>
      <c r="N86" s="46"/>
      <c r="O86" s="46"/>
      <c r="P86" s="46"/>
      <c r="Q86" s="46"/>
      <c r="R86" s="46"/>
      <c r="S86" s="46"/>
      <c r="T86" s="46"/>
      <c r="U86" s="46"/>
      <c r="V86" s="46"/>
      <c r="W86" s="46"/>
    </row>
    <row r="87" spans="1:23">
      <c r="A87" s="46"/>
      <c r="B87" s="46"/>
      <c r="C87" s="46"/>
      <c r="D87" s="46"/>
      <c r="E87" s="46"/>
      <c r="F87" s="46"/>
      <c r="G87" s="46"/>
      <c r="H87" s="46"/>
      <c r="I87" s="46"/>
      <c r="J87" s="46"/>
      <c r="K87" s="46"/>
      <c r="L87" s="46"/>
      <c r="M87" s="46"/>
      <c r="N87" s="46"/>
      <c r="O87" s="46"/>
      <c r="P87" s="46"/>
      <c r="Q87" s="46"/>
      <c r="R87" s="46"/>
      <c r="S87" s="46"/>
      <c r="T87" s="46"/>
      <c r="U87" s="46"/>
      <c r="V87" s="46"/>
      <c r="W87" s="46"/>
    </row>
    <row r="88" spans="1:23">
      <c r="A88" s="46"/>
      <c r="B88" s="46"/>
      <c r="C88" s="46"/>
      <c r="D88" s="46"/>
      <c r="E88" s="46"/>
      <c r="F88" s="46"/>
      <c r="G88" s="46"/>
      <c r="H88" s="46"/>
      <c r="I88" s="46"/>
      <c r="J88" s="46"/>
      <c r="K88" s="46"/>
      <c r="L88" s="46"/>
      <c r="M88" s="46"/>
      <c r="N88" s="46"/>
      <c r="O88" s="46"/>
      <c r="P88" s="46"/>
      <c r="Q88" s="46"/>
      <c r="R88" s="46"/>
      <c r="S88" s="46"/>
      <c r="T88" s="46"/>
      <c r="U88" s="46"/>
      <c r="V88" s="46"/>
      <c r="W88" s="46"/>
    </row>
    <row r="89" spans="1:23">
      <c r="A89" s="46"/>
      <c r="B89" s="46"/>
      <c r="C89" s="46"/>
      <c r="D89" s="46"/>
      <c r="E89" s="46"/>
      <c r="F89" s="46"/>
      <c r="G89" s="46"/>
      <c r="H89" s="46"/>
      <c r="I89" s="46"/>
      <c r="J89" s="46"/>
      <c r="K89" s="46"/>
      <c r="L89" s="46"/>
      <c r="M89" s="46"/>
      <c r="N89" s="46"/>
      <c r="O89" s="46"/>
      <c r="P89" s="46"/>
      <c r="Q89" s="46"/>
      <c r="R89" s="46"/>
      <c r="S89" s="46"/>
      <c r="T89" s="46"/>
      <c r="U89" s="46"/>
      <c r="V89" s="46"/>
      <c r="W89" s="46"/>
    </row>
    <row r="90" spans="1:23">
      <c r="A90" s="46"/>
      <c r="B90" s="46"/>
      <c r="C90" s="46"/>
      <c r="D90" s="46"/>
      <c r="E90" s="46"/>
      <c r="F90" s="46"/>
      <c r="G90" s="46"/>
      <c r="H90" s="46"/>
      <c r="I90" s="46"/>
      <c r="J90" s="46"/>
      <c r="K90" s="46"/>
      <c r="L90" s="46"/>
      <c r="M90" s="46"/>
      <c r="N90" s="46"/>
      <c r="O90" s="46"/>
      <c r="P90" s="46"/>
      <c r="Q90" s="46"/>
      <c r="R90" s="46"/>
      <c r="S90" s="46"/>
      <c r="T90" s="46"/>
      <c r="U90" s="46"/>
      <c r="V90" s="46"/>
      <c r="W90" s="46"/>
    </row>
    <row r="91" spans="1:23">
      <c r="A91" s="46"/>
      <c r="B91" s="46"/>
      <c r="C91" s="46"/>
      <c r="D91" s="46"/>
      <c r="E91" s="46"/>
      <c r="F91" s="46"/>
      <c r="G91" s="46"/>
      <c r="H91" s="46"/>
      <c r="I91" s="46"/>
      <c r="J91" s="46"/>
      <c r="K91" s="46"/>
      <c r="L91" s="46"/>
      <c r="M91" s="46"/>
      <c r="N91" s="46"/>
      <c r="O91" s="46"/>
      <c r="P91" s="46"/>
      <c r="Q91" s="46"/>
      <c r="R91" s="46"/>
      <c r="S91" s="46"/>
      <c r="T91" s="46"/>
      <c r="U91" s="46"/>
      <c r="V91" s="46"/>
      <c r="W91" s="46"/>
    </row>
    <row r="92" spans="1:23">
      <c r="A92" s="46"/>
      <c r="B92" s="46"/>
      <c r="C92" s="46"/>
      <c r="D92" s="46"/>
      <c r="E92" s="46"/>
      <c r="F92" s="46"/>
      <c r="G92" s="46"/>
      <c r="H92" s="46"/>
      <c r="I92" s="46"/>
      <c r="J92" s="46"/>
      <c r="K92" s="46"/>
      <c r="L92" s="46"/>
      <c r="M92" s="46"/>
      <c r="N92" s="46"/>
      <c r="O92" s="46"/>
      <c r="P92" s="46"/>
      <c r="Q92" s="46"/>
      <c r="R92" s="46"/>
      <c r="S92" s="46"/>
      <c r="T92" s="46"/>
      <c r="U92" s="46"/>
      <c r="V92" s="46"/>
      <c r="W92" s="46"/>
    </row>
    <row r="93" spans="1:23">
      <c r="A93" s="46"/>
      <c r="B93" s="46"/>
      <c r="C93" s="46"/>
      <c r="D93" s="46"/>
      <c r="E93" s="46"/>
      <c r="F93" s="46"/>
      <c r="G93" s="46"/>
      <c r="H93" s="46"/>
      <c r="I93" s="46"/>
      <c r="J93" s="46"/>
      <c r="K93" s="46"/>
      <c r="L93" s="46"/>
      <c r="M93" s="46"/>
      <c r="N93" s="46"/>
      <c r="O93" s="46"/>
      <c r="P93" s="46"/>
      <c r="Q93" s="46"/>
      <c r="R93" s="46"/>
      <c r="S93" s="46"/>
      <c r="T93" s="46"/>
      <c r="U93" s="46"/>
      <c r="V93" s="46"/>
      <c r="W93" s="46"/>
    </row>
    <row r="94" spans="1:23">
      <c r="A94" s="46"/>
      <c r="B94" s="46"/>
      <c r="C94" s="46"/>
      <c r="D94" s="46"/>
      <c r="E94" s="46"/>
      <c r="F94" s="46"/>
      <c r="G94" s="46"/>
      <c r="H94" s="46"/>
      <c r="I94" s="46"/>
      <c r="J94" s="46"/>
      <c r="K94" s="46"/>
      <c r="L94" s="46"/>
      <c r="M94" s="46"/>
      <c r="N94" s="46"/>
      <c r="O94" s="46"/>
      <c r="P94" s="46"/>
      <c r="Q94" s="46"/>
      <c r="R94" s="46"/>
      <c r="S94" s="46"/>
      <c r="T94" s="46"/>
      <c r="U94" s="46"/>
      <c r="V94" s="46"/>
      <c r="W94" s="46"/>
    </row>
    <row r="95" spans="1:23">
      <c r="A95" s="46"/>
      <c r="B95" s="46"/>
      <c r="C95" s="46"/>
      <c r="D95" s="46"/>
      <c r="E95" s="46"/>
      <c r="F95" s="46"/>
      <c r="G95" s="46"/>
      <c r="H95" s="46"/>
      <c r="I95" s="46"/>
      <c r="J95" s="46"/>
      <c r="K95" s="46"/>
      <c r="L95" s="46"/>
      <c r="M95" s="46"/>
      <c r="N95" s="46"/>
      <c r="O95" s="46"/>
      <c r="P95" s="46"/>
      <c r="Q95" s="46"/>
      <c r="R95" s="46"/>
      <c r="S95" s="46"/>
      <c r="T95" s="46"/>
      <c r="U95" s="46"/>
      <c r="V95" s="46"/>
      <c r="W95" s="46"/>
    </row>
    <row r="96" spans="1:23">
      <c r="A96" s="46"/>
      <c r="B96" s="46"/>
      <c r="C96" s="46"/>
      <c r="D96" s="46"/>
      <c r="E96" s="46"/>
      <c r="F96" s="46"/>
      <c r="G96" s="46"/>
      <c r="H96" s="46"/>
      <c r="I96" s="46"/>
      <c r="J96" s="46"/>
      <c r="K96" s="46"/>
      <c r="L96" s="46"/>
      <c r="M96" s="46"/>
      <c r="N96" s="46"/>
      <c r="O96" s="46"/>
      <c r="P96" s="46"/>
      <c r="Q96" s="46"/>
      <c r="R96" s="46"/>
      <c r="S96" s="46"/>
      <c r="T96" s="46"/>
      <c r="U96" s="46"/>
      <c r="V96" s="46"/>
      <c r="W96" s="46"/>
    </row>
    <row r="97" spans="1:23">
      <c r="A97" s="46"/>
      <c r="B97" s="46"/>
      <c r="C97" s="46"/>
      <c r="D97" s="46"/>
      <c r="E97" s="46"/>
      <c r="F97" s="46"/>
      <c r="G97" s="46"/>
      <c r="H97" s="46"/>
      <c r="I97" s="46"/>
      <c r="J97" s="46"/>
      <c r="K97" s="46"/>
      <c r="L97" s="46"/>
      <c r="M97" s="46"/>
      <c r="N97" s="46"/>
      <c r="O97" s="46"/>
      <c r="P97" s="46"/>
      <c r="Q97" s="46"/>
      <c r="R97" s="46"/>
      <c r="S97" s="46"/>
      <c r="T97" s="46"/>
      <c r="U97" s="46"/>
      <c r="V97" s="46"/>
      <c r="W97" s="46"/>
    </row>
    <row r="98" spans="1:23">
      <c r="A98" s="46"/>
      <c r="B98" s="46"/>
      <c r="C98" s="46"/>
      <c r="D98" s="46"/>
      <c r="E98" s="46"/>
      <c r="F98" s="46"/>
      <c r="G98" s="46"/>
      <c r="H98" s="46"/>
      <c r="I98" s="46"/>
      <c r="J98" s="46"/>
      <c r="K98" s="46"/>
      <c r="L98" s="46"/>
      <c r="M98" s="46"/>
      <c r="N98" s="46"/>
      <c r="O98" s="46"/>
      <c r="P98" s="46"/>
      <c r="Q98" s="46"/>
      <c r="R98" s="46"/>
      <c r="S98" s="46"/>
      <c r="T98" s="46"/>
      <c r="U98" s="46"/>
      <c r="V98" s="46"/>
      <c r="W98" s="46"/>
    </row>
    <row r="99" spans="1:23">
      <c r="A99" s="46"/>
      <c r="B99" s="46"/>
      <c r="C99" s="46"/>
      <c r="D99" s="46"/>
      <c r="E99" s="46"/>
      <c r="F99" s="46"/>
      <c r="G99" s="46"/>
      <c r="H99" s="46"/>
      <c r="I99" s="46"/>
      <c r="J99" s="46"/>
      <c r="K99" s="46"/>
      <c r="L99" s="46"/>
      <c r="M99" s="46"/>
      <c r="N99" s="46"/>
      <c r="O99" s="46"/>
      <c r="P99" s="46"/>
      <c r="Q99" s="46"/>
      <c r="R99" s="46"/>
      <c r="S99" s="46"/>
      <c r="T99" s="46"/>
      <c r="U99" s="46"/>
      <c r="V99" s="46"/>
      <c r="W99" s="46"/>
    </row>
    <row r="100" spans="1:23">
      <c r="A100" s="46"/>
      <c r="B100" s="46"/>
      <c r="C100" s="46"/>
      <c r="D100" s="46"/>
      <c r="E100" s="46"/>
      <c r="F100" s="46"/>
      <c r="G100" s="46"/>
      <c r="H100" s="46"/>
      <c r="I100" s="46"/>
      <c r="J100" s="46"/>
      <c r="K100" s="46"/>
      <c r="L100" s="46"/>
      <c r="M100" s="46"/>
      <c r="N100" s="46"/>
      <c r="O100" s="46"/>
      <c r="P100" s="46"/>
      <c r="Q100" s="46"/>
      <c r="R100" s="46"/>
      <c r="S100" s="46"/>
      <c r="T100" s="46"/>
      <c r="U100" s="46"/>
      <c r="V100" s="46"/>
      <c r="W100" s="46"/>
    </row>
    <row r="101" spans="1:23">
      <c r="A101" s="46"/>
      <c r="B101" s="46"/>
      <c r="C101" s="46"/>
      <c r="D101" s="46"/>
      <c r="E101" s="46"/>
      <c r="F101" s="46"/>
      <c r="G101" s="46"/>
      <c r="H101" s="46"/>
      <c r="I101" s="46"/>
      <c r="J101" s="46"/>
      <c r="K101" s="46"/>
      <c r="L101" s="46"/>
      <c r="M101" s="46"/>
      <c r="N101" s="46"/>
      <c r="O101" s="46"/>
      <c r="P101" s="46"/>
      <c r="Q101" s="46"/>
      <c r="R101" s="46"/>
      <c r="S101" s="46"/>
      <c r="T101" s="46"/>
      <c r="U101" s="46"/>
      <c r="V101" s="46"/>
      <c r="W101" s="46"/>
    </row>
    <row r="102" spans="1:23">
      <c r="A102" s="46"/>
      <c r="B102" s="46"/>
      <c r="C102" s="46"/>
      <c r="D102" s="46"/>
      <c r="E102" s="46"/>
      <c r="F102" s="46"/>
      <c r="G102" s="46"/>
      <c r="H102" s="46"/>
      <c r="I102" s="46"/>
      <c r="J102" s="46"/>
      <c r="K102" s="46"/>
      <c r="L102" s="46"/>
      <c r="M102" s="46"/>
      <c r="N102" s="46"/>
      <c r="O102" s="46"/>
      <c r="P102" s="46"/>
      <c r="Q102" s="46"/>
      <c r="R102" s="46"/>
      <c r="S102" s="46"/>
      <c r="T102" s="46"/>
      <c r="U102" s="46"/>
      <c r="V102" s="46"/>
      <c r="W102" s="46"/>
    </row>
    <row r="103" spans="1:23">
      <c r="A103" s="46"/>
      <c r="B103" s="46"/>
      <c r="C103" s="46"/>
      <c r="D103" s="46"/>
      <c r="E103" s="46"/>
      <c r="F103" s="46"/>
      <c r="G103" s="46"/>
      <c r="H103" s="46"/>
      <c r="I103" s="46"/>
      <c r="J103" s="46"/>
      <c r="K103" s="46"/>
      <c r="L103" s="46"/>
      <c r="M103" s="46"/>
      <c r="N103" s="46"/>
      <c r="O103" s="46"/>
      <c r="P103" s="46"/>
      <c r="Q103" s="46"/>
      <c r="R103" s="46"/>
      <c r="S103" s="46"/>
      <c r="T103" s="46"/>
      <c r="U103" s="46"/>
      <c r="V103" s="46"/>
      <c r="W103" s="46"/>
    </row>
    <row r="104" spans="1:23">
      <c r="A104" s="46"/>
      <c r="B104" s="46"/>
      <c r="C104" s="46"/>
      <c r="D104" s="46"/>
      <c r="E104" s="46"/>
      <c r="F104" s="46"/>
      <c r="G104" s="46"/>
      <c r="H104" s="46"/>
      <c r="I104" s="46"/>
      <c r="J104" s="46"/>
      <c r="K104" s="46"/>
      <c r="L104" s="46"/>
      <c r="M104" s="46"/>
      <c r="N104" s="46"/>
      <c r="O104" s="46"/>
      <c r="P104" s="46"/>
      <c r="Q104" s="46"/>
      <c r="R104" s="46"/>
      <c r="S104" s="46"/>
      <c r="T104" s="46"/>
      <c r="U104" s="46"/>
      <c r="V104" s="46"/>
      <c r="W104" s="46"/>
    </row>
    <row r="105" spans="1:23">
      <c r="A105" s="46"/>
      <c r="B105" s="46"/>
      <c r="C105" s="46"/>
      <c r="D105" s="46"/>
      <c r="E105" s="46"/>
      <c r="F105" s="46"/>
      <c r="G105" s="46"/>
      <c r="H105" s="46"/>
      <c r="I105" s="46"/>
      <c r="J105" s="46"/>
      <c r="K105" s="46"/>
      <c r="L105" s="46"/>
      <c r="M105" s="46"/>
      <c r="N105" s="46"/>
      <c r="O105" s="46"/>
      <c r="P105" s="46"/>
      <c r="Q105" s="46"/>
      <c r="R105" s="46"/>
      <c r="S105" s="46"/>
      <c r="T105" s="46"/>
      <c r="U105" s="46"/>
      <c r="V105" s="46"/>
      <c r="W105" s="46"/>
    </row>
    <row r="106" spans="1:23">
      <c r="A106" s="46"/>
      <c r="B106" s="46"/>
      <c r="C106" s="46"/>
      <c r="D106" s="46"/>
      <c r="E106" s="46"/>
      <c r="F106" s="46"/>
      <c r="G106" s="46"/>
      <c r="H106" s="46"/>
      <c r="I106" s="46"/>
      <c r="J106" s="46"/>
      <c r="K106" s="46"/>
      <c r="L106" s="46"/>
      <c r="M106" s="46"/>
      <c r="N106" s="46"/>
      <c r="O106" s="46"/>
      <c r="P106" s="46"/>
      <c r="Q106" s="46"/>
      <c r="R106" s="46"/>
      <c r="S106" s="46"/>
      <c r="T106" s="46"/>
      <c r="U106" s="46"/>
      <c r="V106" s="46"/>
      <c r="W106" s="46"/>
    </row>
    <row r="107" spans="1:23">
      <c r="A107" s="46"/>
      <c r="B107" s="46"/>
      <c r="C107" s="46"/>
      <c r="D107" s="46"/>
      <c r="E107" s="46"/>
      <c r="F107" s="46"/>
      <c r="G107" s="46"/>
      <c r="H107" s="46"/>
      <c r="I107" s="46"/>
      <c r="J107" s="46"/>
      <c r="K107" s="46"/>
      <c r="L107" s="46"/>
      <c r="M107" s="46"/>
      <c r="N107" s="46"/>
      <c r="O107" s="46"/>
      <c r="P107" s="46"/>
      <c r="Q107" s="46"/>
      <c r="R107" s="46"/>
      <c r="S107" s="46"/>
      <c r="T107" s="46"/>
      <c r="U107" s="46"/>
      <c r="V107" s="46"/>
      <c r="W107" s="46"/>
    </row>
    <row r="108" spans="1:23">
      <c r="A108" s="46"/>
      <c r="B108" s="46"/>
      <c r="C108" s="46"/>
      <c r="D108" s="46"/>
      <c r="E108" s="46"/>
      <c r="F108" s="46"/>
      <c r="G108" s="46"/>
      <c r="H108" s="46"/>
      <c r="I108" s="46"/>
      <c r="J108" s="46"/>
      <c r="K108" s="46"/>
      <c r="L108" s="46"/>
      <c r="M108" s="46"/>
      <c r="N108" s="46"/>
      <c r="O108" s="46"/>
      <c r="P108" s="46"/>
      <c r="Q108" s="46"/>
      <c r="R108" s="46"/>
      <c r="S108" s="46"/>
      <c r="T108" s="46"/>
      <c r="U108" s="46"/>
      <c r="V108" s="46"/>
      <c r="W108" s="46"/>
    </row>
    <row r="109" spans="1:23">
      <c r="A109" s="46"/>
      <c r="B109" s="46"/>
      <c r="C109" s="46"/>
      <c r="D109" s="46"/>
      <c r="E109" s="46"/>
      <c r="F109" s="46"/>
      <c r="G109" s="46"/>
      <c r="H109" s="46"/>
      <c r="I109" s="46"/>
      <c r="J109" s="46"/>
      <c r="K109" s="46"/>
      <c r="L109" s="46"/>
      <c r="M109" s="46"/>
      <c r="N109" s="46"/>
      <c r="O109" s="46"/>
      <c r="P109" s="46"/>
      <c r="Q109" s="46"/>
      <c r="R109" s="46"/>
      <c r="S109" s="46"/>
      <c r="T109" s="46"/>
      <c r="U109" s="46"/>
      <c r="V109" s="46"/>
      <c r="W109" s="46"/>
    </row>
    <row r="110" spans="1:23">
      <c r="A110" s="46"/>
      <c r="B110" s="46"/>
      <c r="C110" s="46"/>
      <c r="D110" s="46"/>
      <c r="E110" s="46"/>
      <c r="F110" s="46"/>
      <c r="G110" s="46"/>
      <c r="H110" s="46"/>
      <c r="I110" s="46"/>
      <c r="J110" s="46"/>
      <c r="K110" s="46"/>
      <c r="L110" s="46"/>
      <c r="M110" s="46"/>
      <c r="N110" s="46"/>
      <c r="O110" s="46"/>
      <c r="P110" s="46"/>
      <c r="Q110" s="46"/>
      <c r="R110" s="46"/>
      <c r="S110" s="46"/>
      <c r="T110" s="46"/>
      <c r="U110" s="46"/>
      <c r="V110" s="46"/>
      <c r="W110" s="46"/>
    </row>
    <row r="111" spans="1:23">
      <c r="A111" s="46"/>
      <c r="B111" s="46"/>
      <c r="C111" s="46"/>
      <c r="D111" s="46"/>
      <c r="E111" s="46"/>
      <c r="F111" s="46"/>
      <c r="G111" s="46"/>
      <c r="H111" s="46"/>
      <c r="I111" s="46"/>
      <c r="J111" s="46"/>
      <c r="K111" s="46"/>
      <c r="L111" s="46"/>
      <c r="M111" s="46"/>
      <c r="N111" s="46"/>
      <c r="O111" s="46"/>
      <c r="P111" s="46"/>
      <c r="Q111" s="46"/>
      <c r="R111" s="46"/>
      <c r="S111" s="46"/>
      <c r="T111" s="46"/>
      <c r="U111" s="46"/>
      <c r="V111" s="46"/>
      <c r="W111" s="46"/>
    </row>
    <row r="112" spans="1:23">
      <c r="A112" s="46"/>
      <c r="B112" s="46"/>
      <c r="C112" s="46"/>
      <c r="D112" s="46"/>
      <c r="E112" s="46"/>
      <c r="F112" s="46"/>
      <c r="G112" s="46"/>
      <c r="H112" s="46"/>
      <c r="I112" s="46"/>
      <c r="J112" s="46"/>
      <c r="K112" s="46"/>
      <c r="L112" s="46"/>
      <c r="M112" s="46"/>
      <c r="N112" s="46"/>
      <c r="O112" s="46"/>
      <c r="P112" s="46"/>
      <c r="Q112" s="46"/>
      <c r="R112" s="46"/>
      <c r="S112" s="46"/>
      <c r="T112" s="46"/>
      <c r="U112" s="46"/>
      <c r="V112" s="46"/>
      <c r="W112" s="46"/>
    </row>
    <row r="113" spans="1:23">
      <c r="A113" s="46"/>
      <c r="B113" s="46"/>
      <c r="C113" s="46"/>
      <c r="D113" s="46"/>
      <c r="E113" s="46"/>
      <c r="F113" s="46"/>
      <c r="G113" s="46"/>
      <c r="H113" s="46"/>
      <c r="I113" s="46"/>
      <c r="J113" s="46"/>
      <c r="K113" s="46"/>
      <c r="L113" s="46"/>
      <c r="M113" s="46"/>
      <c r="N113" s="46"/>
      <c r="O113" s="46"/>
      <c r="P113" s="46"/>
      <c r="Q113" s="46"/>
      <c r="R113" s="46"/>
      <c r="S113" s="46"/>
      <c r="T113" s="46"/>
      <c r="U113" s="46"/>
      <c r="V113" s="46"/>
      <c r="W113" s="46"/>
    </row>
    <row r="114" spans="1:23">
      <c r="A114" s="46"/>
      <c r="B114" s="46"/>
      <c r="C114" s="46"/>
      <c r="D114" s="46"/>
      <c r="E114" s="46"/>
      <c r="F114" s="46"/>
      <c r="G114" s="46"/>
      <c r="H114" s="46"/>
      <c r="I114" s="46"/>
      <c r="J114" s="46"/>
      <c r="K114" s="46"/>
      <c r="L114" s="46"/>
      <c r="M114" s="46"/>
      <c r="N114" s="46"/>
      <c r="O114" s="46"/>
      <c r="P114" s="46"/>
      <c r="Q114" s="46"/>
      <c r="R114" s="46"/>
      <c r="S114" s="46"/>
      <c r="T114" s="46"/>
      <c r="U114" s="46"/>
      <c r="V114" s="46"/>
      <c r="W114" s="46"/>
    </row>
    <row r="115" spans="1:23">
      <c r="A115" s="46"/>
      <c r="B115" s="46"/>
      <c r="C115" s="46"/>
      <c r="D115" s="46"/>
      <c r="E115" s="46"/>
      <c r="F115" s="46"/>
      <c r="G115" s="46"/>
      <c r="H115" s="46"/>
      <c r="I115" s="46"/>
      <c r="J115" s="46"/>
      <c r="K115" s="46"/>
      <c r="L115" s="46"/>
      <c r="M115" s="46"/>
      <c r="N115" s="46"/>
      <c r="O115" s="46"/>
      <c r="P115" s="46"/>
      <c r="Q115" s="46"/>
      <c r="R115" s="46"/>
      <c r="S115" s="46"/>
      <c r="T115" s="46"/>
      <c r="U115" s="46"/>
      <c r="V115" s="46"/>
      <c r="W115" s="46"/>
    </row>
    <row r="116" spans="1:23">
      <c r="A116" s="46"/>
      <c r="B116" s="46"/>
      <c r="C116" s="46"/>
      <c r="D116" s="46"/>
      <c r="E116" s="46"/>
      <c r="F116" s="46"/>
      <c r="G116" s="46"/>
      <c r="H116" s="46"/>
      <c r="I116" s="46"/>
      <c r="J116" s="46"/>
      <c r="K116" s="46"/>
      <c r="L116" s="46"/>
      <c r="M116" s="46"/>
      <c r="N116" s="46"/>
      <c r="O116" s="46"/>
      <c r="P116" s="46"/>
      <c r="Q116" s="46"/>
      <c r="R116" s="46"/>
      <c r="S116" s="46"/>
      <c r="T116" s="46"/>
      <c r="U116" s="46"/>
      <c r="V116" s="46"/>
      <c r="W116" s="46"/>
    </row>
    <row r="117" spans="1:23">
      <c r="A117" s="46"/>
      <c r="B117" s="46"/>
      <c r="C117" s="46"/>
      <c r="D117" s="46"/>
      <c r="E117" s="46"/>
      <c r="F117" s="46"/>
      <c r="G117" s="46"/>
      <c r="H117" s="46"/>
      <c r="I117" s="46"/>
      <c r="J117" s="46"/>
      <c r="K117" s="46"/>
      <c r="L117" s="46"/>
      <c r="M117" s="46"/>
      <c r="N117" s="46"/>
      <c r="O117" s="46"/>
      <c r="P117" s="46"/>
      <c r="Q117" s="46"/>
      <c r="R117" s="46"/>
      <c r="S117" s="46"/>
      <c r="T117" s="46"/>
      <c r="U117" s="46"/>
      <c r="V117" s="46"/>
      <c r="W117" s="46"/>
    </row>
    <row r="118" spans="1:23">
      <c r="A118" s="46"/>
      <c r="B118" s="46"/>
      <c r="C118" s="46"/>
      <c r="D118" s="46"/>
      <c r="E118" s="46"/>
      <c r="F118" s="46"/>
      <c r="G118" s="46"/>
      <c r="H118" s="46"/>
      <c r="I118" s="46"/>
      <c r="J118" s="46"/>
      <c r="K118" s="46"/>
      <c r="L118" s="46"/>
      <c r="M118" s="46"/>
      <c r="N118" s="46"/>
      <c r="O118" s="46"/>
      <c r="P118" s="46"/>
      <c r="Q118" s="46"/>
      <c r="R118" s="46"/>
      <c r="S118" s="46"/>
      <c r="T118" s="46"/>
      <c r="U118" s="46"/>
      <c r="V118" s="46"/>
      <c r="W118" s="46"/>
    </row>
    <row r="119" spans="1:23">
      <c r="A119" s="46"/>
      <c r="B119" s="46"/>
      <c r="C119" s="46"/>
      <c r="D119" s="46"/>
      <c r="E119" s="46"/>
      <c r="F119" s="46"/>
      <c r="G119" s="46"/>
      <c r="H119" s="46"/>
      <c r="I119" s="46"/>
      <c r="J119" s="46"/>
      <c r="K119" s="46"/>
      <c r="L119" s="46"/>
      <c r="M119" s="46"/>
      <c r="N119" s="46"/>
      <c r="O119" s="46"/>
      <c r="P119" s="46"/>
      <c r="Q119" s="46"/>
      <c r="R119" s="46"/>
      <c r="S119" s="46"/>
      <c r="T119" s="46"/>
      <c r="U119" s="46"/>
      <c r="V119" s="46"/>
      <c r="W119" s="46"/>
    </row>
    <row r="120" spans="1:23">
      <c r="A120" s="46"/>
      <c r="B120" s="46"/>
      <c r="C120" s="46"/>
      <c r="D120" s="46"/>
      <c r="E120" s="46"/>
      <c r="F120" s="46"/>
      <c r="G120" s="46"/>
      <c r="H120" s="46"/>
      <c r="I120" s="46"/>
      <c r="J120" s="46"/>
      <c r="K120" s="46"/>
      <c r="L120" s="46"/>
      <c r="M120" s="46"/>
      <c r="N120" s="46"/>
      <c r="O120" s="46"/>
      <c r="P120" s="46"/>
      <c r="Q120" s="46"/>
      <c r="R120" s="46"/>
      <c r="S120" s="46"/>
      <c r="T120" s="46"/>
      <c r="U120" s="46"/>
      <c r="V120" s="46"/>
      <c r="W120" s="46"/>
    </row>
    <row r="121" spans="1:23">
      <c r="A121" s="46"/>
      <c r="B121" s="46"/>
      <c r="C121" s="46"/>
      <c r="D121" s="46"/>
      <c r="E121" s="46"/>
      <c r="F121" s="46"/>
      <c r="G121" s="46"/>
      <c r="H121" s="46"/>
      <c r="I121" s="46"/>
      <c r="J121" s="46"/>
      <c r="K121" s="46"/>
      <c r="L121" s="46"/>
      <c r="M121" s="46"/>
      <c r="N121" s="46"/>
      <c r="O121" s="46"/>
      <c r="P121" s="46"/>
      <c r="Q121" s="46"/>
      <c r="R121" s="46"/>
      <c r="S121" s="46"/>
      <c r="T121" s="46"/>
      <c r="U121" s="46"/>
      <c r="V121" s="46"/>
      <c r="W121" s="46"/>
    </row>
    <row r="122" spans="1:23">
      <c r="A122" s="46"/>
      <c r="B122" s="46"/>
      <c r="C122" s="46"/>
      <c r="D122" s="46"/>
      <c r="E122" s="46"/>
      <c r="F122" s="46"/>
      <c r="G122" s="46"/>
      <c r="H122" s="46"/>
      <c r="I122" s="46"/>
      <c r="J122" s="46"/>
      <c r="K122" s="46"/>
      <c r="L122" s="46"/>
      <c r="M122" s="46"/>
      <c r="N122" s="46"/>
      <c r="O122" s="46"/>
      <c r="P122" s="46"/>
      <c r="Q122" s="46"/>
      <c r="R122" s="46"/>
      <c r="S122" s="46"/>
      <c r="T122" s="46"/>
      <c r="U122" s="46"/>
      <c r="V122" s="46"/>
      <c r="W122" s="46"/>
    </row>
    <row r="123" spans="1:23">
      <c r="A123" s="46"/>
      <c r="B123" s="46"/>
      <c r="C123" s="46"/>
      <c r="D123" s="46"/>
      <c r="E123" s="46"/>
      <c r="F123" s="46"/>
      <c r="G123" s="46"/>
      <c r="H123" s="46"/>
      <c r="I123" s="46"/>
      <c r="J123" s="46"/>
      <c r="K123" s="46"/>
      <c r="L123" s="46"/>
      <c r="M123" s="46"/>
      <c r="N123" s="46"/>
      <c r="O123" s="46"/>
      <c r="P123" s="46"/>
      <c r="Q123" s="46"/>
      <c r="R123" s="46"/>
      <c r="S123" s="46"/>
      <c r="T123" s="46"/>
      <c r="U123" s="46"/>
      <c r="V123" s="46"/>
      <c r="W123" s="46"/>
    </row>
    <row r="124" spans="1:23">
      <c r="A124" s="46"/>
      <c r="B124" s="46"/>
      <c r="C124" s="46"/>
      <c r="D124" s="46"/>
      <c r="E124" s="46"/>
      <c r="F124" s="46"/>
      <c r="G124" s="46"/>
      <c r="H124" s="46"/>
      <c r="I124" s="46"/>
      <c r="J124" s="46"/>
      <c r="K124" s="46"/>
      <c r="L124" s="46"/>
      <c r="M124" s="46"/>
      <c r="N124" s="46"/>
      <c r="O124" s="46"/>
      <c r="P124" s="46"/>
      <c r="Q124" s="46"/>
      <c r="R124" s="46"/>
      <c r="S124" s="46"/>
      <c r="T124" s="46"/>
      <c r="U124" s="46"/>
      <c r="V124" s="46"/>
      <c r="W124" s="46"/>
    </row>
    <row r="125" spans="1:23">
      <c r="A125" s="46"/>
      <c r="B125" s="46"/>
      <c r="C125" s="46"/>
      <c r="D125" s="46"/>
      <c r="E125" s="46"/>
      <c r="F125" s="46"/>
      <c r="G125" s="46"/>
      <c r="H125" s="46"/>
      <c r="I125" s="46"/>
      <c r="J125" s="46"/>
      <c r="K125" s="46"/>
      <c r="L125" s="46"/>
      <c r="M125" s="46"/>
      <c r="N125" s="46"/>
      <c r="O125" s="46"/>
      <c r="P125" s="46"/>
      <c r="Q125" s="46"/>
      <c r="R125" s="46"/>
      <c r="S125" s="46"/>
      <c r="T125" s="46"/>
      <c r="U125" s="46"/>
      <c r="V125" s="46"/>
      <c r="W125" s="46"/>
    </row>
    <row r="126" spans="1:23">
      <c r="A126" s="46"/>
      <c r="B126" s="46"/>
      <c r="C126" s="46"/>
      <c r="D126" s="46"/>
      <c r="E126" s="46"/>
      <c r="F126" s="46"/>
      <c r="G126" s="46"/>
      <c r="H126" s="46"/>
      <c r="I126" s="46"/>
      <c r="J126" s="46"/>
      <c r="K126" s="46"/>
      <c r="L126" s="46"/>
      <c r="M126" s="46"/>
      <c r="N126" s="46"/>
      <c r="O126" s="46"/>
      <c r="P126" s="46"/>
      <c r="Q126" s="46"/>
      <c r="R126" s="46"/>
      <c r="S126" s="46"/>
      <c r="T126" s="46"/>
      <c r="U126" s="46"/>
      <c r="V126" s="46"/>
      <c r="W126" s="46"/>
    </row>
    <row r="127" spans="1:23">
      <c r="A127" s="46"/>
      <c r="B127" s="46"/>
      <c r="C127" s="46"/>
      <c r="D127" s="46"/>
      <c r="E127" s="46"/>
      <c r="F127" s="46"/>
      <c r="G127" s="46"/>
      <c r="H127" s="46"/>
      <c r="I127" s="46"/>
      <c r="J127" s="46"/>
      <c r="K127" s="46"/>
      <c r="L127" s="46"/>
      <c r="M127" s="46"/>
      <c r="N127" s="46"/>
      <c r="O127" s="46"/>
      <c r="P127" s="46"/>
      <c r="Q127" s="46"/>
      <c r="R127" s="46"/>
      <c r="S127" s="46"/>
      <c r="T127" s="46"/>
      <c r="U127" s="46"/>
      <c r="V127" s="46"/>
      <c r="W127" s="46"/>
    </row>
    <row r="128" spans="1:23">
      <c r="A128" s="46"/>
      <c r="B128" s="46"/>
      <c r="C128" s="46"/>
      <c r="D128" s="46"/>
      <c r="E128" s="46"/>
      <c r="F128" s="46"/>
      <c r="G128" s="46"/>
      <c r="H128" s="46"/>
      <c r="I128" s="46"/>
      <c r="J128" s="46"/>
      <c r="K128" s="46"/>
      <c r="L128" s="46"/>
      <c r="M128" s="46"/>
      <c r="N128" s="46"/>
      <c r="O128" s="46"/>
      <c r="P128" s="46"/>
      <c r="Q128" s="46"/>
      <c r="R128" s="46"/>
      <c r="S128" s="46"/>
      <c r="T128" s="46"/>
      <c r="U128" s="46"/>
      <c r="V128" s="46"/>
      <c r="W128" s="46"/>
    </row>
    <row r="129" spans="1:23">
      <c r="A129" s="46"/>
      <c r="B129" s="46"/>
      <c r="C129" s="46"/>
      <c r="D129" s="46"/>
      <c r="E129" s="46"/>
      <c r="F129" s="46"/>
      <c r="G129" s="46"/>
      <c r="H129" s="46"/>
      <c r="I129" s="46"/>
      <c r="J129" s="46"/>
      <c r="K129" s="46"/>
      <c r="L129" s="46"/>
      <c r="M129" s="46"/>
      <c r="N129" s="46"/>
      <c r="O129" s="46"/>
      <c r="P129" s="46"/>
      <c r="Q129" s="46"/>
      <c r="R129" s="46"/>
      <c r="S129" s="46"/>
      <c r="T129" s="46"/>
      <c r="U129" s="46"/>
      <c r="V129" s="46"/>
      <c r="W129" s="46"/>
    </row>
    <row r="130" spans="1:23">
      <c r="A130" s="46"/>
      <c r="B130" s="46"/>
      <c r="C130" s="46"/>
      <c r="D130" s="46"/>
      <c r="E130" s="46"/>
      <c r="F130" s="46"/>
      <c r="G130" s="46"/>
      <c r="H130" s="46"/>
      <c r="I130" s="46"/>
      <c r="J130" s="46"/>
      <c r="K130" s="46"/>
      <c r="L130" s="46"/>
      <c r="M130" s="46"/>
      <c r="N130" s="46"/>
      <c r="O130" s="46"/>
      <c r="P130" s="46"/>
      <c r="Q130" s="46"/>
      <c r="R130" s="46"/>
      <c r="S130" s="46"/>
      <c r="T130" s="46"/>
      <c r="U130" s="46"/>
      <c r="V130" s="46"/>
      <c r="W130" s="46"/>
    </row>
    <row r="131" spans="1:23">
      <c r="A131" s="46"/>
      <c r="B131" s="46"/>
      <c r="C131" s="46"/>
      <c r="D131" s="46"/>
      <c r="E131" s="46"/>
      <c r="F131" s="46"/>
      <c r="G131" s="46"/>
      <c r="H131" s="46"/>
      <c r="I131" s="46"/>
      <c r="J131" s="46"/>
      <c r="K131" s="46"/>
      <c r="L131" s="46"/>
      <c r="M131" s="46"/>
      <c r="N131" s="46"/>
      <c r="O131" s="46"/>
      <c r="P131" s="46"/>
      <c r="Q131" s="46"/>
      <c r="R131" s="46"/>
      <c r="S131" s="46"/>
      <c r="T131" s="46"/>
      <c r="U131" s="46"/>
      <c r="V131" s="46"/>
      <c r="W131" s="46"/>
    </row>
    <row r="132" spans="1:23">
      <c r="A132" s="46"/>
      <c r="B132" s="46"/>
      <c r="C132" s="46"/>
      <c r="D132" s="46"/>
      <c r="E132" s="46"/>
      <c r="F132" s="46"/>
      <c r="G132" s="46"/>
      <c r="H132" s="46"/>
      <c r="I132" s="46"/>
      <c r="J132" s="46"/>
      <c r="K132" s="46"/>
      <c r="L132" s="46"/>
      <c r="M132" s="46"/>
      <c r="N132" s="46"/>
      <c r="O132" s="46"/>
      <c r="P132" s="46"/>
      <c r="Q132" s="46"/>
      <c r="R132" s="46"/>
      <c r="S132" s="46"/>
      <c r="T132" s="46"/>
      <c r="U132" s="46"/>
      <c r="V132" s="46"/>
      <c r="W132" s="46"/>
    </row>
    <row r="133" spans="1:23">
      <c r="A133" s="46"/>
      <c r="B133" s="46"/>
      <c r="C133" s="46"/>
      <c r="D133" s="46"/>
      <c r="E133" s="46"/>
      <c r="F133" s="46"/>
      <c r="G133" s="46"/>
      <c r="H133" s="46"/>
      <c r="I133" s="46"/>
      <c r="J133" s="46"/>
      <c r="K133" s="46"/>
      <c r="L133" s="46"/>
      <c r="M133" s="46"/>
      <c r="N133" s="46"/>
      <c r="O133" s="46"/>
      <c r="P133" s="46"/>
      <c r="Q133" s="46"/>
      <c r="R133" s="46"/>
      <c r="S133" s="46"/>
      <c r="T133" s="46"/>
      <c r="U133" s="46"/>
      <c r="V133" s="46"/>
      <c r="W133" s="46"/>
    </row>
    <row r="134" spans="1:23">
      <c r="A134" s="46"/>
      <c r="B134" s="46"/>
      <c r="C134" s="46"/>
      <c r="D134" s="46"/>
      <c r="E134" s="46"/>
      <c r="F134" s="46"/>
      <c r="G134" s="46"/>
      <c r="H134" s="46"/>
      <c r="I134" s="46"/>
      <c r="J134" s="46"/>
      <c r="K134" s="46"/>
      <c r="L134" s="46"/>
      <c r="M134" s="46"/>
      <c r="N134" s="46"/>
      <c r="O134" s="46"/>
      <c r="P134" s="46"/>
      <c r="Q134" s="46"/>
      <c r="R134" s="46"/>
      <c r="S134" s="46"/>
      <c r="T134" s="46"/>
      <c r="U134" s="46"/>
      <c r="V134" s="46"/>
      <c r="W134" s="46"/>
    </row>
    <row r="135" spans="1:23">
      <c r="A135" s="46"/>
      <c r="B135" s="46"/>
      <c r="C135" s="46"/>
      <c r="D135" s="46"/>
      <c r="E135" s="46"/>
      <c r="F135" s="46"/>
      <c r="G135" s="46"/>
      <c r="H135" s="46"/>
      <c r="I135" s="46"/>
      <c r="J135" s="46"/>
      <c r="K135" s="46"/>
      <c r="L135" s="46"/>
      <c r="M135" s="46"/>
      <c r="N135" s="46"/>
      <c r="O135" s="46"/>
      <c r="P135" s="46"/>
      <c r="Q135" s="46"/>
      <c r="R135" s="46"/>
      <c r="S135" s="46"/>
      <c r="T135" s="46"/>
      <c r="U135" s="46"/>
      <c r="V135" s="46"/>
      <c r="W135" s="46"/>
    </row>
    <row r="136" spans="1:23">
      <c r="A136" s="46"/>
      <c r="B136" s="46"/>
      <c r="C136" s="46"/>
      <c r="D136" s="46"/>
      <c r="E136" s="46"/>
      <c r="F136" s="46"/>
      <c r="G136" s="46"/>
      <c r="H136" s="46"/>
      <c r="I136" s="46"/>
      <c r="J136" s="46"/>
      <c r="K136" s="46"/>
      <c r="L136" s="46"/>
      <c r="M136" s="46"/>
      <c r="N136" s="46"/>
      <c r="O136" s="46"/>
      <c r="P136" s="46"/>
      <c r="Q136" s="46"/>
      <c r="R136" s="46"/>
      <c r="S136" s="46"/>
      <c r="T136" s="46"/>
      <c r="U136" s="46"/>
      <c r="V136" s="46"/>
      <c r="W136" s="46"/>
    </row>
    <row r="137" spans="1:23">
      <c r="A137" s="46"/>
      <c r="B137" s="46"/>
      <c r="C137" s="46"/>
      <c r="D137" s="46"/>
      <c r="E137" s="46"/>
      <c r="F137" s="46"/>
      <c r="G137" s="46"/>
      <c r="H137" s="46"/>
      <c r="I137" s="46"/>
      <c r="J137" s="46"/>
      <c r="K137" s="46"/>
      <c r="L137" s="46"/>
      <c r="M137" s="46"/>
      <c r="N137" s="46"/>
      <c r="O137" s="46"/>
      <c r="P137" s="46"/>
      <c r="Q137" s="46"/>
      <c r="R137" s="46"/>
      <c r="S137" s="46"/>
      <c r="T137" s="46"/>
      <c r="U137" s="46"/>
      <c r="V137" s="46"/>
      <c r="W137" s="46"/>
    </row>
    <row r="138" spans="1:23">
      <c r="A138" s="46"/>
      <c r="B138" s="46"/>
      <c r="C138" s="46"/>
      <c r="D138" s="46"/>
      <c r="E138" s="46"/>
      <c r="F138" s="46"/>
      <c r="G138" s="46"/>
      <c r="H138" s="46"/>
      <c r="I138" s="46"/>
      <c r="J138" s="46"/>
      <c r="K138" s="46"/>
      <c r="L138" s="46"/>
      <c r="M138" s="46"/>
      <c r="N138" s="46"/>
      <c r="O138" s="46"/>
      <c r="P138" s="46"/>
      <c r="Q138" s="46"/>
      <c r="R138" s="46"/>
      <c r="S138" s="46"/>
      <c r="T138" s="46"/>
      <c r="U138" s="46"/>
      <c r="V138" s="46"/>
      <c r="W138" s="46"/>
    </row>
    <row r="139" spans="1:23">
      <c r="A139" s="46"/>
      <c r="B139" s="46"/>
      <c r="C139" s="46"/>
      <c r="D139" s="46"/>
      <c r="E139" s="46"/>
      <c r="F139" s="46"/>
      <c r="G139" s="46"/>
      <c r="H139" s="46"/>
      <c r="I139" s="46"/>
      <c r="J139" s="46"/>
      <c r="K139" s="46"/>
      <c r="L139" s="46"/>
      <c r="M139" s="46"/>
      <c r="N139" s="46"/>
      <c r="O139" s="46"/>
      <c r="P139" s="46"/>
      <c r="Q139" s="46"/>
      <c r="R139" s="46"/>
      <c r="S139" s="46"/>
      <c r="T139" s="46"/>
      <c r="U139" s="46"/>
      <c r="V139" s="46"/>
      <c r="W139" s="46"/>
    </row>
    <row r="140" spans="1:23">
      <c r="A140" s="46"/>
      <c r="B140" s="46"/>
      <c r="C140" s="46"/>
      <c r="D140" s="46"/>
      <c r="E140" s="46"/>
      <c r="F140" s="46"/>
      <c r="G140" s="46"/>
      <c r="H140" s="46"/>
      <c r="I140" s="46"/>
      <c r="J140" s="46"/>
      <c r="K140" s="46"/>
      <c r="L140" s="46"/>
      <c r="M140" s="46"/>
      <c r="N140" s="46"/>
      <c r="O140" s="46"/>
      <c r="P140" s="46"/>
      <c r="Q140" s="46"/>
      <c r="R140" s="46"/>
      <c r="S140" s="46"/>
      <c r="T140" s="46"/>
      <c r="U140" s="46"/>
      <c r="V140" s="46"/>
      <c r="W140" s="46"/>
    </row>
    <row r="141" spans="1:23">
      <c r="A141" s="46"/>
      <c r="B141" s="46"/>
      <c r="C141" s="46"/>
      <c r="D141" s="46"/>
      <c r="E141" s="46"/>
      <c r="F141" s="46"/>
      <c r="G141" s="46"/>
      <c r="H141" s="46"/>
      <c r="I141" s="46"/>
      <c r="J141" s="46"/>
      <c r="K141" s="46"/>
      <c r="L141" s="46"/>
      <c r="M141" s="46"/>
      <c r="N141" s="46"/>
      <c r="O141" s="46"/>
      <c r="P141" s="46"/>
      <c r="Q141" s="46"/>
      <c r="R141" s="46"/>
      <c r="S141" s="46"/>
      <c r="T141" s="46"/>
      <c r="U141" s="46"/>
      <c r="V141" s="46"/>
      <c r="W141" s="46"/>
    </row>
    <row r="142" spans="1:23">
      <c r="A142" s="46"/>
      <c r="B142" s="46"/>
      <c r="C142" s="46"/>
      <c r="D142" s="46"/>
      <c r="E142" s="46"/>
      <c r="F142" s="46"/>
      <c r="G142" s="46"/>
      <c r="H142" s="46"/>
      <c r="I142" s="46"/>
      <c r="J142" s="46"/>
      <c r="K142" s="46"/>
      <c r="L142" s="46"/>
      <c r="M142" s="46"/>
      <c r="N142" s="46"/>
      <c r="O142" s="46"/>
      <c r="P142" s="46"/>
      <c r="Q142" s="46"/>
      <c r="R142" s="46"/>
      <c r="S142" s="46"/>
      <c r="T142" s="46"/>
      <c r="U142" s="46"/>
      <c r="V142" s="46"/>
      <c r="W142" s="46"/>
    </row>
    <row r="143" spans="1:23">
      <c r="A143" s="46"/>
      <c r="B143" s="46"/>
      <c r="C143" s="46"/>
      <c r="D143" s="46"/>
      <c r="E143" s="46"/>
      <c r="F143" s="46"/>
      <c r="G143" s="46"/>
      <c r="H143" s="46"/>
      <c r="I143" s="46"/>
      <c r="J143" s="46"/>
      <c r="K143" s="46"/>
      <c r="L143" s="46"/>
      <c r="M143" s="46"/>
      <c r="N143" s="46"/>
      <c r="O143" s="46"/>
      <c r="P143" s="46"/>
      <c r="Q143" s="46"/>
      <c r="R143" s="46"/>
      <c r="S143" s="46"/>
      <c r="T143" s="46"/>
      <c r="U143" s="46"/>
      <c r="V143" s="46"/>
      <c r="W143" s="46"/>
    </row>
    <row r="144" spans="1:23">
      <c r="A144" s="46"/>
      <c r="B144" s="46"/>
      <c r="C144" s="46"/>
      <c r="D144" s="46"/>
      <c r="E144" s="46"/>
      <c r="F144" s="46"/>
      <c r="G144" s="46"/>
      <c r="H144" s="46"/>
      <c r="I144" s="46"/>
      <c r="J144" s="46"/>
      <c r="K144" s="46"/>
      <c r="L144" s="46"/>
      <c r="M144" s="46"/>
      <c r="N144" s="46"/>
      <c r="O144" s="46"/>
      <c r="P144" s="46"/>
      <c r="Q144" s="46"/>
      <c r="R144" s="46"/>
      <c r="S144" s="46"/>
      <c r="T144" s="46"/>
      <c r="U144" s="46"/>
      <c r="V144" s="46"/>
      <c r="W144" s="46"/>
    </row>
    <row r="145" spans="1:23">
      <c r="A145" s="46"/>
      <c r="B145" s="46"/>
      <c r="C145" s="46"/>
      <c r="D145" s="46"/>
      <c r="E145" s="46"/>
      <c r="F145" s="46"/>
      <c r="G145" s="46"/>
      <c r="H145" s="46"/>
      <c r="I145" s="46"/>
      <c r="J145" s="46"/>
      <c r="K145" s="46"/>
      <c r="L145" s="46"/>
      <c r="M145" s="46"/>
      <c r="N145" s="46"/>
      <c r="O145" s="46"/>
      <c r="P145" s="46"/>
      <c r="Q145" s="46"/>
      <c r="R145" s="46"/>
      <c r="S145" s="46"/>
      <c r="T145" s="46"/>
      <c r="U145" s="46"/>
      <c r="V145" s="46"/>
      <c r="W145" s="46"/>
    </row>
    <row r="146" spans="1:23">
      <c r="A146" s="46"/>
      <c r="B146" s="46"/>
      <c r="C146" s="46"/>
      <c r="D146" s="46"/>
      <c r="E146" s="46"/>
      <c r="F146" s="46"/>
      <c r="G146" s="46"/>
      <c r="H146" s="46"/>
      <c r="I146" s="46"/>
      <c r="J146" s="46"/>
      <c r="K146" s="46"/>
      <c r="L146" s="46"/>
      <c r="M146" s="46"/>
      <c r="N146" s="46"/>
      <c r="O146" s="46"/>
      <c r="P146" s="46"/>
      <c r="Q146" s="46"/>
      <c r="R146" s="46"/>
      <c r="S146" s="46"/>
      <c r="T146" s="46"/>
      <c r="U146" s="46"/>
      <c r="V146" s="46"/>
      <c r="W146" s="46"/>
    </row>
    <row r="147" spans="1:23">
      <c r="A147" s="46"/>
      <c r="B147" s="46"/>
      <c r="C147" s="46"/>
      <c r="D147" s="46"/>
      <c r="E147" s="46"/>
      <c r="F147" s="46"/>
      <c r="G147" s="46"/>
      <c r="H147" s="46"/>
      <c r="I147" s="46"/>
      <c r="J147" s="46"/>
      <c r="K147" s="46"/>
      <c r="L147" s="46"/>
      <c r="M147" s="46"/>
      <c r="N147" s="46"/>
      <c r="O147" s="46"/>
      <c r="P147" s="46"/>
      <c r="Q147" s="46"/>
      <c r="R147" s="46"/>
      <c r="S147" s="46"/>
      <c r="T147" s="46"/>
      <c r="U147" s="46"/>
      <c r="V147" s="46"/>
      <c r="W147" s="46"/>
    </row>
    <row r="148" spans="1:23">
      <c r="A148" s="46"/>
      <c r="B148" s="46"/>
      <c r="C148" s="46"/>
      <c r="D148" s="46"/>
      <c r="E148" s="46"/>
      <c r="F148" s="46"/>
      <c r="G148" s="46"/>
      <c r="H148" s="46"/>
      <c r="I148" s="46"/>
      <c r="J148" s="46"/>
      <c r="K148" s="46"/>
      <c r="L148" s="46"/>
      <c r="M148" s="46"/>
      <c r="N148" s="46"/>
      <c r="O148" s="46"/>
      <c r="P148" s="46"/>
      <c r="Q148" s="46"/>
      <c r="R148" s="46"/>
      <c r="S148" s="46"/>
      <c r="T148" s="46"/>
      <c r="U148" s="46"/>
      <c r="V148" s="46"/>
      <c r="W148" s="46"/>
    </row>
    <row r="149" spans="1:23">
      <c r="A149" s="46"/>
      <c r="B149" s="46"/>
      <c r="C149" s="46"/>
      <c r="D149" s="46"/>
      <c r="E149" s="46"/>
      <c r="F149" s="46"/>
      <c r="G149" s="46"/>
      <c r="H149" s="46"/>
      <c r="I149" s="46"/>
      <c r="J149" s="46"/>
      <c r="K149" s="46"/>
      <c r="L149" s="46"/>
      <c r="M149" s="46"/>
      <c r="N149" s="46"/>
      <c r="O149" s="46"/>
      <c r="P149" s="46"/>
      <c r="Q149" s="46"/>
      <c r="R149" s="46"/>
      <c r="S149" s="46"/>
      <c r="T149" s="46"/>
      <c r="U149" s="46"/>
      <c r="V149" s="46"/>
      <c r="W149" s="46"/>
    </row>
    <row r="150" spans="1:23">
      <c r="A150" s="46"/>
      <c r="B150" s="46"/>
      <c r="C150" s="46"/>
      <c r="D150" s="46"/>
      <c r="E150" s="46"/>
      <c r="F150" s="46"/>
      <c r="G150" s="46"/>
      <c r="H150" s="46"/>
      <c r="I150" s="46"/>
      <c r="J150" s="46"/>
      <c r="K150" s="46"/>
      <c r="L150" s="46"/>
      <c r="M150" s="46"/>
      <c r="N150" s="46"/>
      <c r="O150" s="46"/>
      <c r="P150" s="46"/>
      <c r="Q150" s="46"/>
      <c r="R150" s="46"/>
      <c r="S150" s="46"/>
      <c r="T150" s="46"/>
      <c r="U150" s="46"/>
      <c r="V150" s="46"/>
      <c r="W150" s="46"/>
    </row>
    <row r="151" spans="1:23">
      <c r="A151" s="46"/>
      <c r="B151" s="46"/>
      <c r="C151" s="46"/>
      <c r="D151" s="46"/>
      <c r="E151" s="46"/>
      <c r="F151" s="46"/>
      <c r="G151" s="46"/>
      <c r="H151" s="46"/>
      <c r="I151" s="46"/>
      <c r="J151" s="46"/>
      <c r="K151" s="46"/>
      <c r="L151" s="46"/>
      <c r="M151" s="46"/>
      <c r="N151" s="46"/>
      <c r="O151" s="46"/>
      <c r="P151" s="46"/>
      <c r="Q151" s="46"/>
      <c r="R151" s="46"/>
      <c r="S151" s="46"/>
      <c r="T151" s="46"/>
      <c r="U151" s="46"/>
      <c r="V151" s="46"/>
      <c r="W151" s="46"/>
    </row>
    <row r="152" spans="1:23">
      <c r="A152" s="46"/>
      <c r="B152" s="46"/>
      <c r="C152" s="46"/>
      <c r="D152" s="46"/>
      <c r="E152" s="46"/>
      <c r="F152" s="46"/>
      <c r="G152" s="46"/>
      <c r="H152" s="46"/>
      <c r="I152" s="46"/>
      <c r="J152" s="46"/>
      <c r="K152" s="46"/>
      <c r="L152" s="46"/>
      <c r="M152" s="46"/>
      <c r="N152" s="46"/>
      <c r="O152" s="46"/>
      <c r="P152" s="46"/>
      <c r="Q152" s="46"/>
      <c r="R152" s="46"/>
      <c r="S152" s="46"/>
      <c r="T152" s="46"/>
      <c r="U152" s="46"/>
      <c r="V152" s="46"/>
      <c r="W152" s="46"/>
    </row>
    <row r="153" spans="1:23">
      <c r="A153" s="46"/>
      <c r="B153" s="46"/>
      <c r="C153" s="46"/>
      <c r="D153" s="46"/>
      <c r="E153" s="46"/>
      <c r="F153" s="46"/>
      <c r="G153" s="46"/>
      <c r="H153" s="46"/>
      <c r="I153" s="46"/>
      <c r="J153" s="46"/>
      <c r="K153" s="46"/>
      <c r="L153" s="46"/>
      <c r="M153" s="46"/>
      <c r="N153" s="46"/>
      <c r="O153" s="46"/>
      <c r="P153" s="46"/>
      <c r="Q153" s="46"/>
      <c r="R153" s="46"/>
      <c r="S153" s="46"/>
      <c r="T153" s="46"/>
      <c r="U153" s="46"/>
      <c r="V153" s="46"/>
      <c r="W153" s="46"/>
    </row>
    <row r="154" spans="1:23">
      <c r="A154" s="46"/>
      <c r="B154" s="46"/>
      <c r="C154" s="46"/>
      <c r="D154" s="46"/>
      <c r="E154" s="46"/>
      <c r="F154" s="46"/>
      <c r="G154" s="46"/>
      <c r="H154" s="46"/>
      <c r="I154" s="46"/>
      <c r="J154" s="46"/>
      <c r="K154" s="46"/>
      <c r="L154" s="46"/>
      <c r="M154" s="46"/>
      <c r="N154" s="46"/>
      <c r="O154" s="46"/>
      <c r="P154" s="46"/>
      <c r="Q154" s="46"/>
      <c r="R154" s="46"/>
      <c r="S154" s="46"/>
      <c r="T154" s="46"/>
      <c r="U154" s="46"/>
      <c r="V154" s="46"/>
      <c r="W154" s="46"/>
    </row>
    <row r="155" spans="1:23">
      <c r="A155" s="46"/>
      <c r="B155" s="46"/>
      <c r="C155" s="46"/>
      <c r="D155" s="46"/>
      <c r="E155" s="46"/>
      <c r="F155" s="46"/>
      <c r="G155" s="46"/>
      <c r="H155" s="46"/>
      <c r="I155" s="46"/>
      <c r="J155" s="46"/>
      <c r="K155" s="46"/>
      <c r="L155" s="46"/>
      <c r="M155" s="46"/>
      <c r="N155" s="46"/>
      <c r="O155" s="46"/>
      <c r="P155" s="46"/>
      <c r="Q155" s="46"/>
      <c r="R155" s="46"/>
      <c r="S155" s="46"/>
      <c r="T155" s="46"/>
      <c r="U155" s="46"/>
      <c r="V155" s="46"/>
      <c r="W155" s="46"/>
    </row>
    <row r="156" spans="1:23">
      <c r="A156" s="46"/>
      <c r="B156" s="46"/>
      <c r="C156" s="46"/>
      <c r="D156" s="46"/>
      <c r="E156" s="46"/>
      <c r="F156" s="46"/>
      <c r="G156" s="46"/>
      <c r="H156" s="46"/>
      <c r="I156" s="46"/>
      <c r="J156" s="46"/>
      <c r="K156" s="46"/>
      <c r="L156" s="46"/>
      <c r="M156" s="46"/>
      <c r="N156" s="46"/>
      <c r="O156" s="46"/>
      <c r="P156" s="46"/>
      <c r="Q156" s="46"/>
      <c r="R156" s="46"/>
      <c r="S156" s="46"/>
      <c r="T156" s="46"/>
      <c r="U156" s="46"/>
      <c r="V156" s="46"/>
      <c r="W156" s="46"/>
    </row>
    <row r="157" spans="1:23">
      <c r="A157" s="46"/>
      <c r="B157" s="46"/>
      <c r="C157" s="46"/>
      <c r="D157" s="46"/>
      <c r="E157" s="46"/>
      <c r="F157" s="46"/>
      <c r="G157" s="46"/>
      <c r="H157" s="46"/>
      <c r="I157" s="46"/>
      <c r="J157" s="46"/>
      <c r="K157" s="46"/>
      <c r="L157" s="46"/>
      <c r="M157" s="46"/>
      <c r="N157" s="46"/>
      <c r="O157" s="46"/>
      <c r="P157" s="46"/>
      <c r="Q157" s="46"/>
      <c r="R157" s="46"/>
      <c r="S157" s="46"/>
      <c r="T157" s="46"/>
      <c r="U157" s="46"/>
      <c r="V157" s="46"/>
      <c r="W157" s="46"/>
    </row>
    <row r="158" spans="1:23">
      <c r="A158" s="46"/>
      <c r="B158" s="46"/>
      <c r="C158" s="46"/>
      <c r="D158" s="46"/>
      <c r="E158" s="46"/>
      <c r="F158" s="46"/>
      <c r="G158" s="46"/>
      <c r="H158" s="46"/>
      <c r="I158" s="46"/>
      <c r="J158" s="46"/>
      <c r="K158" s="46"/>
      <c r="L158" s="46"/>
      <c r="M158" s="46"/>
      <c r="N158" s="46"/>
      <c r="O158" s="46"/>
      <c r="P158" s="46"/>
      <c r="Q158" s="46"/>
      <c r="R158" s="46"/>
      <c r="S158" s="46"/>
      <c r="T158" s="46"/>
      <c r="U158" s="46"/>
      <c r="V158" s="46"/>
      <c r="W158" s="46"/>
    </row>
    <row r="159" spans="1:23">
      <c r="A159" s="46"/>
      <c r="B159" s="46"/>
      <c r="C159" s="46"/>
      <c r="D159" s="46"/>
      <c r="E159" s="46"/>
      <c r="F159" s="46"/>
      <c r="G159" s="46"/>
      <c r="H159" s="46"/>
      <c r="I159" s="46"/>
      <c r="J159" s="46"/>
      <c r="K159" s="46"/>
      <c r="L159" s="46"/>
      <c r="M159" s="46"/>
      <c r="N159" s="46"/>
      <c r="O159" s="46"/>
      <c r="P159" s="46"/>
      <c r="Q159" s="46"/>
      <c r="R159" s="46"/>
      <c r="S159" s="46"/>
      <c r="T159" s="46"/>
      <c r="U159" s="46"/>
      <c r="V159" s="46"/>
      <c r="W159" s="46"/>
    </row>
    <row r="160" spans="1:23">
      <c r="A160" s="46"/>
      <c r="B160" s="46"/>
      <c r="C160" s="46"/>
      <c r="D160" s="46"/>
      <c r="E160" s="46"/>
      <c r="F160" s="46"/>
      <c r="G160" s="46"/>
      <c r="H160" s="46"/>
      <c r="I160" s="46"/>
      <c r="J160" s="46"/>
      <c r="K160" s="46"/>
      <c r="L160" s="46"/>
      <c r="M160" s="46"/>
      <c r="N160" s="46"/>
      <c r="O160" s="46"/>
      <c r="P160" s="46"/>
      <c r="Q160" s="46"/>
      <c r="R160" s="46"/>
      <c r="S160" s="46"/>
      <c r="T160" s="46"/>
      <c r="U160" s="46"/>
      <c r="V160" s="46"/>
      <c r="W160" s="46"/>
    </row>
    <row r="161" spans="1:23">
      <c r="A161" s="46"/>
      <c r="B161" s="46"/>
      <c r="C161" s="46"/>
      <c r="D161" s="46"/>
      <c r="E161" s="46"/>
      <c r="F161" s="46"/>
      <c r="G161" s="46"/>
      <c r="H161" s="46"/>
      <c r="I161" s="46"/>
      <c r="J161" s="46"/>
      <c r="K161" s="46"/>
      <c r="L161" s="46"/>
      <c r="M161" s="46"/>
      <c r="N161" s="46"/>
      <c r="O161" s="46"/>
      <c r="P161" s="46"/>
      <c r="Q161" s="46"/>
      <c r="R161" s="46"/>
      <c r="S161" s="46"/>
      <c r="T161" s="46"/>
      <c r="U161" s="46"/>
      <c r="V161" s="46"/>
      <c r="W161" s="46"/>
    </row>
    <row r="162" spans="1:23">
      <c r="A162" s="46"/>
      <c r="B162" s="46"/>
      <c r="C162" s="46"/>
      <c r="D162" s="46"/>
      <c r="E162" s="46"/>
      <c r="F162" s="46"/>
      <c r="G162" s="46"/>
      <c r="H162" s="46"/>
      <c r="I162" s="46"/>
      <c r="J162" s="46"/>
      <c r="K162" s="46"/>
      <c r="L162" s="46"/>
      <c r="M162" s="46"/>
      <c r="N162" s="46"/>
      <c r="O162" s="46"/>
      <c r="P162" s="46"/>
      <c r="Q162" s="46"/>
      <c r="R162" s="46"/>
      <c r="S162" s="46"/>
      <c r="T162" s="46"/>
      <c r="U162" s="46"/>
      <c r="V162" s="46"/>
      <c r="W162" s="46"/>
    </row>
    <row r="163" spans="1:23">
      <c r="A163" s="46"/>
      <c r="B163" s="46"/>
      <c r="C163" s="46"/>
      <c r="D163" s="46"/>
      <c r="E163" s="46"/>
      <c r="F163" s="46"/>
      <c r="G163" s="46"/>
      <c r="H163" s="46"/>
      <c r="I163" s="46"/>
      <c r="J163" s="46"/>
      <c r="K163" s="46"/>
      <c r="L163" s="46"/>
      <c r="M163" s="46"/>
      <c r="N163" s="46"/>
      <c r="O163" s="46"/>
      <c r="P163" s="46"/>
      <c r="Q163" s="46"/>
      <c r="R163" s="46"/>
      <c r="S163" s="46"/>
      <c r="T163" s="46"/>
      <c r="U163" s="46"/>
      <c r="V163" s="46"/>
      <c r="W163" s="46"/>
    </row>
    <row r="164" spans="1:23">
      <c r="A164" s="46"/>
      <c r="B164" s="46"/>
      <c r="C164" s="46"/>
      <c r="D164" s="46"/>
      <c r="E164" s="46"/>
      <c r="F164" s="46"/>
      <c r="G164" s="46"/>
      <c r="H164" s="46"/>
      <c r="I164" s="46"/>
      <c r="J164" s="46"/>
      <c r="K164" s="46"/>
      <c r="L164" s="46"/>
      <c r="M164" s="46"/>
      <c r="N164" s="46"/>
      <c r="O164" s="46"/>
      <c r="P164" s="46"/>
      <c r="Q164" s="46"/>
      <c r="R164" s="46"/>
      <c r="S164" s="46"/>
      <c r="T164" s="46"/>
      <c r="U164" s="46"/>
      <c r="V164" s="46"/>
      <c r="W164" s="46"/>
    </row>
    <row r="165" spans="1:23">
      <c r="A165" s="46"/>
      <c r="B165" s="46"/>
      <c r="C165" s="46"/>
      <c r="D165" s="46"/>
      <c r="E165" s="46"/>
      <c r="F165" s="46"/>
      <c r="G165" s="46"/>
      <c r="H165" s="46"/>
      <c r="I165" s="46"/>
      <c r="J165" s="46"/>
      <c r="K165" s="46"/>
      <c r="L165" s="46"/>
      <c r="M165" s="46"/>
      <c r="N165" s="46"/>
      <c r="O165" s="46"/>
      <c r="P165" s="46"/>
      <c r="Q165" s="46"/>
      <c r="R165" s="46"/>
      <c r="S165" s="46"/>
      <c r="T165" s="46"/>
      <c r="U165" s="46"/>
      <c r="V165" s="46"/>
      <c r="W165" s="46"/>
    </row>
    <row r="166" spans="1:23">
      <c r="A166" s="46"/>
      <c r="B166" s="46"/>
      <c r="C166" s="46"/>
      <c r="D166" s="46"/>
      <c r="E166" s="46"/>
      <c r="F166" s="46"/>
      <c r="G166" s="46"/>
      <c r="H166" s="46"/>
      <c r="I166" s="46"/>
      <c r="J166" s="46"/>
      <c r="K166" s="46"/>
      <c r="L166" s="46"/>
      <c r="M166" s="46"/>
      <c r="N166" s="46"/>
      <c r="O166" s="46"/>
      <c r="P166" s="46"/>
      <c r="Q166" s="46"/>
      <c r="R166" s="46"/>
      <c r="S166" s="46"/>
      <c r="T166" s="46"/>
      <c r="U166" s="46"/>
      <c r="V166" s="46"/>
      <c r="W166" s="46"/>
    </row>
    <row r="167" spans="1:23">
      <c r="A167" s="46"/>
      <c r="B167" s="46"/>
      <c r="C167" s="46"/>
      <c r="D167" s="46"/>
      <c r="E167" s="46"/>
      <c r="F167" s="46"/>
      <c r="G167" s="46"/>
      <c r="H167" s="46"/>
      <c r="I167" s="46"/>
      <c r="J167" s="46"/>
      <c r="K167" s="46"/>
      <c r="L167" s="46"/>
      <c r="M167" s="46"/>
      <c r="N167" s="46"/>
      <c r="O167" s="46"/>
      <c r="P167" s="46"/>
      <c r="Q167" s="46"/>
      <c r="R167" s="46"/>
      <c r="S167" s="46"/>
      <c r="T167" s="46"/>
      <c r="U167" s="46"/>
      <c r="V167" s="46"/>
      <c r="W167" s="46"/>
    </row>
    <row r="168" spans="1:23">
      <c r="A168" s="46"/>
      <c r="B168" s="46"/>
      <c r="C168" s="46"/>
      <c r="D168" s="46"/>
      <c r="E168" s="46"/>
      <c r="F168" s="46"/>
      <c r="G168" s="46"/>
      <c r="H168" s="46"/>
      <c r="I168" s="46"/>
      <c r="J168" s="46"/>
      <c r="K168" s="46"/>
      <c r="L168" s="46"/>
      <c r="M168" s="46"/>
      <c r="N168" s="46"/>
      <c r="O168" s="46"/>
      <c r="P168" s="46"/>
      <c r="Q168" s="46"/>
      <c r="R168" s="46"/>
      <c r="S168" s="46"/>
      <c r="T168" s="46"/>
      <c r="U168" s="46"/>
      <c r="V168" s="46"/>
      <c r="W168" s="46"/>
    </row>
    <row r="169" spans="1:23">
      <c r="A169" s="46"/>
      <c r="B169" s="46"/>
      <c r="C169" s="46"/>
      <c r="D169" s="46"/>
      <c r="E169" s="46"/>
      <c r="F169" s="46"/>
      <c r="G169" s="46"/>
      <c r="H169" s="46"/>
      <c r="I169" s="46"/>
      <c r="J169" s="46"/>
      <c r="K169" s="46"/>
      <c r="L169" s="46"/>
      <c r="M169" s="46"/>
      <c r="N169" s="46"/>
      <c r="O169" s="46"/>
      <c r="P169" s="46"/>
      <c r="Q169" s="46"/>
      <c r="R169" s="46"/>
      <c r="S169" s="46"/>
      <c r="T169" s="46"/>
      <c r="U169" s="46"/>
      <c r="V169" s="46"/>
      <c r="W169" s="46"/>
    </row>
    <row r="170" spans="1:23">
      <c r="A170" s="46"/>
      <c r="B170" s="46"/>
      <c r="C170" s="46"/>
      <c r="D170" s="46"/>
      <c r="E170" s="46"/>
      <c r="F170" s="46"/>
      <c r="G170" s="46"/>
      <c r="H170" s="46"/>
      <c r="I170" s="46"/>
      <c r="J170" s="46"/>
      <c r="K170" s="46"/>
      <c r="L170" s="46"/>
      <c r="M170" s="46"/>
      <c r="N170" s="46"/>
      <c r="O170" s="46"/>
      <c r="P170" s="46"/>
      <c r="Q170" s="46"/>
      <c r="R170" s="46"/>
      <c r="S170" s="46"/>
      <c r="T170" s="46"/>
      <c r="U170" s="46"/>
      <c r="V170" s="46"/>
      <c r="W170" s="46"/>
    </row>
    <row r="171" spans="1:23">
      <c r="A171" s="46"/>
      <c r="B171" s="46"/>
      <c r="C171" s="46"/>
      <c r="D171" s="46"/>
      <c r="E171" s="46"/>
      <c r="F171" s="46"/>
      <c r="G171" s="46"/>
      <c r="H171" s="46"/>
      <c r="I171" s="46"/>
      <c r="J171" s="46"/>
      <c r="K171" s="46"/>
      <c r="L171" s="46"/>
      <c r="M171" s="46"/>
      <c r="N171" s="46"/>
      <c r="O171" s="46"/>
      <c r="P171" s="46"/>
      <c r="Q171" s="46"/>
      <c r="R171" s="46"/>
      <c r="S171" s="46"/>
      <c r="T171" s="46"/>
      <c r="U171" s="46"/>
      <c r="V171" s="46"/>
      <c r="W171" s="46"/>
    </row>
    <row r="172" spans="1:23">
      <c r="A172" s="46"/>
      <c r="B172" s="46"/>
      <c r="C172" s="46"/>
      <c r="D172" s="46"/>
      <c r="E172" s="46"/>
      <c r="F172" s="46"/>
      <c r="G172" s="46"/>
      <c r="H172" s="46"/>
      <c r="I172" s="46"/>
      <c r="J172" s="46"/>
      <c r="K172" s="46"/>
      <c r="L172" s="46"/>
      <c r="M172" s="46"/>
      <c r="N172" s="46"/>
      <c r="O172" s="46"/>
      <c r="P172" s="46"/>
      <c r="Q172" s="46"/>
      <c r="R172" s="46"/>
      <c r="S172" s="46"/>
      <c r="T172" s="46"/>
      <c r="U172" s="46"/>
      <c r="V172" s="46"/>
      <c r="W172" s="46"/>
    </row>
    <row r="173" spans="1:23">
      <c r="A173" s="46"/>
      <c r="B173" s="46"/>
      <c r="C173" s="46"/>
      <c r="D173" s="46"/>
      <c r="E173" s="46"/>
      <c r="F173" s="46"/>
      <c r="G173" s="46"/>
      <c r="H173" s="46"/>
      <c r="I173" s="46"/>
      <c r="J173" s="46"/>
      <c r="K173" s="46"/>
      <c r="L173" s="46"/>
      <c r="M173" s="46"/>
      <c r="N173" s="46"/>
      <c r="O173" s="46"/>
      <c r="P173" s="46"/>
      <c r="Q173" s="46"/>
      <c r="R173" s="46"/>
      <c r="S173" s="46"/>
      <c r="T173" s="46"/>
      <c r="U173" s="46"/>
      <c r="V173" s="46"/>
      <c r="W173" s="46"/>
    </row>
    <row r="174" spans="1:23">
      <c r="A174" s="46"/>
      <c r="B174" s="46"/>
      <c r="C174" s="46"/>
      <c r="D174" s="46"/>
      <c r="E174" s="46"/>
      <c r="F174" s="46"/>
      <c r="G174" s="46"/>
      <c r="H174" s="46"/>
      <c r="I174" s="46"/>
      <c r="J174" s="46"/>
      <c r="K174" s="46"/>
      <c r="L174" s="46"/>
      <c r="M174" s="46"/>
      <c r="N174" s="46"/>
      <c r="O174" s="46"/>
      <c r="P174" s="46"/>
      <c r="Q174" s="46"/>
      <c r="R174" s="46"/>
      <c r="S174" s="46"/>
      <c r="T174" s="46"/>
      <c r="U174" s="46"/>
      <c r="V174" s="46"/>
      <c r="W174" s="46"/>
    </row>
    <row r="175" spans="1:23">
      <c r="A175" s="46"/>
      <c r="B175" s="46"/>
      <c r="C175" s="46"/>
      <c r="D175" s="46"/>
      <c r="E175" s="46"/>
      <c r="F175" s="46"/>
      <c r="G175" s="46"/>
      <c r="H175" s="46"/>
      <c r="I175" s="46"/>
      <c r="J175" s="46"/>
      <c r="K175" s="46"/>
      <c r="L175" s="46"/>
      <c r="M175" s="46"/>
      <c r="N175" s="46"/>
      <c r="O175" s="46"/>
      <c r="P175" s="46"/>
      <c r="Q175" s="46"/>
      <c r="R175" s="46"/>
      <c r="S175" s="46"/>
      <c r="T175" s="46"/>
      <c r="U175" s="46"/>
      <c r="V175" s="46"/>
      <c r="W175" s="46"/>
    </row>
    <row r="176" spans="1:23">
      <c r="A176" s="46"/>
      <c r="B176" s="46"/>
      <c r="C176" s="46"/>
      <c r="D176" s="46"/>
      <c r="E176" s="46"/>
      <c r="F176" s="46"/>
      <c r="G176" s="46"/>
      <c r="H176" s="46"/>
      <c r="I176" s="46"/>
      <c r="J176" s="46"/>
      <c r="K176" s="46"/>
      <c r="L176" s="46"/>
      <c r="M176" s="46"/>
      <c r="N176" s="46"/>
      <c r="O176" s="46"/>
      <c r="P176" s="46"/>
      <c r="Q176" s="46"/>
      <c r="R176" s="46"/>
      <c r="S176" s="46"/>
      <c r="T176" s="46"/>
      <c r="U176" s="46"/>
      <c r="V176" s="46"/>
      <c r="W176" s="46"/>
    </row>
    <row r="177" spans="1:23">
      <c r="A177" s="46"/>
      <c r="B177" s="46"/>
      <c r="C177" s="46"/>
      <c r="D177" s="46"/>
      <c r="E177" s="46"/>
      <c r="F177" s="46"/>
      <c r="G177" s="46"/>
      <c r="H177" s="46"/>
      <c r="I177" s="46"/>
      <c r="J177" s="46"/>
      <c r="K177" s="46"/>
      <c r="L177" s="46"/>
      <c r="M177" s="46"/>
      <c r="N177" s="46"/>
      <c r="O177" s="46"/>
      <c r="P177" s="46"/>
      <c r="Q177" s="46"/>
      <c r="R177" s="46"/>
      <c r="S177" s="46"/>
      <c r="T177" s="46"/>
      <c r="U177" s="46"/>
      <c r="V177" s="46"/>
      <c r="W177" s="46"/>
    </row>
    <row r="178" spans="1:23">
      <c r="A178" s="46"/>
      <c r="B178" s="46"/>
      <c r="C178" s="46"/>
      <c r="D178" s="46"/>
      <c r="E178" s="46"/>
      <c r="F178" s="46"/>
      <c r="G178" s="46"/>
      <c r="H178" s="46"/>
      <c r="I178" s="46"/>
      <c r="J178" s="46"/>
      <c r="K178" s="46"/>
      <c r="L178" s="46"/>
      <c r="M178" s="46"/>
      <c r="N178" s="46"/>
      <c r="O178" s="46"/>
      <c r="P178" s="46"/>
      <c r="Q178" s="46"/>
      <c r="R178" s="46"/>
      <c r="S178" s="46"/>
      <c r="T178" s="46"/>
      <c r="U178" s="46"/>
      <c r="V178" s="46"/>
      <c r="W178" s="46"/>
    </row>
    <row r="179" spans="1:23">
      <c r="A179" s="46"/>
      <c r="B179" s="46"/>
      <c r="C179" s="46"/>
      <c r="D179" s="46"/>
      <c r="E179" s="46"/>
      <c r="F179" s="46"/>
      <c r="G179" s="46"/>
      <c r="H179" s="46"/>
      <c r="I179" s="46"/>
      <c r="J179" s="46"/>
      <c r="K179" s="46"/>
      <c r="L179" s="46"/>
      <c r="M179" s="46"/>
      <c r="N179" s="46"/>
      <c r="O179" s="46"/>
      <c r="P179" s="46"/>
      <c r="Q179" s="46"/>
      <c r="R179" s="46"/>
      <c r="S179" s="46"/>
      <c r="T179" s="46"/>
      <c r="U179" s="46"/>
      <c r="V179" s="46"/>
      <c r="W179" s="46"/>
    </row>
    <row r="180" spans="1:23">
      <c r="A180" s="46"/>
      <c r="B180" s="46"/>
      <c r="C180" s="46"/>
      <c r="D180" s="46"/>
      <c r="E180" s="46"/>
      <c r="F180" s="46"/>
      <c r="G180" s="46"/>
      <c r="H180" s="46"/>
      <c r="I180" s="46"/>
      <c r="J180" s="46"/>
      <c r="K180" s="46"/>
      <c r="L180" s="46"/>
      <c r="M180" s="46"/>
      <c r="N180" s="46"/>
      <c r="O180" s="46"/>
      <c r="P180" s="46"/>
      <c r="Q180" s="46"/>
      <c r="R180" s="46"/>
      <c r="S180" s="46"/>
      <c r="T180" s="46"/>
      <c r="U180" s="46"/>
      <c r="V180" s="46"/>
      <c r="W180" s="46"/>
    </row>
    <row r="181" spans="1:23">
      <c r="A181" s="46"/>
      <c r="B181" s="46"/>
      <c r="C181" s="46"/>
      <c r="D181" s="46"/>
      <c r="E181" s="46"/>
      <c r="F181" s="46"/>
      <c r="G181" s="46"/>
      <c r="H181" s="46"/>
      <c r="I181" s="46"/>
      <c r="J181" s="46"/>
      <c r="K181" s="46"/>
      <c r="L181" s="46"/>
      <c r="M181" s="46"/>
      <c r="N181" s="46"/>
      <c r="O181" s="46"/>
      <c r="P181" s="46"/>
      <c r="Q181" s="46"/>
      <c r="R181" s="46"/>
      <c r="S181" s="46"/>
      <c r="T181" s="46"/>
      <c r="U181" s="46"/>
      <c r="V181" s="46"/>
      <c r="W181" s="46"/>
    </row>
    <row r="182" spans="1:23">
      <c r="A182" s="46"/>
      <c r="B182" s="46"/>
      <c r="C182" s="46"/>
      <c r="D182" s="46"/>
      <c r="E182" s="46"/>
      <c r="F182" s="46"/>
      <c r="G182" s="46"/>
      <c r="H182" s="46"/>
      <c r="I182" s="46"/>
      <c r="J182" s="46"/>
      <c r="K182" s="46"/>
      <c r="L182" s="46"/>
      <c r="M182" s="46"/>
      <c r="N182" s="46"/>
      <c r="O182" s="46"/>
      <c r="P182" s="46"/>
      <c r="Q182" s="46"/>
      <c r="R182" s="46"/>
      <c r="S182" s="46"/>
      <c r="T182" s="46"/>
      <c r="U182" s="46"/>
      <c r="V182" s="46"/>
      <c r="W182" s="46"/>
    </row>
    <row r="183" spans="1:23">
      <c r="A183" s="46"/>
      <c r="B183" s="46"/>
      <c r="C183" s="46"/>
      <c r="D183" s="46"/>
      <c r="E183" s="46"/>
      <c r="F183" s="46"/>
      <c r="G183" s="46"/>
      <c r="H183" s="46"/>
      <c r="I183" s="46"/>
      <c r="J183" s="46"/>
      <c r="K183" s="46"/>
      <c r="L183" s="46"/>
      <c r="M183" s="46"/>
      <c r="N183" s="46"/>
      <c r="O183" s="46"/>
      <c r="P183" s="46"/>
      <c r="Q183" s="46"/>
      <c r="R183" s="46"/>
      <c r="S183" s="46"/>
      <c r="T183" s="46"/>
      <c r="U183" s="46"/>
      <c r="V183" s="46"/>
      <c r="W183" s="46"/>
    </row>
    <row r="184" spans="1:23">
      <c r="A184" s="46"/>
      <c r="B184" s="46"/>
      <c r="C184" s="46"/>
      <c r="D184" s="46"/>
      <c r="E184" s="46"/>
      <c r="F184" s="46"/>
      <c r="G184" s="46"/>
      <c r="H184" s="46"/>
      <c r="I184" s="46"/>
      <c r="J184" s="46"/>
      <c r="K184" s="46"/>
      <c r="L184" s="46"/>
      <c r="M184" s="46"/>
      <c r="N184" s="46"/>
      <c r="O184" s="46"/>
      <c r="P184" s="46"/>
      <c r="Q184" s="46"/>
      <c r="R184" s="46"/>
      <c r="S184" s="46"/>
      <c r="T184" s="46"/>
      <c r="U184" s="46"/>
      <c r="V184" s="46"/>
      <c r="W184" s="46"/>
    </row>
    <row r="185" spans="1:23">
      <c r="A185" s="46"/>
      <c r="B185" s="46"/>
      <c r="C185" s="46"/>
      <c r="D185" s="46"/>
      <c r="E185" s="46"/>
      <c r="F185" s="46"/>
      <c r="G185" s="46"/>
      <c r="H185" s="46"/>
      <c r="I185" s="46"/>
      <c r="J185" s="46"/>
      <c r="K185" s="46"/>
      <c r="L185" s="46"/>
      <c r="M185" s="46"/>
      <c r="N185" s="46"/>
      <c r="O185" s="46"/>
      <c r="P185" s="46"/>
      <c r="Q185" s="46"/>
      <c r="R185" s="46"/>
      <c r="S185" s="46"/>
      <c r="T185" s="46"/>
      <c r="U185" s="46"/>
      <c r="V185" s="46"/>
      <c r="W185" s="46"/>
    </row>
    <row r="186" spans="1:23">
      <c r="A186" s="46"/>
      <c r="B186" s="46"/>
      <c r="C186" s="46"/>
      <c r="D186" s="46"/>
      <c r="E186" s="46"/>
      <c r="F186" s="46"/>
      <c r="G186" s="46"/>
      <c r="H186" s="46"/>
      <c r="I186" s="46"/>
      <c r="J186" s="46"/>
      <c r="K186" s="46"/>
      <c r="L186" s="46"/>
      <c r="M186" s="46"/>
      <c r="N186" s="46"/>
      <c r="O186" s="46"/>
      <c r="P186" s="46"/>
      <c r="Q186" s="46"/>
      <c r="R186" s="46"/>
      <c r="S186" s="46"/>
      <c r="T186" s="46"/>
      <c r="U186" s="46"/>
      <c r="V186" s="46"/>
      <c r="W186" s="46"/>
    </row>
    <row r="187" spans="1:23">
      <c r="A187" s="46"/>
      <c r="B187" s="46"/>
      <c r="C187" s="46"/>
      <c r="D187" s="46"/>
      <c r="E187" s="46"/>
      <c r="F187" s="46"/>
      <c r="G187" s="46"/>
      <c r="H187" s="46"/>
      <c r="I187" s="46"/>
      <c r="J187" s="46"/>
      <c r="K187" s="46"/>
      <c r="L187" s="46"/>
      <c r="M187" s="46"/>
      <c r="N187" s="46"/>
      <c r="O187" s="46"/>
      <c r="P187" s="46"/>
      <c r="Q187" s="46"/>
      <c r="R187" s="46"/>
      <c r="S187" s="46"/>
      <c r="T187" s="46"/>
      <c r="U187" s="46"/>
      <c r="V187" s="46"/>
      <c r="W187" s="46"/>
    </row>
    <row r="188" spans="1:23">
      <c r="A188" s="46"/>
      <c r="B188" s="46"/>
      <c r="C188" s="46"/>
      <c r="D188" s="46"/>
      <c r="E188" s="46"/>
      <c r="F188" s="46"/>
      <c r="G188" s="46"/>
      <c r="H188" s="46"/>
      <c r="I188" s="46"/>
      <c r="J188" s="46"/>
      <c r="K188" s="46"/>
      <c r="L188" s="46"/>
      <c r="M188" s="46"/>
      <c r="N188" s="46"/>
      <c r="O188" s="46"/>
      <c r="P188" s="46"/>
      <c r="Q188" s="46"/>
      <c r="R188" s="46"/>
      <c r="S188" s="46"/>
      <c r="T188" s="46"/>
      <c r="U188" s="46"/>
      <c r="V188" s="46"/>
      <c r="W188" s="46"/>
    </row>
    <row r="189" spans="1:23">
      <c r="A189" s="46"/>
      <c r="B189" s="46"/>
      <c r="C189" s="46"/>
      <c r="D189" s="46"/>
      <c r="E189" s="46"/>
      <c r="F189" s="46"/>
      <c r="G189" s="46"/>
      <c r="H189" s="46"/>
      <c r="I189" s="46"/>
      <c r="J189" s="46"/>
      <c r="K189" s="46"/>
      <c r="L189" s="46"/>
      <c r="M189" s="46"/>
      <c r="N189" s="46"/>
      <c r="O189" s="46"/>
      <c r="P189" s="46"/>
      <c r="Q189" s="46"/>
      <c r="R189" s="46"/>
      <c r="S189" s="46"/>
      <c r="T189" s="46"/>
      <c r="U189" s="46"/>
      <c r="V189" s="46"/>
      <c r="W189" s="46"/>
    </row>
    <row r="190" spans="1:23">
      <c r="A190" s="46"/>
      <c r="B190" s="46"/>
      <c r="C190" s="46"/>
      <c r="D190" s="46"/>
      <c r="E190" s="46"/>
      <c r="F190" s="46"/>
      <c r="G190" s="46"/>
      <c r="H190" s="46"/>
      <c r="I190" s="46"/>
      <c r="J190" s="46"/>
      <c r="K190" s="46"/>
      <c r="L190" s="46"/>
      <c r="M190" s="46"/>
      <c r="N190" s="46"/>
      <c r="O190" s="46"/>
      <c r="P190" s="46"/>
      <c r="Q190" s="46"/>
      <c r="R190" s="46"/>
      <c r="S190" s="46"/>
      <c r="T190" s="46"/>
      <c r="U190" s="46"/>
      <c r="V190" s="46"/>
      <c r="W190" s="46"/>
    </row>
    <row r="191" spans="1:23">
      <c r="A191" s="46"/>
      <c r="B191" s="46"/>
      <c r="C191" s="46"/>
      <c r="D191" s="46"/>
      <c r="E191" s="46"/>
      <c r="F191" s="46"/>
      <c r="G191" s="46"/>
      <c r="H191" s="46"/>
      <c r="I191" s="46"/>
      <c r="J191" s="46"/>
      <c r="K191" s="46"/>
      <c r="L191" s="46"/>
      <c r="M191" s="46"/>
      <c r="N191" s="46"/>
      <c r="O191" s="46"/>
      <c r="P191" s="46"/>
      <c r="Q191" s="46"/>
      <c r="R191" s="46"/>
      <c r="S191" s="46"/>
      <c r="T191" s="46"/>
      <c r="U191" s="46"/>
      <c r="V191" s="46"/>
      <c r="W191" s="46"/>
    </row>
    <row r="192" spans="1:23">
      <c r="A192" s="46"/>
      <c r="B192" s="46"/>
      <c r="C192" s="46"/>
      <c r="D192" s="46"/>
      <c r="E192" s="46"/>
      <c r="F192" s="46"/>
      <c r="G192" s="46"/>
      <c r="H192" s="46"/>
      <c r="I192" s="46"/>
      <c r="J192" s="46"/>
      <c r="K192" s="46"/>
      <c r="L192" s="46"/>
      <c r="M192" s="46"/>
      <c r="N192" s="46"/>
      <c r="O192" s="46"/>
      <c r="P192" s="46"/>
      <c r="Q192" s="46"/>
      <c r="R192" s="46"/>
      <c r="S192" s="46"/>
      <c r="T192" s="46"/>
      <c r="U192" s="46"/>
      <c r="V192" s="46"/>
      <c r="W192" s="46"/>
    </row>
    <row r="193" spans="1:23">
      <c r="A193" s="46"/>
      <c r="B193" s="46"/>
      <c r="C193" s="46"/>
      <c r="D193" s="46"/>
      <c r="E193" s="46"/>
      <c r="F193" s="46"/>
      <c r="G193" s="46"/>
      <c r="H193" s="46"/>
      <c r="I193" s="46"/>
      <c r="J193" s="46"/>
      <c r="K193" s="46"/>
      <c r="L193" s="46"/>
      <c r="M193" s="46"/>
      <c r="N193" s="46"/>
      <c r="O193" s="46"/>
      <c r="P193" s="46"/>
      <c r="Q193" s="46"/>
      <c r="R193" s="46"/>
      <c r="S193" s="46"/>
      <c r="T193" s="46"/>
      <c r="U193" s="46"/>
      <c r="V193" s="46"/>
      <c r="W193" s="46"/>
    </row>
    <row r="194" spans="1:23">
      <c r="A194" s="46"/>
      <c r="B194" s="46"/>
      <c r="C194" s="46"/>
      <c r="D194" s="46"/>
      <c r="E194" s="46"/>
      <c r="F194" s="46"/>
      <c r="G194" s="46"/>
      <c r="H194" s="46"/>
      <c r="I194" s="46"/>
      <c r="J194" s="46"/>
      <c r="K194" s="46"/>
      <c r="L194" s="46"/>
      <c r="M194" s="46"/>
      <c r="N194" s="46"/>
      <c r="O194" s="46"/>
      <c r="P194" s="46"/>
      <c r="Q194" s="46"/>
      <c r="R194" s="46"/>
      <c r="S194" s="46"/>
      <c r="T194" s="46"/>
      <c r="U194" s="46"/>
      <c r="V194" s="46"/>
      <c r="W194" s="46"/>
    </row>
    <row r="195" spans="1:23">
      <c r="A195" s="46"/>
      <c r="B195" s="46"/>
      <c r="C195" s="46"/>
      <c r="D195" s="46"/>
      <c r="E195" s="46"/>
      <c r="F195" s="46"/>
      <c r="G195" s="46"/>
      <c r="H195" s="46"/>
      <c r="I195" s="46"/>
      <c r="J195" s="46"/>
      <c r="K195" s="46"/>
      <c r="L195" s="46"/>
      <c r="M195" s="46"/>
      <c r="N195" s="46"/>
      <c r="O195" s="46"/>
      <c r="P195" s="46"/>
      <c r="Q195" s="46"/>
      <c r="R195" s="46"/>
      <c r="S195" s="46"/>
      <c r="T195" s="46"/>
      <c r="U195" s="46"/>
      <c r="V195" s="46"/>
      <c r="W195" s="46"/>
    </row>
    <row r="196" spans="1:23">
      <c r="A196" s="46"/>
      <c r="B196" s="46"/>
      <c r="C196" s="46"/>
      <c r="D196" s="46"/>
      <c r="E196" s="46"/>
      <c r="F196" s="46"/>
      <c r="G196" s="46"/>
      <c r="H196" s="46"/>
      <c r="I196" s="46"/>
      <c r="J196" s="46"/>
      <c r="K196" s="46"/>
      <c r="L196" s="46"/>
      <c r="M196" s="46"/>
      <c r="N196" s="46"/>
      <c r="O196" s="46"/>
      <c r="P196" s="46"/>
      <c r="Q196" s="46"/>
      <c r="R196" s="46"/>
      <c r="S196" s="46"/>
      <c r="T196" s="46"/>
      <c r="U196" s="46"/>
      <c r="V196" s="46"/>
      <c r="W196" s="46"/>
    </row>
    <row r="197" spans="1:23">
      <c r="A197" s="46"/>
      <c r="B197" s="46"/>
      <c r="C197" s="46"/>
      <c r="D197" s="46"/>
      <c r="E197" s="46"/>
      <c r="F197" s="46"/>
      <c r="G197" s="46"/>
      <c r="H197" s="46"/>
      <c r="I197" s="46"/>
      <c r="J197" s="46"/>
      <c r="K197" s="46"/>
      <c r="L197" s="46"/>
      <c r="M197" s="46"/>
      <c r="N197" s="46"/>
      <c r="O197" s="46"/>
      <c r="P197" s="46"/>
      <c r="Q197" s="46"/>
      <c r="R197" s="46"/>
      <c r="S197" s="46"/>
      <c r="T197" s="46"/>
      <c r="U197" s="46"/>
      <c r="V197" s="46"/>
      <c r="W197" s="46"/>
    </row>
    <row r="198" spans="1:23">
      <c r="A198" s="46"/>
      <c r="B198" s="46"/>
      <c r="C198" s="46"/>
      <c r="D198" s="46"/>
      <c r="E198" s="46"/>
      <c r="F198" s="46"/>
      <c r="G198" s="46"/>
      <c r="H198" s="46"/>
      <c r="I198" s="46"/>
      <c r="J198" s="46"/>
      <c r="K198" s="46"/>
      <c r="L198" s="46"/>
      <c r="M198" s="46"/>
      <c r="N198" s="46"/>
      <c r="O198" s="46"/>
      <c r="P198" s="46"/>
      <c r="Q198" s="46"/>
      <c r="R198" s="46"/>
      <c r="S198" s="46"/>
      <c r="T198" s="46"/>
      <c r="U198" s="46"/>
      <c r="V198" s="46"/>
      <c r="W198" s="46"/>
    </row>
    <row r="199" spans="1:23">
      <c r="A199" s="46"/>
      <c r="B199" s="46"/>
      <c r="C199" s="46"/>
      <c r="D199" s="46"/>
      <c r="E199" s="46"/>
      <c r="F199" s="46"/>
      <c r="G199" s="46"/>
      <c r="H199" s="46"/>
      <c r="I199" s="46"/>
      <c r="J199" s="46"/>
      <c r="K199" s="46"/>
      <c r="L199" s="46"/>
      <c r="M199" s="46"/>
      <c r="N199" s="46"/>
      <c r="O199" s="46"/>
      <c r="P199" s="46"/>
      <c r="Q199" s="46"/>
      <c r="R199" s="46"/>
      <c r="S199" s="46"/>
      <c r="T199" s="46"/>
      <c r="U199" s="46"/>
      <c r="V199" s="46"/>
      <c r="W199" s="46"/>
    </row>
    <row r="200" spans="1:23">
      <c r="A200" s="46"/>
      <c r="B200" s="46"/>
      <c r="C200" s="46"/>
      <c r="D200" s="46"/>
      <c r="E200" s="46"/>
      <c r="F200" s="46"/>
      <c r="G200" s="46"/>
      <c r="H200" s="46"/>
      <c r="I200" s="46"/>
      <c r="J200" s="46"/>
      <c r="K200" s="46"/>
      <c r="L200" s="46"/>
      <c r="M200" s="46"/>
      <c r="N200" s="46"/>
      <c r="O200" s="46"/>
      <c r="P200" s="46"/>
      <c r="Q200" s="46"/>
      <c r="R200" s="46"/>
      <c r="S200" s="46"/>
      <c r="T200" s="46"/>
      <c r="U200" s="46"/>
      <c r="V200" s="46"/>
      <c r="W200" s="46"/>
    </row>
    <row r="201" spans="1:23">
      <c r="A201" s="46"/>
      <c r="B201" s="46"/>
      <c r="C201" s="46"/>
      <c r="D201" s="46"/>
      <c r="E201" s="46"/>
      <c r="F201" s="46"/>
      <c r="G201" s="46"/>
      <c r="H201" s="46"/>
      <c r="I201" s="46"/>
      <c r="J201" s="46"/>
      <c r="K201" s="46"/>
      <c r="L201" s="46"/>
      <c r="M201" s="46"/>
      <c r="N201" s="46"/>
      <c r="O201" s="46"/>
      <c r="P201" s="46"/>
      <c r="Q201" s="46"/>
      <c r="R201" s="46"/>
      <c r="S201" s="46"/>
      <c r="T201" s="46"/>
      <c r="U201" s="46"/>
      <c r="V201" s="46"/>
      <c r="W201" s="46"/>
    </row>
    <row r="202" spans="1:23">
      <c r="A202" s="46"/>
      <c r="B202" s="46"/>
      <c r="C202" s="46"/>
      <c r="D202" s="46"/>
      <c r="E202" s="46"/>
      <c r="F202" s="46"/>
      <c r="G202" s="46"/>
      <c r="H202" s="46"/>
      <c r="I202" s="46"/>
      <c r="J202" s="46"/>
      <c r="K202" s="46"/>
      <c r="L202" s="46"/>
      <c r="M202" s="46"/>
      <c r="N202" s="46"/>
      <c r="O202" s="46"/>
      <c r="P202" s="46"/>
      <c r="Q202" s="46"/>
      <c r="R202" s="46"/>
      <c r="S202" s="46"/>
      <c r="T202" s="46"/>
      <c r="U202" s="46"/>
      <c r="V202" s="46"/>
      <c r="W202" s="46"/>
    </row>
    <row r="203" spans="1:23">
      <c r="A203" s="46"/>
      <c r="B203" s="46"/>
      <c r="C203" s="46"/>
      <c r="D203" s="46"/>
      <c r="E203" s="46"/>
      <c r="F203" s="46"/>
      <c r="G203" s="46"/>
      <c r="H203" s="46"/>
      <c r="I203" s="46"/>
      <c r="J203" s="46"/>
      <c r="K203" s="46"/>
      <c r="L203" s="46"/>
      <c r="M203" s="46"/>
      <c r="N203" s="46"/>
      <c r="O203" s="46"/>
      <c r="P203" s="46"/>
      <c r="Q203" s="46"/>
      <c r="R203" s="46"/>
      <c r="S203" s="46"/>
      <c r="T203" s="46"/>
      <c r="U203" s="46"/>
      <c r="V203" s="46"/>
      <c r="W203" s="46"/>
    </row>
    <row r="204" spans="1:23">
      <c r="A204" s="46"/>
      <c r="B204" s="46"/>
      <c r="C204" s="46"/>
      <c r="D204" s="46"/>
      <c r="E204" s="46"/>
      <c r="F204" s="46"/>
      <c r="G204" s="46"/>
      <c r="H204" s="46"/>
      <c r="I204" s="46"/>
      <c r="J204" s="46"/>
      <c r="K204" s="46"/>
      <c r="L204" s="46"/>
      <c r="M204" s="46"/>
      <c r="N204" s="46"/>
      <c r="O204" s="46"/>
      <c r="P204" s="46"/>
      <c r="Q204" s="46"/>
      <c r="R204" s="46"/>
      <c r="S204" s="46"/>
      <c r="T204" s="46"/>
      <c r="U204" s="46"/>
      <c r="V204" s="46"/>
      <c r="W204" s="46"/>
    </row>
    <row r="205" spans="1:23">
      <c r="A205" s="46"/>
      <c r="B205" s="46"/>
      <c r="C205" s="46"/>
      <c r="D205" s="46"/>
      <c r="E205" s="46"/>
      <c r="F205" s="46"/>
      <c r="G205" s="46"/>
      <c r="H205" s="46"/>
      <c r="I205" s="46"/>
      <c r="J205" s="46"/>
      <c r="K205" s="46"/>
      <c r="L205" s="46"/>
      <c r="M205" s="46"/>
      <c r="N205" s="46"/>
      <c r="O205" s="46"/>
      <c r="P205" s="46"/>
      <c r="Q205" s="46"/>
      <c r="R205" s="46"/>
      <c r="S205" s="46"/>
      <c r="T205" s="46"/>
      <c r="U205" s="46"/>
      <c r="V205" s="46"/>
      <c r="W205" s="46"/>
    </row>
    <row r="206" spans="1:23">
      <c r="A206" s="46"/>
      <c r="B206" s="46"/>
      <c r="C206" s="46"/>
      <c r="D206" s="46"/>
      <c r="E206" s="46"/>
      <c r="F206" s="46"/>
      <c r="G206" s="46"/>
      <c r="H206" s="46"/>
      <c r="I206" s="46"/>
      <c r="J206" s="46"/>
      <c r="K206" s="46"/>
      <c r="L206" s="46"/>
      <c r="M206" s="46"/>
      <c r="N206" s="46"/>
      <c r="O206" s="46"/>
      <c r="P206" s="46"/>
      <c r="Q206" s="46"/>
      <c r="R206" s="46"/>
      <c r="S206" s="46"/>
      <c r="T206" s="46"/>
      <c r="U206" s="46"/>
      <c r="V206" s="46"/>
      <c r="W206" s="46"/>
    </row>
    <row r="207" spans="1:23">
      <c r="A207" s="46"/>
      <c r="B207" s="46"/>
      <c r="C207" s="46"/>
      <c r="D207" s="46"/>
      <c r="E207" s="46"/>
      <c r="F207" s="46"/>
      <c r="G207" s="46"/>
      <c r="H207" s="46"/>
      <c r="I207" s="46"/>
      <c r="J207" s="46"/>
      <c r="K207" s="46"/>
      <c r="L207" s="46"/>
      <c r="M207" s="46"/>
      <c r="N207" s="46"/>
      <c r="O207" s="46"/>
      <c r="P207" s="46"/>
      <c r="Q207" s="46"/>
      <c r="R207" s="46"/>
      <c r="S207" s="46"/>
      <c r="T207" s="46"/>
      <c r="U207" s="46"/>
      <c r="V207" s="46"/>
      <c r="W207" s="46"/>
    </row>
    <row r="208" spans="1:23">
      <c r="A208" s="46"/>
      <c r="B208" s="46"/>
      <c r="C208" s="46"/>
      <c r="D208" s="46"/>
      <c r="E208" s="46"/>
      <c r="F208" s="46"/>
      <c r="G208" s="46"/>
      <c r="H208" s="46"/>
      <c r="I208" s="46"/>
      <c r="J208" s="46"/>
      <c r="K208" s="46"/>
      <c r="L208" s="46"/>
      <c r="M208" s="46"/>
      <c r="N208" s="46"/>
      <c r="O208" s="46"/>
      <c r="P208" s="46"/>
      <c r="Q208" s="46"/>
      <c r="R208" s="46"/>
      <c r="S208" s="46"/>
      <c r="T208" s="46"/>
      <c r="U208" s="46"/>
      <c r="V208" s="46"/>
      <c r="W208" s="46"/>
    </row>
    <row r="209" spans="1:23">
      <c r="A209" s="46"/>
      <c r="B209" s="46"/>
      <c r="C209" s="46"/>
      <c r="D209" s="46"/>
      <c r="E209" s="46"/>
      <c r="F209" s="46"/>
      <c r="G209" s="46"/>
      <c r="H209" s="46"/>
      <c r="I209" s="46"/>
      <c r="J209" s="46"/>
      <c r="K209" s="46"/>
      <c r="L209" s="46"/>
      <c r="M209" s="46"/>
      <c r="N209" s="46"/>
      <c r="O209" s="46"/>
      <c r="P209" s="46"/>
      <c r="Q209" s="46"/>
      <c r="R209" s="46"/>
      <c r="S209" s="46"/>
      <c r="T209" s="46"/>
      <c r="U209" s="46"/>
      <c r="V209" s="46"/>
      <c r="W209" s="46"/>
    </row>
    <row r="210" spans="1:23">
      <c r="A210" s="46"/>
      <c r="B210" s="46"/>
      <c r="C210" s="46"/>
      <c r="D210" s="46"/>
      <c r="E210" s="46"/>
      <c r="F210" s="46"/>
      <c r="G210" s="46"/>
      <c r="H210" s="46"/>
      <c r="I210" s="46"/>
      <c r="J210" s="46"/>
      <c r="K210" s="46"/>
      <c r="L210" s="46"/>
      <c r="M210" s="46"/>
      <c r="N210" s="46"/>
      <c r="O210" s="46"/>
      <c r="P210" s="46"/>
      <c r="Q210" s="46"/>
      <c r="R210" s="46"/>
      <c r="S210" s="46"/>
      <c r="T210" s="46"/>
      <c r="U210" s="46"/>
      <c r="V210" s="46"/>
      <c r="W210" s="46"/>
    </row>
    <row r="211" spans="1:23">
      <c r="A211" s="46"/>
      <c r="B211" s="46"/>
      <c r="C211" s="46"/>
      <c r="D211" s="46"/>
      <c r="E211" s="46"/>
      <c r="F211" s="46"/>
      <c r="G211" s="46"/>
      <c r="H211" s="46"/>
      <c r="I211" s="46"/>
      <c r="J211" s="46"/>
      <c r="K211" s="46"/>
      <c r="L211" s="46"/>
      <c r="M211" s="46"/>
      <c r="N211" s="46"/>
      <c r="O211" s="46"/>
      <c r="P211" s="46"/>
      <c r="Q211" s="46"/>
      <c r="R211" s="46"/>
      <c r="S211" s="46"/>
      <c r="T211" s="46"/>
      <c r="U211" s="46"/>
      <c r="V211" s="46"/>
      <c r="W211" s="46"/>
    </row>
    <row r="212" spans="1:23">
      <c r="A212" s="46"/>
      <c r="B212" s="46"/>
      <c r="C212" s="46"/>
      <c r="D212" s="46"/>
      <c r="E212" s="46"/>
      <c r="F212" s="46"/>
      <c r="G212" s="46"/>
      <c r="H212" s="46"/>
      <c r="I212" s="46"/>
      <c r="J212" s="46"/>
      <c r="K212" s="46"/>
      <c r="L212" s="46"/>
      <c r="M212" s="46"/>
      <c r="N212" s="46"/>
      <c r="O212" s="46"/>
      <c r="P212" s="46"/>
      <c r="Q212" s="46"/>
      <c r="R212" s="46"/>
      <c r="S212" s="46"/>
      <c r="T212" s="46"/>
      <c r="U212" s="46"/>
      <c r="V212" s="46"/>
      <c r="W212" s="46"/>
    </row>
    <row r="213" spans="1:23">
      <c r="A213" s="46"/>
      <c r="B213" s="46"/>
      <c r="C213" s="46"/>
      <c r="D213" s="46"/>
      <c r="E213" s="46"/>
      <c r="F213" s="46"/>
      <c r="G213" s="46"/>
      <c r="H213" s="46"/>
      <c r="I213" s="46"/>
      <c r="J213" s="46"/>
      <c r="K213" s="46"/>
      <c r="L213" s="46"/>
      <c r="M213" s="46"/>
      <c r="N213" s="46"/>
      <c r="O213" s="46"/>
      <c r="P213" s="46"/>
      <c r="Q213" s="46"/>
      <c r="R213" s="46"/>
      <c r="S213" s="46"/>
      <c r="T213" s="46"/>
      <c r="U213" s="46"/>
      <c r="V213" s="46"/>
      <c r="W213" s="46"/>
    </row>
    <row r="214" spans="1:23">
      <c r="A214" s="46"/>
      <c r="B214" s="46"/>
      <c r="C214" s="46"/>
      <c r="D214" s="46"/>
      <c r="E214" s="46"/>
      <c r="F214" s="46"/>
      <c r="G214" s="46"/>
      <c r="H214" s="46"/>
      <c r="I214" s="46"/>
      <c r="J214" s="46"/>
      <c r="K214" s="46"/>
      <c r="L214" s="46"/>
      <c r="M214" s="46"/>
      <c r="N214" s="46"/>
      <c r="O214" s="46"/>
      <c r="P214" s="46"/>
      <c r="Q214" s="46"/>
      <c r="R214" s="46"/>
      <c r="S214" s="46"/>
      <c r="T214" s="46"/>
      <c r="U214" s="46"/>
      <c r="V214" s="46"/>
      <c r="W214" s="46"/>
    </row>
    <row r="215" spans="1:23">
      <c r="A215" s="46"/>
      <c r="B215" s="46"/>
      <c r="C215" s="46"/>
      <c r="D215" s="46"/>
      <c r="E215" s="46"/>
      <c r="F215" s="46"/>
      <c r="G215" s="46"/>
      <c r="H215" s="46"/>
      <c r="I215" s="46"/>
      <c r="J215" s="46"/>
      <c r="K215" s="46"/>
      <c r="L215" s="46"/>
      <c r="M215" s="46"/>
      <c r="N215" s="46"/>
      <c r="O215" s="46"/>
      <c r="P215" s="46"/>
      <c r="Q215" s="46"/>
      <c r="R215" s="46"/>
      <c r="S215" s="46"/>
      <c r="T215" s="46"/>
      <c r="U215" s="46"/>
      <c r="V215" s="46"/>
      <c r="W215" s="46"/>
    </row>
    <row r="216" spans="1:23">
      <c r="A216" s="46"/>
      <c r="B216" s="46"/>
      <c r="C216" s="46"/>
      <c r="D216" s="46"/>
      <c r="E216" s="46"/>
      <c r="F216" s="46"/>
      <c r="G216" s="46"/>
      <c r="H216" s="46"/>
      <c r="I216" s="46"/>
      <c r="J216" s="46"/>
      <c r="K216" s="46"/>
      <c r="L216" s="46"/>
      <c r="M216" s="46"/>
      <c r="N216" s="46"/>
      <c r="O216" s="46"/>
      <c r="P216" s="46"/>
      <c r="Q216" s="46"/>
      <c r="R216" s="46"/>
      <c r="S216" s="46"/>
      <c r="T216" s="46"/>
      <c r="U216" s="46"/>
      <c r="V216" s="46"/>
      <c r="W216" s="46"/>
    </row>
    <row r="217" spans="1:23">
      <c r="A217" s="46"/>
      <c r="B217" s="46"/>
      <c r="C217" s="46"/>
      <c r="D217" s="46"/>
      <c r="E217" s="46"/>
      <c r="F217" s="46"/>
      <c r="G217" s="46"/>
      <c r="H217" s="46"/>
      <c r="I217" s="46"/>
      <c r="J217" s="46"/>
      <c r="K217" s="46"/>
      <c r="L217" s="46"/>
      <c r="M217" s="46"/>
      <c r="N217" s="46"/>
      <c r="O217" s="46"/>
      <c r="P217" s="46"/>
      <c r="Q217" s="46"/>
      <c r="R217" s="46"/>
      <c r="S217" s="46"/>
      <c r="T217" s="46"/>
      <c r="U217" s="46"/>
      <c r="V217" s="46"/>
      <c r="W217" s="46"/>
    </row>
    <row r="218" spans="1:23">
      <c r="A218" s="46"/>
      <c r="B218" s="46"/>
      <c r="C218" s="46"/>
      <c r="D218" s="46"/>
      <c r="E218" s="46"/>
      <c r="F218" s="46"/>
      <c r="G218" s="46"/>
      <c r="H218" s="46"/>
      <c r="I218" s="46"/>
      <c r="J218" s="46"/>
      <c r="K218" s="46"/>
      <c r="L218" s="46"/>
      <c r="M218" s="46"/>
      <c r="N218" s="46"/>
      <c r="O218" s="46"/>
      <c r="P218" s="46"/>
      <c r="Q218" s="46"/>
      <c r="R218" s="46"/>
      <c r="S218" s="46"/>
      <c r="T218" s="46"/>
      <c r="U218" s="46"/>
      <c r="V218" s="46"/>
      <c r="W218" s="46"/>
    </row>
    <row r="219" spans="1:23">
      <c r="A219" s="46"/>
      <c r="B219" s="46"/>
      <c r="C219" s="46"/>
      <c r="D219" s="46"/>
      <c r="E219" s="46"/>
      <c r="F219" s="46"/>
      <c r="G219" s="46"/>
      <c r="H219" s="46"/>
      <c r="I219" s="46"/>
      <c r="J219" s="46"/>
      <c r="K219" s="46"/>
      <c r="L219" s="46"/>
      <c r="M219" s="46"/>
      <c r="N219" s="46"/>
      <c r="O219" s="46"/>
      <c r="P219" s="46"/>
      <c r="Q219" s="46"/>
      <c r="R219" s="46"/>
      <c r="S219" s="46"/>
      <c r="T219" s="46"/>
      <c r="U219" s="46"/>
      <c r="V219" s="46"/>
      <c r="W219" s="46"/>
    </row>
    <row r="220" spans="1:23">
      <c r="A220" s="46"/>
      <c r="B220" s="46"/>
      <c r="C220" s="46"/>
      <c r="D220" s="46"/>
      <c r="E220" s="46"/>
      <c r="F220" s="46"/>
      <c r="G220" s="46"/>
      <c r="H220" s="46"/>
      <c r="I220" s="46"/>
      <c r="J220" s="46"/>
      <c r="K220" s="46"/>
      <c r="L220" s="46"/>
      <c r="M220" s="46"/>
      <c r="N220" s="46"/>
      <c r="O220" s="46"/>
      <c r="P220" s="46"/>
      <c r="Q220" s="46"/>
      <c r="R220" s="46"/>
      <c r="S220" s="46"/>
      <c r="T220" s="46"/>
      <c r="U220" s="46"/>
      <c r="V220" s="46"/>
      <c r="W220" s="46"/>
    </row>
    <row r="221" spans="1:23">
      <c r="A221" s="46"/>
      <c r="B221" s="46"/>
      <c r="C221" s="46"/>
      <c r="D221" s="46"/>
      <c r="E221" s="46"/>
      <c r="F221" s="46"/>
      <c r="G221" s="46"/>
      <c r="H221" s="46"/>
      <c r="I221" s="46"/>
      <c r="J221" s="46"/>
      <c r="K221" s="46"/>
      <c r="L221" s="46"/>
      <c r="M221" s="46"/>
      <c r="N221" s="46"/>
      <c r="O221" s="46"/>
      <c r="P221" s="46"/>
      <c r="Q221" s="46"/>
      <c r="R221" s="46"/>
      <c r="S221" s="46"/>
      <c r="T221" s="46"/>
      <c r="U221" s="46"/>
      <c r="V221" s="46"/>
      <c r="W221" s="46"/>
    </row>
    <row r="222" spans="1:23">
      <c r="A222" s="46"/>
      <c r="B222" s="46"/>
      <c r="C222" s="46"/>
      <c r="D222" s="46"/>
      <c r="E222" s="46"/>
      <c r="F222" s="46"/>
      <c r="G222" s="46"/>
      <c r="H222" s="46"/>
      <c r="I222" s="46"/>
      <c r="J222" s="46"/>
      <c r="K222" s="46"/>
      <c r="L222" s="46"/>
      <c r="M222" s="46"/>
      <c r="N222" s="46"/>
      <c r="O222" s="46"/>
      <c r="P222" s="46"/>
      <c r="Q222" s="46"/>
      <c r="R222" s="46"/>
      <c r="S222" s="46"/>
      <c r="T222" s="46"/>
      <c r="U222" s="46"/>
      <c r="V222" s="46"/>
      <c r="W222" s="46"/>
    </row>
    <row r="223" spans="1:23">
      <c r="A223" s="46"/>
      <c r="B223" s="46"/>
      <c r="C223" s="46"/>
      <c r="D223" s="46"/>
      <c r="E223" s="46"/>
      <c r="F223" s="46"/>
      <c r="G223" s="46"/>
      <c r="H223" s="46"/>
      <c r="I223" s="46"/>
      <c r="J223" s="46"/>
      <c r="K223" s="46"/>
      <c r="L223" s="46"/>
      <c r="M223" s="46"/>
      <c r="N223" s="46"/>
      <c r="O223" s="46"/>
      <c r="P223" s="46"/>
      <c r="Q223" s="46"/>
      <c r="R223" s="46"/>
      <c r="S223" s="46"/>
      <c r="T223" s="46"/>
      <c r="U223" s="46"/>
      <c r="V223" s="46"/>
      <c r="W223" s="46"/>
    </row>
    <row r="224" spans="1:23">
      <c r="A224" s="46"/>
      <c r="B224" s="46"/>
      <c r="C224" s="46"/>
      <c r="D224" s="46"/>
      <c r="E224" s="46"/>
      <c r="F224" s="46"/>
      <c r="G224" s="46"/>
      <c r="H224" s="46"/>
      <c r="I224" s="46"/>
      <c r="J224" s="46"/>
      <c r="K224" s="46"/>
      <c r="L224" s="46"/>
      <c r="M224" s="46"/>
      <c r="N224" s="46"/>
      <c r="O224" s="46"/>
      <c r="P224" s="46"/>
      <c r="Q224" s="46"/>
      <c r="R224" s="46"/>
      <c r="S224" s="46"/>
      <c r="T224" s="46"/>
      <c r="U224" s="46"/>
      <c r="V224" s="46"/>
      <c r="W224" s="46"/>
    </row>
    <row r="225" spans="1:23">
      <c r="A225" s="46"/>
      <c r="B225" s="46"/>
      <c r="C225" s="46"/>
      <c r="D225" s="46"/>
      <c r="E225" s="46"/>
      <c r="F225" s="46"/>
      <c r="G225" s="46"/>
      <c r="H225" s="46"/>
      <c r="I225" s="46"/>
      <c r="J225" s="46"/>
      <c r="K225" s="46"/>
      <c r="L225" s="46"/>
      <c r="M225" s="46"/>
      <c r="N225" s="46"/>
      <c r="O225" s="46"/>
      <c r="P225" s="46"/>
      <c r="Q225" s="46"/>
      <c r="R225" s="46"/>
      <c r="S225" s="46"/>
      <c r="T225" s="46"/>
      <c r="U225" s="46"/>
      <c r="V225" s="46"/>
      <c r="W225" s="46"/>
    </row>
    <row r="226" spans="1:23">
      <c r="A226" s="46"/>
      <c r="B226" s="46"/>
      <c r="C226" s="46"/>
      <c r="D226" s="46"/>
      <c r="E226" s="46"/>
      <c r="F226" s="46"/>
      <c r="G226" s="46"/>
      <c r="H226" s="46"/>
      <c r="I226" s="46"/>
      <c r="J226" s="46"/>
      <c r="K226" s="46"/>
      <c r="L226" s="46"/>
      <c r="M226" s="46"/>
      <c r="N226" s="46"/>
      <c r="O226" s="46"/>
      <c r="P226" s="46"/>
      <c r="Q226" s="46"/>
      <c r="R226" s="46"/>
      <c r="S226" s="46"/>
      <c r="T226" s="46"/>
      <c r="U226" s="46"/>
      <c r="V226" s="46"/>
      <c r="W226" s="46"/>
    </row>
    <row r="227" spans="1:23">
      <c r="A227" s="46"/>
      <c r="B227" s="46"/>
      <c r="C227" s="46"/>
      <c r="D227" s="46"/>
      <c r="E227" s="46"/>
      <c r="F227" s="46"/>
      <c r="G227" s="46"/>
      <c r="H227" s="46"/>
      <c r="I227" s="46"/>
      <c r="J227" s="46"/>
      <c r="K227" s="46"/>
      <c r="L227" s="46"/>
      <c r="M227" s="46"/>
      <c r="N227" s="46"/>
      <c r="O227" s="46"/>
      <c r="P227" s="46"/>
      <c r="Q227" s="46"/>
      <c r="R227" s="46"/>
      <c r="S227" s="46"/>
      <c r="T227" s="46"/>
      <c r="U227" s="46"/>
      <c r="V227" s="46"/>
      <c r="W227" s="46"/>
    </row>
    <row r="228" spans="1:23">
      <c r="A228" s="46"/>
      <c r="B228" s="46"/>
      <c r="C228" s="46"/>
      <c r="D228" s="46"/>
      <c r="E228" s="46"/>
      <c r="F228" s="46"/>
      <c r="G228" s="46"/>
      <c r="H228" s="46"/>
      <c r="I228" s="46"/>
      <c r="J228" s="46"/>
      <c r="K228" s="46"/>
      <c r="L228" s="46"/>
      <c r="M228" s="46"/>
      <c r="N228" s="46"/>
      <c r="O228" s="46"/>
      <c r="P228" s="46"/>
      <c r="Q228" s="46"/>
      <c r="R228" s="46"/>
      <c r="S228" s="46"/>
      <c r="T228" s="46"/>
      <c r="U228" s="46"/>
      <c r="V228" s="46"/>
      <c r="W228" s="46"/>
    </row>
    <row r="229" spans="1:23">
      <c r="A229" s="46"/>
      <c r="B229" s="46"/>
      <c r="C229" s="46"/>
      <c r="D229" s="46"/>
      <c r="E229" s="46"/>
      <c r="F229" s="46"/>
      <c r="G229" s="46"/>
      <c r="H229" s="46"/>
      <c r="I229" s="46"/>
      <c r="J229" s="46"/>
      <c r="K229" s="46"/>
      <c r="L229" s="46"/>
      <c r="M229" s="46"/>
      <c r="N229" s="46"/>
      <c r="O229" s="46"/>
      <c r="P229" s="46"/>
      <c r="Q229" s="46"/>
      <c r="R229" s="46"/>
      <c r="S229" s="46"/>
      <c r="T229" s="46"/>
      <c r="U229" s="46"/>
      <c r="V229" s="46"/>
      <c r="W229" s="46"/>
    </row>
    <row r="230" spans="1:23">
      <c r="A230" s="46"/>
      <c r="B230" s="46"/>
      <c r="C230" s="46"/>
      <c r="D230" s="46"/>
      <c r="E230" s="46"/>
      <c r="F230" s="46"/>
      <c r="G230" s="46"/>
      <c r="H230" s="46"/>
      <c r="I230" s="46"/>
      <c r="J230" s="46"/>
      <c r="K230" s="46"/>
      <c r="L230" s="46"/>
      <c r="M230" s="46"/>
      <c r="N230" s="46"/>
      <c r="O230" s="46"/>
      <c r="P230" s="46"/>
      <c r="Q230" s="46"/>
      <c r="R230" s="46"/>
      <c r="S230" s="46"/>
      <c r="T230" s="46"/>
      <c r="U230" s="46"/>
      <c r="V230" s="46"/>
      <c r="W230" s="46"/>
    </row>
    <row r="231" spans="1:23">
      <c r="A231" s="46"/>
      <c r="B231" s="46"/>
      <c r="C231" s="46"/>
      <c r="D231" s="46"/>
      <c r="E231" s="46"/>
      <c r="F231" s="46"/>
      <c r="G231" s="46"/>
      <c r="H231" s="46"/>
      <c r="I231" s="46"/>
      <c r="J231" s="46"/>
      <c r="K231" s="46"/>
      <c r="L231" s="46"/>
      <c r="M231" s="46"/>
      <c r="N231" s="46"/>
      <c r="O231" s="46"/>
      <c r="P231" s="46"/>
      <c r="Q231" s="46"/>
      <c r="R231" s="46"/>
      <c r="S231" s="46"/>
      <c r="T231" s="46"/>
      <c r="U231" s="46"/>
      <c r="V231" s="46"/>
      <c r="W231" s="46"/>
    </row>
    <row r="232" spans="1:23">
      <c r="A232" s="46"/>
      <c r="B232" s="46"/>
      <c r="C232" s="46"/>
      <c r="D232" s="46"/>
      <c r="E232" s="46"/>
      <c r="F232" s="46"/>
      <c r="G232" s="46"/>
      <c r="H232" s="46"/>
      <c r="I232" s="46"/>
      <c r="J232" s="46"/>
      <c r="K232" s="46"/>
      <c r="L232" s="46"/>
      <c r="M232" s="46"/>
      <c r="N232" s="46"/>
      <c r="O232" s="46"/>
      <c r="P232" s="46"/>
      <c r="Q232" s="46"/>
      <c r="R232" s="46"/>
      <c r="S232" s="46"/>
      <c r="T232" s="46"/>
      <c r="U232" s="46"/>
      <c r="V232" s="46"/>
      <c r="W232" s="46"/>
    </row>
    <row r="233" spans="1:23">
      <c r="A233" s="46"/>
      <c r="B233" s="46"/>
      <c r="C233" s="46"/>
      <c r="D233" s="46"/>
      <c r="E233" s="46"/>
      <c r="F233" s="46"/>
      <c r="G233" s="46"/>
      <c r="H233" s="46"/>
      <c r="I233" s="46"/>
      <c r="J233" s="46"/>
      <c r="K233" s="46"/>
      <c r="L233" s="46"/>
      <c r="M233" s="46"/>
      <c r="N233" s="46"/>
      <c r="O233" s="46"/>
      <c r="P233" s="46"/>
      <c r="Q233" s="46"/>
      <c r="R233" s="46"/>
      <c r="S233" s="46"/>
      <c r="T233" s="46"/>
      <c r="U233" s="46"/>
      <c r="V233" s="46"/>
      <c r="W233" s="46"/>
    </row>
    <row r="234" spans="1:23">
      <c r="A234" s="46"/>
      <c r="B234" s="46"/>
      <c r="C234" s="46"/>
      <c r="D234" s="46"/>
      <c r="E234" s="46"/>
      <c r="F234" s="46"/>
      <c r="G234" s="46"/>
      <c r="H234" s="46"/>
      <c r="I234" s="46"/>
      <c r="J234" s="46"/>
      <c r="K234" s="46"/>
      <c r="L234" s="46"/>
      <c r="M234" s="46"/>
      <c r="N234" s="46"/>
      <c r="O234" s="46"/>
      <c r="P234" s="46"/>
      <c r="Q234" s="46"/>
      <c r="R234" s="46"/>
      <c r="S234" s="46"/>
      <c r="T234" s="46"/>
      <c r="U234" s="46"/>
      <c r="V234" s="46"/>
      <c r="W234" s="46"/>
    </row>
    <row r="235" spans="1:23">
      <c r="A235" s="46"/>
      <c r="B235" s="46"/>
      <c r="C235" s="46"/>
      <c r="D235" s="46"/>
      <c r="E235" s="46"/>
      <c r="F235" s="46"/>
      <c r="G235" s="46"/>
      <c r="H235" s="46"/>
      <c r="I235" s="46"/>
      <c r="J235" s="46"/>
      <c r="K235" s="46"/>
      <c r="L235" s="46"/>
      <c r="M235" s="46"/>
      <c r="N235" s="46"/>
      <c r="O235" s="46"/>
      <c r="P235" s="46"/>
      <c r="Q235" s="46"/>
      <c r="R235" s="46"/>
      <c r="S235" s="46"/>
      <c r="T235" s="46"/>
      <c r="U235" s="46"/>
      <c r="V235" s="46"/>
      <c r="W235" s="46"/>
    </row>
    <row r="236" spans="1:23">
      <c r="A236" s="46"/>
      <c r="B236" s="46"/>
      <c r="C236" s="46"/>
      <c r="D236" s="46"/>
      <c r="E236" s="46"/>
      <c r="F236" s="46"/>
      <c r="G236" s="46"/>
      <c r="H236" s="46"/>
      <c r="I236" s="46"/>
      <c r="J236" s="46"/>
      <c r="K236" s="46"/>
      <c r="L236" s="46"/>
      <c r="M236" s="46"/>
      <c r="N236" s="46"/>
      <c r="O236" s="46"/>
      <c r="P236" s="46"/>
      <c r="Q236" s="46"/>
      <c r="R236" s="46"/>
      <c r="S236" s="46"/>
      <c r="T236" s="46"/>
      <c r="U236" s="46"/>
      <c r="V236" s="46"/>
      <c r="W236" s="46"/>
    </row>
    <row r="237" spans="1:23">
      <c r="A237" s="46"/>
      <c r="B237" s="46"/>
      <c r="C237" s="46"/>
      <c r="D237" s="46"/>
      <c r="E237" s="46"/>
      <c r="F237" s="46"/>
      <c r="G237" s="46"/>
      <c r="H237" s="46"/>
      <c r="I237" s="46"/>
      <c r="J237" s="46"/>
      <c r="K237" s="46"/>
      <c r="L237" s="46"/>
      <c r="M237" s="46"/>
      <c r="N237" s="46"/>
      <c r="O237" s="46"/>
      <c r="P237" s="46"/>
      <c r="Q237" s="46"/>
      <c r="R237" s="46"/>
      <c r="S237" s="46"/>
      <c r="T237" s="46"/>
      <c r="U237" s="46"/>
      <c r="V237" s="46"/>
      <c r="W237" s="46"/>
    </row>
    <row r="238" spans="1:23">
      <c r="A238" s="46"/>
      <c r="B238" s="46"/>
      <c r="C238" s="46"/>
      <c r="D238" s="46"/>
      <c r="E238" s="46"/>
      <c r="F238" s="46"/>
      <c r="G238" s="46"/>
      <c r="H238" s="46"/>
      <c r="I238" s="46"/>
      <c r="J238" s="46"/>
      <c r="K238" s="46"/>
      <c r="L238" s="46"/>
      <c r="M238" s="46"/>
      <c r="N238" s="46"/>
      <c r="O238" s="46"/>
      <c r="P238" s="46"/>
      <c r="Q238" s="46"/>
      <c r="R238" s="46"/>
      <c r="S238" s="46"/>
      <c r="T238" s="46"/>
      <c r="U238" s="46"/>
      <c r="V238" s="46"/>
      <c r="W238" s="46"/>
    </row>
    <row r="239" spans="1:23">
      <c r="A239" s="46"/>
      <c r="B239" s="46"/>
      <c r="C239" s="46"/>
      <c r="D239" s="46"/>
      <c r="E239" s="46"/>
      <c r="F239" s="46"/>
      <c r="G239" s="46"/>
      <c r="H239" s="46"/>
      <c r="I239" s="46"/>
      <c r="J239" s="46"/>
      <c r="K239" s="46"/>
      <c r="L239" s="46"/>
      <c r="M239" s="46"/>
      <c r="N239" s="46"/>
      <c r="O239" s="46"/>
      <c r="P239" s="46"/>
      <c r="Q239" s="46"/>
      <c r="R239" s="46"/>
      <c r="S239" s="46"/>
      <c r="T239" s="46"/>
      <c r="U239" s="46"/>
      <c r="V239" s="46"/>
      <c r="W239" s="46"/>
    </row>
    <row r="240" spans="1:23">
      <c r="A240" s="46"/>
      <c r="B240" s="46"/>
      <c r="C240" s="46"/>
      <c r="D240" s="46"/>
      <c r="E240" s="46"/>
      <c r="F240" s="46"/>
      <c r="G240" s="46"/>
      <c r="H240" s="46"/>
      <c r="I240" s="46"/>
      <c r="J240" s="46"/>
      <c r="K240" s="46"/>
      <c r="L240" s="46"/>
      <c r="M240" s="46"/>
      <c r="N240" s="46"/>
      <c r="O240" s="46"/>
      <c r="P240" s="46"/>
      <c r="Q240" s="46"/>
      <c r="R240" s="46"/>
      <c r="S240" s="46"/>
      <c r="T240" s="46"/>
      <c r="U240" s="46"/>
      <c r="V240" s="46"/>
      <c r="W240" s="46"/>
    </row>
    <row r="241" spans="1:23">
      <c r="A241" s="46"/>
      <c r="B241" s="46"/>
      <c r="C241" s="46"/>
      <c r="D241" s="46"/>
      <c r="E241" s="46"/>
      <c r="F241" s="46"/>
      <c r="G241" s="46"/>
      <c r="H241" s="46"/>
      <c r="I241" s="46"/>
      <c r="J241" s="46"/>
      <c r="K241" s="46"/>
      <c r="L241" s="46"/>
      <c r="M241" s="46"/>
      <c r="N241" s="46"/>
      <c r="O241" s="46"/>
      <c r="P241" s="46"/>
      <c r="Q241" s="46"/>
      <c r="R241" s="46"/>
      <c r="S241" s="46"/>
      <c r="T241" s="46"/>
      <c r="U241" s="46"/>
      <c r="V241" s="46"/>
      <c r="W241" s="46"/>
    </row>
    <row r="242" spans="1:23">
      <c r="A242" s="46"/>
      <c r="B242" s="46"/>
      <c r="C242" s="46"/>
      <c r="D242" s="46"/>
      <c r="E242" s="46"/>
      <c r="F242" s="46"/>
      <c r="G242" s="46"/>
      <c r="H242" s="46"/>
      <c r="I242" s="46"/>
      <c r="J242" s="46"/>
      <c r="K242" s="46"/>
      <c r="L242" s="46"/>
      <c r="M242" s="46"/>
      <c r="N242" s="46"/>
      <c r="O242" s="46"/>
      <c r="P242" s="46"/>
      <c r="Q242" s="46"/>
      <c r="R242" s="46"/>
      <c r="S242" s="46"/>
      <c r="T242" s="46"/>
      <c r="U242" s="46"/>
      <c r="V242" s="46"/>
      <c r="W242" s="46"/>
    </row>
    <row r="243" spans="1:23">
      <c r="A243" s="46"/>
      <c r="B243" s="46"/>
      <c r="C243" s="46"/>
      <c r="D243" s="46"/>
      <c r="E243" s="46"/>
      <c r="F243" s="46"/>
      <c r="G243" s="46"/>
      <c r="H243" s="46"/>
      <c r="I243" s="46"/>
      <c r="J243" s="46"/>
      <c r="K243" s="46"/>
      <c r="L243" s="46"/>
      <c r="M243" s="46"/>
      <c r="N243" s="46"/>
      <c r="O243" s="46"/>
      <c r="P243" s="46"/>
      <c r="Q243" s="46"/>
      <c r="R243" s="46"/>
      <c r="S243" s="46"/>
      <c r="T243" s="46"/>
      <c r="U243" s="46"/>
      <c r="V243" s="46"/>
      <c r="W243" s="46"/>
    </row>
    <row r="244" spans="1:23">
      <c r="A244" s="46"/>
      <c r="B244" s="46"/>
      <c r="C244" s="46"/>
      <c r="D244" s="46"/>
      <c r="E244" s="46"/>
      <c r="F244" s="46"/>
      <c r="G244" s="46"/>
      <c r="H244" s="46"/>
      <c r="I244" s="46"/>
      <c r="J244" s="46"/>
      <c r="K244" s="46"/>
      <c r="L244" s="46"/>
      <c r="M244" s="46"/>
      <c r="N244" s="46"/>
      <c r="O244" s="46"/>
      <c r="P244" s="46"/>
      <c r="Q244" s="46"/>
      <c r="R244" s="46"/>
      <c r="S244" s="46"/>
      <c r="T244" s="46"/>
      <c r="U244" s="46"/>
      <c r="V244" s="46"/>
      <c r="W244" s="46"/>
    </row>
    <row r="245" spans="1:23">
      <c r="A245" s="46"/>
      <c r="B245" s="46"/>
      <c r="C245" s="46"/>
      <c r="D245" s="46"/>
      <c r="E245" s="46"/>
      <c r="F245" s="46"/>
      <c r="G245" s="46"/>
      <c r="H245" s="46"/>
      <c r="I245" s="46"/>
      <c r="J245" s="46"/>
      <c r="K245" s="46"/>
      <c r="L245" s="46"/>
      <c r="M245" s="46"/>
      <c r="N245" s="46"/>
      <c r="O245" s="46"/>
      <c r="P245" s="46"/>
      <c r="Q245" s="46"/>
      <c r="R245" s="46"/>
      <c r="S245" s="46"/>
      <c r="T245" s="46"/>
      <c r="U245" s="46"/>
      <c r="V245" s="46"/>
      <c r="W245" s="46"/>
    </row>
    <row r="246" spans="1:23">
      <c r="A246" s="46"/>
      <c r="B246" s="46"/>
      <c r="C246" s="46"/>
      <c r="D246" s="46"/>
      <c r="E246" s="46"/>
      <c r="F246" s="46"/>
      <c r="G246" s="46"/>
      <c r="H246" s="46"/>
      <c r="I246" s="46"/>
      <c r="J246" s="46"/>
      <c r="K246" s="46"/>
      <c r="L246" s="46"/>
      <c r="M246" s="46"/>
      <c r="N246" s="46"/>
      <c r="O246" s="46"/>
      <c r="P246" s="46"/>
      <c r="Q246" s="46"/>
      <c r="R246" s="46"/>
      <c r="S246" s="46"/>
      <c r="T246" s="46"/>
      <c r="U246" s="46"/>
      <c r="V246" s="46"/>
      <c r="W246" s="46"/>
    </row>
    <row r="247" spans="1:23">
      <c r="A247" s="46"/>
      <c r="B247" s="46"/>
      <c r="C247" s="46"/>
      <c r="D247" s="46"/>
      <c r="E247" s="46"/>
      <c r="F247" s="46"/>
      <c r="G247" s="46"/>
      <c r="H247" s="46"/>
      <c r="I247" s="46"/>
      <c r="J247" s="46"/>
      <c r="K247" s="46"/>
      <c r="L247" s="46"/>
      <c r="M247" s="46"/>
      <c r="N247" s="46"/>
      <c r="O247" s="46"/>
      <c r="P247" s="46"/>
      <c r="Q247" s="46"/>
      <c r="R247" s="46"/>
      <c r="S247" s="46"/>
      <c r="T247" s="46"/>
      <c r="U247" s="46"/>
      <c r="V247" s="46"/>
      <c r="W247" s="46"/>
    </row>
    <row r="248" spans="1:23">
      <c r="A248" s="46"/>
      <c r="B248" s="46"/>
      <c r="C248" s="46"/>
      <c r="D248" s="46"/>
      <c r="E248" s="46"/>
      <c r="F248" s="46"/>
      <c r="G248" s="46"/>
      <c r="H248" s="46"/>
      <c r="I248" s="46"/>
      <c r="J248" s="46"/>
      <c r="K248" s="46"/>
      <c r="L248" s="46"/>
      <c r="M248" s="46"/>
      <c r="N248" s="46"/>
      <c r="O248" s="46"/>
      <c r="P248" s="46"/>
      <c r="Q248" s="46"/>
      <c r="R248" s="46"/>
      <c r="S248" s="46"/>
      <c r="T248" s="46"/>
      <c r="U248" s="46"/>
      <c r="V248" s="46"/>
      <c r="W248" s="46"/>
    </row>
    <row r="249" spans="1:23">
      <c r="A249" s="46"/>
      <c r="B249" s="46"/>
      <c r="C249" s="46"/>
      <c r="D249" s="46"/>
      <c r="E249" s="46"/>
      <c r="F249" s="46"/>
      <c r="G249" s="46"/>
      <c r="H249" s="46"/>
      <c r="I249" s="46"/>
      <c r="J249" s="46"/>
      <c r="K249" s="46"/>
      <c r="L249" s="46"/>
      <c r="M249" s="46"/>
      <c r="N249" s="46"/>
      <c r="O249" s="46"/>
      <c r="P249" s="46"/>
      <c r="Q249" s="46"/>
      <c r="R249" s="46"/>
      <c r="S249" s="46"/>
      <c r="T249" s="46"/>
      <c r="U249" s="46"/>
      <c r="V249" s="46"/>
      <c r="W249" s="46"/>
    </row>
    <row r="250" spans="1:23">
      <c r="A250" s="46"/>
      <c r="B250" s="46"/>
      <c r="C250" s="46"/>
      <c r="D250" s="46"/>
      <c r="E250" s="46"/>
      <c r="F250" s="46"/>
      <c r="G250" s="46"/>
      <c r="H250" s="46"/>
      <c r="I250" s="46"/>
      <c r="J250" s="46"/>
      <c r="K250" s="46"/>
      <c r="L250" s="46"/>
      <c r="M250" s="46"/>
      <c r="N250" s="46"/>
      <c r="O250" s="46"/>
      <c r="P250" s="46"/>
      <c r="Q250" s="46"/>
      <c r="R250" s="46"/>
      <c r="S250" s="46"/>
      <c r="T250" s="46"/>
      <c r="U250" s="46"/>
      <c r="V250" s="46"/>
      <c r="W250" s="46"/>
    </row>
    <row r="251" spans="1:23">
      <c r="A251" s="46"/>
      <c r="B251" s="46"/>
      <c r="C251" s="46"/>
      <c r="D251" s="46"/>
      <c r="E251" s="46"/>
      <c r="F251" s="46"/>
      <c r="G251" s="46"/>
      <c r="H251" s="46"/>
      <c r="I251" s="46"/>
      <c r="J251" s="46"/>
      <c r="K251" s="46"/>
      <c r="L251" s="46"/>
      <c r="M251" s="46"/>
      <c r="N251" s="46"/>
      <c r="O251" s="46"/>
      <c r="P251" s="46"/>
      <c r="Q251" s="46"/>
      <c r="R251" s="46"/>
      <c r="S251" s="46"/>
      <c r="T251" s="46"/>
      <c r="U251" s="46"/>
      <c r="V251" s="46"/>
      <c r="W251" s="46"/>
    </row>
    <row r="252" spans="1:23">
      <c r="A252" s="46"/>
      <c r="B252" s="46"/>
      <c r="C252" s="46"/>
      <c r="D252" s="46"/>
      <c r="E252" s="46"/>
      <c r="F252" s="46"/>
      <c r="G252" s="46"/>
      <c r="H252" s="46"/>
      <c r="I252" s="46"/>
      <c r="J252" s="46"/>
      <c r="K252" s="46"/>
      <c r="L252" s="46"/>
      <c r="M252" s="46"/>
      <c r="N252" s="46"/>
      <c r="O252" s="46"/>
      <c r="P252" s="46"/>
      <c r="Q252" s="46"/>
      <c r="R252" s="46"/>
      <c r="S252" s="46"/>
      <c r="T252" s="46"/>
      <c r="U252" s="46"/>
      <c r="V252" s="46"/>
      <c r="W252" s="46"/>
    </row>
    <row r="253" spans="1:23">
      <c r="A253" s="46"/>
      <c r="B253" s="46"/>
      <c r="C253" s="46"/>
      <c r="D253" s="46"/>
      <c r="E253" s="46"/>
      <c r="F253" s="46"/>
      <c r="G253" s="46"/>
      <c r="H253" s="46"/>
      <c r="I253" s="46"/>
      <c r="J253" s="46"/>
      <c r="K253" s="46"/>
      <c r="L253" s="46"/>
      <c r="M253" s="46"/>
      <c r="N253" s="46"/>
      <c r="O253" s="46"/>
      <c r="P253" s="46"/>
      <c r="Q253" s="46"/>
      <c r="R253" s="46"/>
      <c r="S253" s="46"/>
      <c r="T253" s="46"/>
      <c r="U253" s="46"/>
      <c r="V253" s="46"/>
      <c r="W253" s="46"/>
    </row>
    <row r="254" spans="1:23">
      <c r="A254" s="46"/>
      <c r="B254" s="46"/>
      <c r="C254" s="46"/>
      <c r="D254" s="46"/>
      <c r="E254" s="46"/>
      <c r="F254" s="46"/>
      <c r="G254" s="46"/>
      <c r="H254" s="46"/>
      <c r="I254" s="46"/>
      <c r="J254" s="46"/>
      <c r="K254" s="46"/>
      <c r="L254" s="46"/>
      <c r="M254" s="46"/>
      <c r="N254" s="46"/>
      <c r="O254" s="46"/>
      <c r="P254" s="46"/>
      <c r="Q254" s="46"/>
      <c r="R254" s="46"/>
      <c r="S254" s="46"/>
      <c r="T254" s="46"/>
      <c r="U254" s="46"/>
      <c r="V254" s="46"/>
      <c r="W254" s="46"/>
    </row>
    <row r="255" spans="1:23">
      <c r="A255" s="46"/>
      <c r="B255" s="46"/>
      <c r="C255" s="46"/>
      <c r="D255" s="46"/>
      <c r="E255" s="46"/>
      <c r="F255" s="46"/>
      <c r="G255" s="46"/>
      <c r="H255" s="46"/>
      <c r="I255" s="46"/>
      <c r="J255" s="46"/>
      <c r="K255" s="46"/>
      <c r="L255" s="46"/>
      <c r="M255" s="46"/>
      <c r="N255" s="46"/>
      <c r="O255" s="46"/>
      <c r="P255" s="46"/>
      <c r="Q255" s="46"/>
      <c r="R255" s="46"/>
      <c r="S255" s="46"/>
      <c r="T255" s="46"/>
      <c r="U255" s="46"/>
      <c r="V255" s="46"/>
      <c r="W255" s="46"/>
    </row>
    <row r="256" spans="1:23">
      <c r="A256" s="46"/>
      <c r="B256" s="46"/>
      <c r="C256" s="46"/>
      <c r="D256" s="46"/>
      <c r="E256" s="46"/>
      <c r="F256" s="46"/>
      <c r="G256" s="46"/>
      <c r="H256" s="46"/>
      <c r="I256" s="46"/>
      <c r="J256" s="46"/>
      <c r="K256" s="46"/>
      <c r="L256" s="46"/>
      <c r="M256" s="46"/>
      <c r="N256" s="46"/>
      <c r="O256" s="46"/>
      <c r="P256" s="46"/>
      <c r="Q256" s="46"/>
      <c r="R256" s="46"/>
      <c r="S256" s="46"/>
      <c r="T256" s="46"/>
      <c r="U256" s="46"/>
      <c r="V256" s="46"/>
      <c r="W256" s="46"/>
    </row>
    <row r="257" spans="1:23">
      <c r="A257" s="46"/>
      <c r="B257" s="46"/>
      <c r="C257" s="46"/>
      <c r="D257" s="46"/>
      <c r="E257" s="46"/>
      <c r="F257" s="46"/>
      <c r="G257" s="46"/>
      <c r="H257" s="46"/>
      <c r="I257" s="46"/>
      <c r="J257" s="46"/>
      <c r="K257" s="46"/>
      <c r="L257" s="46"/>
      <c r="M257" s="46"/>
      <c r="N257" s="46"/>
      <c r="O257" s="46"/>
      <c r="P257" s="46"/>
      <c r="Q257" s="46"/>
      <c r="R257" s="46"/>
      <c r="S257" s="46"/>
      <c r="T257" s="46"/>
      <c r="U257" s="46"/>
      <c r="V257" s="46"/>
      <c r="W257" s="46"/>
    </row>
    <row r="258" spans="1:23">
      <c r="A258" s="46"/>
      <c r="B258" s="46"/>
      <c r="C258" s="46"/>
      <c r="D258" s="46"/>
      <c r="E258" s="46"/>
      <c r="F258" s="46"/>
      <c r="G258" s="46"/>
      <c r="H258" s="46"/>
      <c r="I258" s="46"/>
      <c r="J258" s="46"/>
      <c r="K258" s="46"/>
      <c r="L258" s="46"/>
      <c r="M258" s="46"/>
      <c r="N258" s="46"/>
      <c r="O258" s="46"/>
      <c r="P258" s="46"/>
      <c r="Q258" s="46"/>
      <c r="R258" s="46"/>
      <c r="S258" s="46"/>
      <c r="T258" s="46"/>
      <c r="U258" s="46"/>
      <c r="V258" s="46"/>
      <c r="W258" s="46"/>
    </row>
    <row r="259" spans="1:23">
      <c r="A259" s="46"/>
      <c r="B259" s="46"/>
      <c r="C259" s="46"/>
      <c r="D259" s="46"/>
      <c r="E259" s="46"/>
      <c r="F259" s="46"/>
      <c r="G259" s="46"/>
      <c r="H259" s="46"/>
      <c r="I259" s="46"/>
      <c r="J259" s="46"/>
      <c r="K259" s="46"/>
      <c r="L259" s="46"/>
      <c r="M259" s="46"/>
      <c r="N259" s="46"/>
      <c r="O259" s="46"/>
      <c r="P259" s="46"/>
      <c r="Q259" s="46"/>
      <c r="R259" s="46"/>
      <c r="S259" s="46"/>
      <c r="T259" s="46"/>
      <c r="U259" s="46"/>
      <c r="V259" s="46"/>
      <c r="W259" s="46"/>
    </row>
    <row r="260" spans="1:23">
      <c r="A260" s="46"/>
      <c r="B260" s="46"/>
      <c r="C260" s="46"/>
      <c r="D260" s="46"/>
      <c r="E260" s="46"/>
      <c r="F260" s="46"/>
      <c r="G260" s="46"/>
      <c r="H260" s="46"/>
      <c r="I260" s="46"/>
      <c r="J260" s="46"/>
      <c r="K260" s="46"/>
      <c r="L260" s="46"/>
      <c r="M260" s="46"/>
      <c r="N260" s="46"/>
      <c r="O260" s="46"/>
      <c r="P260" s="46"/>
      <c r="Q260" s="46"/>
      <c r="R260" s="46"/>
      <c r="S260" s="46"/>
      <c r="T260" s="46"/>
      <c r="U260" s="46"/>
      <c r="V260" s="46"/>
      <c r="W260" s="46"/>
    </row>
    <row r="261" spans="1:23">
      <c r="A261" s="46"/>
      <c r="B261" s="46"/>
      <c r="C261" s="46"/>
      <c r="D261" s="46"/>
      <c r="E261" s="46"/>
      <c r="F261" s="46"/>
      <c r="G261" s="46"/>
      <c r="H261" s="46"/>
      <c r="I261" s="46"/>
      <c r="J261" s="46"/>
      <c r="K261" s="46"/>
      <c r="L261" s="46"/>
      <c r="M261" s="46"/>
      <c r="N261" s="46"/>
      <c r="O261" s="46"/>
      <c r="P261" s="46"/>
      <c r="Q261" s="46"/>
      <c r="R261" s="46"/>
      <c r="S261" s="46"/>
      <c r="T261" s="46"/>
      <c r="U261" s="46"/>
      <c r="V261" s="46"/>
      <c r="W261" s="46"/>
    </row>
    <row r="262" spans="1:23">
      <c r="A262" s="46"/>
      <c r="B262" s="46"/>
      <c r="C262" s="46"/>
      <c r="D262" s="46"/>
      <c r="E262" s="46"/>
      <c r="F262" s="46"/>
      <c r="G262" s="46"/>
      <c r="H262" s="46"/>
      <c r="I262" s="46"/>
      <c r="J262" s="46"/>
      <c r="K262" s="46"/>
      <c r="L262" s="46"/>
      <c r="M262" s="46"/>
      <c r="N262" s="46"/>
      <c r="O262" s="46"/>
      <c r="P262" s="46"/>
      <c r="Q262" s="46"/>
      <c r="R262" s="46"/>
      <c r="S262" s="46"/>
      <c r="T262" s="46"/>
      <c r="U262" s="46"/>
      <c r="V262" s="46"/>
      <c r="W262" s="46"/>
    </row>
    <row r="263" spans="1:23">
      <c r="A263" s="46"/>
      <c r="B263" s="46"/>
      <c r="C263" s="46"/>
      <c r="D263" s="46"/>
      <c r="E263" s="46"/>
      <c r="F263" s="46"/>
      <c r="G263" s="46"/>
      <c r="H263" s="46"/>
      <c r="I263" s="46"/>
      <c r="J263" s="46"/>
      <c r="K263" s="46"/>
      <c r="L263" s="46"/>
      <c r="M263" s="46"/>
      <c r="N263" s="46"/>
      <c r="O263" s="46"/>
      <c r="P263" s="46"/>
      <c r="Q263" s="46"/>
      <c r="R263" s="46"/>
      <c r="S263" s="46"/>
      <c r="T263" s="46"/>
      <c r="U263" s="46"/>
      <c r="V263" s="46"/>
      <c r="W263" s="46"/>
    </row>
    <row r="264" spans="1:23">
      <c r="A264" s="46"/>
      <c r="B264" s="46"/>
      <c r="C264" s="46"/>
      <c r="D264" s="46"/>
      <c r="E264" s="46"/>
      <c r="F264" s="46"/>
      <c r="G264" s="46"/>
      <c r="H264" s="46"/>
      <c r="I264" s="46"/>
      <c r="J264" s="46"/>
      <c r="K264" s="46"/>
      <c r="L264" s="46"/>
      <c r="M264" s="46"/>
      <c r="N264" s="46"/>
      <c r="O264" s="46"/>
      <c r="P264" s="46"/>
      <c r="Q264" s="46"/>
      <c r="R264" s="46"/>
      <c r="S264" s="46"/>
      <c r="T264" s="46"/>
      <c r="U264" s="46"/>
      <c r="V264" s="46"/>
      <c r="W264" s="46"/>
    </row>
    <row r="265" spans="1:23">
      <c r="A265" s="46"/>
      <c r="B265" s="46"/>
      <c r="C265" s="46"/>
      <c r="D265" s="46"/>
      <c r="E265" s="46"/>
      <c r="F265" s="46"/>
      <c r="G265" s="46"/>
      <c r="H265" s="46"/>
      <c r="I265" s="46"/>
      <c r="J265" s="46"/>
      <c r="K265" s="46"/>
      <c r="L265" s="46"/>
      <c r="M265" s="46"/>
      <c r="N265" s="46"/>
      <c r="O265" s="46"/>
      <c r="P265" s="46"/>
      <c r="Q265" s="46"/>
      <c r="R265" s="46"/>
      <c r="S265" s="46"/>
      <c r="T265" s="46"/>
      <c r="U265" s="46"/>
      <c r="V265" s="46"/>
      <c r="W265" s="46"/>
    </row>
    <row r="266" spans="1:23">
      <c r="A266" s="46"/>
      <c r="B266" s="46"/>
      <c r="C266" s="46"/>
      <c r="D266" s="46"/>
      <c r="E266" s="46"/>
      <c r="F266" s="46"/>
      <c r="G266" s="46"/>
      <c r="H266" s="46"/>
      <c r="I266" s="46"/>
      <c r="J266" s="46"/>
      <c r="K266" s="46"/>
      <c r="L266" s="46"/>
      <c r="M266" s="46"/>
      <c r="N266" s="46"/>
      <c r="O266" s="46"/>
      <c r="P266" s="46"/>
      <c r="Q266" s="46"/>
      <c r="R266" s="46"/>
      <c r="S266" s="46"/>
      <c r="T266" s="46"/>
      <c r="U266" s="46"/>
      <c r="V266" s="46"/>
      <c r="W266" s="46"/>
    </row>
    <row r="267" spans="1:23">
      <c r="A267" s="46"/>
      <c r="B267" s="46"/>
      <c r="C267" s="46"/>
      <c r="D267" s="46"/>
      <c r="E267" s="46"/>
      <c r="F267" s="46"/>
      <c r="G267" s="46"/>
      <c r="H267" s="46"/>
      <c r="I267" s="46"/>
      <c r="J267" s="46"/>
      <c r="K267" s="46"/>
      <c r="L267" s="46"/>
      <c r="M267" s="46"/>
      <c r="N267" s="46"/>
      <c r="O267" s="46"/>
      <c r="P267" s="46"/>
      <c r="Q267" s="46"/>
      <c r="R267" s="46"/>
      <c r="S267" s="46"/>
      <c r="T267" s="46"/>
      <c r="U267" s="46"/>
      <c r="V267" s="46"/>
      <c r="W267" s="46"/>
    </row>
    <row r="268" spans="1:23">
      <c r="A268" s="46"/>
      <c r="B268" s="46"/>
      <c r="C268" s="46"/>
      <c r="D268" s="46"/>
      <c r="E268" s="46"/>
      <c r="F268" s="46"/>
      <c r="G268" s="46"/>
      <c r="H268" s="46"/>
      <c r="I268" s="46"/>
      <c r="J268" s="46"/>
      <c r="K268" s="46"/>
      <c r="L268" s="46"/>
      <c r="M268" s="46"/>
      <c r="N268" s="46"/>
      <c r="O268" s="46"/>
      <c r="P268" s="46"/>
      <c r="Q268" s="46"/>
      <c r="R268" s="46"/>
      <c r="S268" s="46"/>
      <c r="T268" s="46"/>
      <c r="U268" s="46"/>
      <c r="V268" s="46"/>
      <c r="W268" s="46"/>
    </row>
    <row r="269" spans="1:23">
      <c r="A269" s="46"/>
      <c r="B269" s="46"/>
      <c r="C269" s="46"/>
      <c r="D269" s="46"/>
      <c r="E269" s="46"/>
      <c r="F269" s="46"/>
      <c r="G269" s="46"/>
      <c r="H269" s="46"/>
      <c r="I269" s="46"/>
      <c r="J269" s="46"/>
      <c r="K269" s="46"/>
      <c r="L269" s="46"/>
      <c r="M269" s="46"/>
      <c r="N269" s="46"/>
      <c r="O269" s="46"/>
      <c r="P269" s="46"/>
      <c r="Q269" s="46"/>
      <c r="R269" s="46"/>
      <c r="S269" s="46"/>
      <c r="T269" s="46"/>
      <c r="U269" s="46"/>
      <c r="V269" s="46"/>
      <c r="W269" s="46"/>
    </row>
    <row r="270" spans="1:23">
      <c r="A270" s="46"/>
      <c r="B270" s="46"/>
      <c r="C270" s="46"/>
      <c r="D270" s="46"/>
      <c r="E270" s="46"/>
      <c r="F270" s="46"/>
      <c r="G270" s="46"/>
      <c r="H270" s="46"/>
      <c r="I270" s="46"/>
      <c r="J270" s="46"/>
      <c r="K270" s="46"/>
      <c r="L270" s="46"/>
      <c r="M270" s="46"/>
      <c r="N270" s="46"/>
      <c r="O270" s="46"/>
      <c r="P270" s="46"/>
      <c r="Q270" s="46"/>
      <c r="R270" s="46"/>
      <c r="S270" s="46"/>
      <c r="T270" s="46"/>
      <c r="U270" s="46"/>
      <c r="V270" s="46"/>
      <c r="W270" s="46"/>
    </row>
    <row r="271" spans="1:23">
      <c r="A271" s="46"/>
      <c r="B271" s="46"/>
      <c r="C271" s="46"/>
      <c r="D271" s="46"/>
      <c r="E271" s="46"/>
      <c r="F271" s="46"/>
      <c r="G271" s="46"/>
      <c r="H271" s="46"/>
      <c r="I271" s="46"/>
      <c r="J271" s="46"/>
      <c r="K271" s="46"/>
      <c r="L271" s="46"/>
      <c r="M271" s="46"/>
      <c r="N271" s="46"/>
      <c r="O271" s="46"/>
      <c r="P271" s="46"/>
      <c r="Q271" s="46"/>
      <c r="R271" s="46"/>
      <c r="S271" s="46"/>
      <c r="T271" s="46"/>
      <c r="U271" s="46"/>
      <c r="V271" s="46"/>
      <c r="W271" s="46"/>
    </row>
    <row r="272" spans="1:23">
      <c r="A272" s="46"/>
      <c r="B272" s="46"/>
      <c r="C272" s="46"/>
      <c r="D272" s="46"/>
      <c r="E272" s="46"/>
      <c r="F272" s="46"/>
      <c r="G272" s="46"/>
      <c r="H272" s="46"/>
      <c r="I272" s="46"/>
      <c r="J272" s="46"/>
      <c r="K272" s="46"/>
      <c r="L272" s="46"/>
      <c r="M272" s="46"/>
      <c r="N272" s="46"/>
      <c r="O272" s="46"/>
      <c r="P272" s="46"/>
      <c r="Q272" s="46"/>
      <c r="R272" s="46"/>
      <c r="S272" s="46"/>
      <c r="T272" s="46"/>
      <c r="U272" s="46"/>
      <c r="V272" s="46"/>
      <c r="W272" s="46"/>
    </row>
    <row r="273" spans="1:23">
      <c r="A273" s="46"/>
      <c r="B273" s="46"/>
      <c r="C273" s="46"/>
      <c r="D273" s="46"/>
      <c r="E273" s="46"/>
      <c r="F273" s="46"/>
      <c r="G273" s="46"/>
      <c r="H273" s="46"/>
      <c r="I273" s="46"/>
      <c r="J273" s="46"/>
      <c r="K273" s="46"/>
      <c r="L273" s="46"/>
      <c r="M273" s="46"/>
      <c r="N273" s="46"/>
      <c r="O273" s="46"/>
      <c r="P273" s="46"/>
      <c r="Q273" s="46"/>
      <c r="R273" s="46"/>
      <c r="S273" s="46"/>
      <c r="T273" s="46"/>
      <c r="U273" s="46"/>
      <c r="V273" s="46"/>
      <c r="W273" s="46"/>
    </row>
    <row r="274" spans="1:23">
      <c r="A274" s="46"/>
      <c r="B274" s="46"/>
      <c r="C274" s="46"/>
      <c r="D274" s="46"/>
      <c r="E274" s="46"/>
      <c r="F274" s="46"/>
      <c r="G274" s="46"/>
      <c r="H274" s="46"/>
      <c r="I274" s="46"/>
      <c r="J274" s="46"/>
      <c r="K274" s="46"/>
      <c r="L274" s="46"/>
      <c r="M274" s="46"/>
      <c r="N274" s="46"/>
      <c r="O274" s="46"/>
      <c r="P274" s="46"/>
      <c r="Q274" s="46"/>
      <c r="R274" s="46"/>
      <c r="S274" s="46"/>
      <c r="T274" s="46"/>
      <c r="U274" s="46"/>
      <c r="V274" s="46"/>
      <c r="W274" s="46"/>
    </row>
    <row r="275" spans="1:23">
      <c r="A275" s="46"/>
      <c r="B275" s="46"/>
      <c r="C275" s="46"/>
      <c r="D275" s="46"/>
      <c r="E275" s="46"/>
      <c r="F275" s="46"/>
      <c r="G275" s="46"/>
      <c r="H275" s="46"/>
      <c r="I275" s="46"/>
      <c r="J275" s="46"/>
      <c r="K275" s="46"/>
      <c r="L275" s="46"/>
      <c r="M275" s="46"/>
      <c r="N275" s="46"/>
      <c r="O275" s="46"/>
      <c r="P275" s="46"/>
      <c r="Q275" s="46"/>
      <c r="R275" s="46"/>
      <c r="S275" s="46"/>
      <c r="T275" s="46"/>
      <c r="U275" s="46"/>
      <c r="V275" s="46"/>
      <c r="W275" s="46"/>
    </row>
    <row r="276" spans="1:23">
      <c r="A276" s="46"/>
      <c r="B276" s="46"/>
      <c r="C276" s="46"/>
      <c r="D276" s="46"/>
      <c r="E276" s="46"/>
      <c r="F276" s="46"/>
      <c r="G276" s="46"/>
      <c r="H276" s="46"/>
      <c r="I276" s="46"/>
      <c r="J276" s="46"/>
      <c r="K276" s="46"/>
      <c r="L276" s="46"/>
      <c r="M276" s="46"/>
      <c r="N276" s="46"/>
      <c r="O276" s="46"/>
      <c r="P276" s="46"/>
      <c r="Q276" s="46"/>
      <c r="R276" s="46"/>
      <c r="S276" s="46"/>
      <c r="T276" s="46"/>
      <c r="U276" s="46"/>
      <c r="V276" s="46"/>
      <c r="W276" s="46"/>
    </row>
    <row r="277" spans="1:23">
      <c r="A277" s="46"/>
      <c r="B277" s="46"/>
      <c r="C277" s="46"/>
      <c r="D277" s="46"/>
      <c r="E277" s="46"/>
      <c r="F277" s="46"/>
      <c r="G277" s="46"/>
      <c r="H277" s="46"/>
      <c r="I277" s="46"/>
      <c r="J277" s="46"/>
      <c r="K277" s="46"/>
      <c r="L277" s="46"/>
      <c r="M277" s="46"/>
      <c r="N277" s="46"/>
      <c r="O277" s="46"/>
      <c r="P277" s="46"/>
      <c r="Q277" s="46"/>
      <c r="R277" s="46"/>
      <c r="S277" s="46"/>
      <c r="T277" s="46"/>
      <c r="U277" s="46"/>
      <c r="V277" s="46"/>
      <c r="W277" s="46"/>
    </row>
    <row r="278" spans="1:23">
      <c r="A278" s="46"/>
      <c r="B278" s="46"/>
      <c r="C278" s="46"/>
      <c r="D278" s="46"/>
      <c r="E278" s="46"/>
      <c r="F278" s="46"/>
      <c r="G278" s="46"/>
      <c r="H278" s="46"/>
      <c r="I278" s="46"/>
      <c r="J278" s="46"/>
      <c r="K278" s="46"/>
      <c r="L278" s="46"/>
      <c r="M278" s="46"/>
      <c r="N278" s="46"/>
      <c r="O278" s="46"/>
      <c r="P278" s="46"/>
      <c r="Q278" s="46"/>
      <c r="R278" s="46"/>
      <c r="S278" s="46"/>
      <c r="T278" s="46"/>
      <c r="U278" s="46"/>
      <c r="V278" s="46"/>
      <c r="W278" s="46"/>
    </row>
    <row r="279" spans="1:23">
      <c r="A279" s="46"/>
      <c r="B279" s="46"/>
      <c r="C279" s="46"/>
      <c r="D279" s="46"/>
      <c r="E279" s="46"/>
      <c r="F279" s="46"/>
      <c r="G279" s="46"/>
      <c r="H279" s="46"/>
      <c r="I279" s="46"/>
      <c r="J279" s="46"/>
      <c r="K279" s="46"/>
      <c r="L279" s="46"/>
      <c r="M279" s="46"/>
      <c r="N279" s="46"/>
      <c r="O279" s="46"/>
      <c r="P279" s="46"/>
      <c r="Q279" s="46"/>
      <c r="R279" s="46"/>
      <c r="S279" s="46"/>
      <c r="T279" s="46"/>
      <c r="U279" s="46"/>
      <c r="V279" s="46"/>
      <c r="W279" s="46"/>
    </row>
    <row r="280" spans="1:23">
      <c r="A280" s="46"/>
      <c r="B280" s="46"/>
      <c r="C280" s="46"/>
      <c r="D280" s="46"/>
      <c r="E280" s="46"/>
      <c r="F280" s="46"/>
      <c r="G280" s="46"/>
      <c r="H280" s="46"/>
      <c r="I280" s="46"/>
      <c r="J280" s="46"/>
      <c r="K280" s="46"/>
      <c r="L280" s="46"/>
      <c r="M280" s="46"/>
      <c r="N280" s="46"/>
      <c r="O280" s="46"/>
      <c r="P280" s="46"/>
      <c r="Q280" s="46"/>
      <c r="R280" s="46"/>
      <c r="S280" s="46"/>
      <c r="T280" s="46"/>
      <c r="U280" s="46"/>
      <c r="V280" s="46"/>
      <c r="W280" s="46"/>
    </row>
    <row r="281" spans="1:23">
      <c r="A281" s="46"/>
      <c r="B281" s="46"/>
      <c r="C281" s="46"/>
      <c r="D281" s="46"/>
      <c r="E281" s="46"/>
      <c r="F281" s="46"/>
      <c r="G281" s="46"/>
      <c r="H281" s="46"/>
      <c r="I281" s="46"/>
      <c r="J281" s="46"/>
      <c r="K281" s="46"/>
      <c r="L281" s="46"/>
      <c r="M281" s="46"/>
      <c r="N281" s="46"/>
      <c r="O281" s="46"/>
      <c r="P281" s="46"/>
      <c r="Q281" s="46"/>
      <c r="R281" s="46"/>
      <c r="S281" s="46"/>
      <c r="T281" s="46"/>
      <c r="U281" s="46"/>
      <c r="V281" s="46"/>
      <c r="W281" s="46"/>
    </row>
    <row r="282" spans="1:23">
      <c r="A282" s="46"/>
      <c r="B282" s="46"/>
      <c r="C282" s="46"/>
      <c r="D282" s="46"/>
      <c r="E282" s="46"/>
      <c r="F282" s="46"/>
      <c r="G282" s="46"/>
      <c r="H282" s="46"/>
      <c r="I282" s="46"/>
      <c r="J282" s="46"/>
      <c r="K282" s="46"/>
      <c r="L282" s="46"/>
      <c r="M282" s="46"/>
      <c r="N282" s="46"/>
      <c r="O282" s="46"/>
      <c r="P282" s="46"/>
      <c r="Q282" s="46"/>
      <c r="R282" s="46"/>
      <c r="S282" s="46"/>
      <c r="T282" s="46"/>
      <c r="U282" s="46"/>
      <c r="V282" s="46"/>
      <c r="W282" s="46"/>
    </row>
    <row r="283" spans="1:23">
      <c r="A283" s="46"/>
      <c r="B283" s="46"/>
      <c r="C283" s="46"/>
      <c r="D283" s="46"/>
      <c r="E283" s="46"/>
      <c r="F283" s="46"/>
      <c r="G283" s="46"/>
      <c r="H283" s="46"/>
      <c r="I283" s="46"/>
      <c r="J283" s="46"/>
      <c r="K283" s="46"/>
      <c r="L283" s="46"/>
      <c r="M283" s="46"/>
      <c r="N283" s="46"/>
      <c r="O283" s="46"/>
      <c r="P283" s="46"/>
      <c r="Q283" s="46"/>
      <c r="R283" s="46"/>
      <c r="S283" s="46"/>
      <c r="T283" s="46"/>
      <c r="U283" s="46"/>
      <c r="V283" s="46"/>
      <c r="W283" s="46"/>
    </row>
    <row r="284" spans="1:23">
      <c r="A284" s="46"/>
      <c r="B284" s="46"/>
      <c r="C284" s="46"/>
      <c r="D284" s="46"/>
      <c r="E284" s="46"/>
      <c r="F284" s="46"/>
      <c r="G284" s="46"/>
      <c r="H284" s="46"/>
      <c r="I284" s="46"/>
      <c r="J284" s="46"/>
      <c r="K284" s="46"/>
      <c r="L284" s="46"/>
      <c r="M284" s="46"/>
      <c r="N284" s="46"/>
      <c r="O284" s="46"/>
      <c r="P284" s="46"/>
      <c r="Q284" s="46"/>
      <c r="R284" s="46"/>
      <c r="S284" s="46"/>
      <c r="T284" s="46"/>
      <c r="U284" s="46"/>
      <c r="V284" s="46"/>
      <c r="W284" s="46"/>
    </row>
    <row r="285" spans="1:23">
      <c r="A285" s="46"/>
      <c r="B285" s="46"/>
      <c r="C285" s="46"/>
      <c r="D285" s="46"/>
      <c r="E285" s="46"/>
      <c r="F285" s="46"/>
      <c r="G285" s="46"/>
      <c r="H285" s="46"/>
      <c r="I285" s="46"/>
      <c r="J285" s="46"/>
      <c r="K285" s="46"/>
      <c r="L285" s="46"/>
      <c r="M285" s="46"/>
      <c r="N285" s="46"/>
      <c r="O285" s="46"/>
      <c r="P285" s="46"/>
      <c r="Q285" s="46"/>
      <c r="R285" s="46"/>
      <c r="S285" s="46"/>
      <c r="T285" s="46"/>
      <c r="U285" s="46"/>
      <c r="V285" s="46"/>
      <c r="W285" s="46"/>
    </row>
    <row r="286" spans="1:23">
      <c r="A286" s="46"/>
      <c r="B286" s="46"/>
      <c r="C286" s="46"/>
      <c r="D286" s="46"/>
      <c r="E286" s="46"/>
      <c r="F286" s="46"/>
      <c r="G286" s="46"/>
      <c r="H286" s="46"/>
      <c r="I286" s="46"/>
      <c r="J286" s="46"/>
      <c r="K286" s="46"/>
      <c r="L286" s="46"/>
      <c r="M286" s="46"/>
      <c r="N286" s="46"/>
      <c r="O286" s="46"/>
      <c r="P286" s="46"/>
      <c r="Q286" s="46"/>
      <c r="R286" s="46"/>
      <c r="S286" s="46"/>
      <c r="T286" s="46"/>
      <c r="U286" s="46"/>
      <c r="V286" s="46"/>
      <c r="W286" s="46"/>
    </row>
    <row r="287" spans="1:23">
      <c r="A287" s="46"/>
      <c r="B287" s="46"/>
      <c r="C287" s="46"/>
      <c r="D287" s="46"/>
      <c r="E287" s="46"/>
      <c r="F287" s="46"/>
      <c r="G287" s="46"/>
      <c r="H287" s="46"/>
      <c r="I287" s="46"/>
      <c r="J287" s="46"/>
      <c r="K287" s="46"/>
      <c r="L287" s="46"/>
      <c r="M287" s="46"/>
      <c r="N287" s="46"/>
      <c r="O287" s="46"/>
      <c r="P287" s="46"/>
      <c r="Q287" s="46"/>
      <c r="R287" s="46"/>
      <c r="S287" s="46"/>
      <c r="T287" s="46"/>
      <c r="U287" s="46"/>
      <c r="V287" s="46"/>
      <c r="W287" s="46"/>
    </row>
    <row r="288" spans="1:23">
      <c r="A288" s="46"/>
      <c r="B288" s="46"/>
      <c r="C288" s="46"/>
      <c r="D288" s="46"/>
      <c r="E288" s="46"/>
      <c r="F288" s="46"/>
      <c r="G288" s="46"/>
      <c r="H288" s="46"/>
      <c r="I288" s="46"/>
      <c r="J288" s="46"/>
      <c r="K288" s="46"/>
      <c r="L288" s="46"/>
      <c r="M288" s="46"/>
      <c r="N288" s="46"/>
      <c r="O288" s="46"/>
      <c r="P288" s="46"/>
      <c r="Q288" s="46"/>
      <c r="R288" s="46"/>
      <c r="S288" s="46"/>
      <c r="T288" s="46"/>
      <c r="U288" s="46"/>
      <c r="V288" s="46"/>
      <c r="W288" s="46"/>
    </row>
    <row r="289" spans="1:23">
      <c r="A289" s="46"/>
      <c r="B289" s="46"/>
      <c r="C289" s="46"/>
      <c r="D289" s="46"/>
      <c r="E289" s="46"/>
      <c r="F289" s="46"/>
      <c r="G289" s="46"/>
      <c r="H289" s="46"/>
      <c r="I289" s="46"/>
      <c r="J289" s="46"/>
      <c r="K289" s="46"/>
      <c r="L289" s="46"/>
      <c r="M289" s="46"/>
      <c r="N289" s="46"/>
      <c r="O289" s="46"/>
      <c r="P289" s="46"/>
      <c r="Q289" s="46"/>
      <c r="R289" s="46"/>
      <c r="S289" s="46"/>
      <c r="T289" s="46"/>
      <c r="U289" s="46"/>
      <c r="V289" s="46"/>
      <c r="W289" s="46"/>
    </row>
    <row r="290" spans="1:23">
      <c r="A290" s="46"/>
      <c r="B290" s="46"/>
      <c r="C290" s="46"/>
      <c r="D290" s="46"/>
      <c r="E290" s="46"/>
      <c r="F290" s="46"/>
      <c r="G290" s="46"/>
      <c r="H290" s="46"/>
      <c r="I290" s="46"/>
      <c r="J290" s="46"/>
      <c r="K290" s="46"/>
      <c r="L290" s="46"/>
      <c r="M290" s="46"/>
      <c r="N290" s="46"/>
      <c r="O290" s="46"/>
      <c r="P290" s="46"/>
      <c r="Q290" s="46"/>
      <c r="R290" s="46"/>
      <c r="S290" s="46"/>
      <c r="T290" s="46"/>
      <c r="U290" s="46"/>
      <c r="V290" s="46"/>
      <c r="W290" s="46"/>
    </row>
    <row r="291" spans="1:23">
      <c r="A291" s="46"/>
      <c r="B291" s="46"/>
      <c r="C291" s="46"/>
      <c r="D291" s="46"/>
      <c r="E291" s="46"/>
      <c r="F291" s="46"/>
      <c r="G291" s="46"/>
      <c r="H291" s="46"/>
      <c r="I291" s="46"/>
      <c r="J291" s="46"/>
      <c r="K291" s="46"/>
      <c r="L291" s="46"/>
      <c r="M291" s="46"/>
      <c r="N291" s="46"/>
      <c r="O291" s="46"/>
      <c r="P291" s="46"/>
      <c r="Q291" s="46"/>
      <c r="R291" s="46"/>
      <c r="S291" s="46"/>
      <c r="T291" s="46"/>
      <c r="U291" s="46"/>
      <c r="V291" s="46"/>
      <c r="W291" s="46"/>
    </row>
    <row r="292" spans="1:23">
      <c r="A292" s="46"/>
      <c r="B292" s="46"/>
      <c r="C292" s="46"/>
      <c r="D292" s="46"/>
      <c r="E292" s="46"/>
      <c r="F292" s="46"/>
      <c r="G292" s="46"/>
      <c r="H292" s="46"/>
      <c r="I292" s="46"/>
      <c r="J292" s="46"/>
      <c r="K292" s="46"/>
      <c r="L292" s="46"/>
      <c r="M292" s="46"/>
      <c r="N292" s="46"/>
      <c r="O292" s="46"/>
      <c r="P292" s="46"/>
      <c r="Q292" s="46"/>
      <c r="R292" s="46"/>
      <c r="S292" s="46"/>
      <c r="T292" s="46"/>
      <c r="U292" s="46"/>
      <c r="V292" s="46"/>
      <c r="W292" s="46"/>
    </row>
    <row r="293" spans="1:23">
      <c r="A293" s="46"/>
      <c r="B293" s="46"/>
      <c r="C293" s="46"/>
      <c r="D293" s="46"/>
      <c r="E293" s="46"/>
      <c r="F293" s="46"/>
      <c r="G293" s="46"/>
      <c r="H293" s="46"/>
      <c r="I293" s="46"/>
      <c r="J293" s="46"/>
      <c r="K293" s="46"/>
      <c r="L293" s="46"/>
      <c r="M293" s="46"/>
      <c r="N293" s="46"/>
      <c r="O293" s="46"/>
      <c r="P293" s="46"/>
      <c r="Q293" s="46"/>
      <c r="R293" s="46"/>
      <c r="S293" s="46"/>
      <c r="T293" s="46"/>
      <c r="U293" s="46"/>
      <c r="V293" s="46"/>
      <c r="W293" s="46"/>
    </row>
    <row r="294" spans="1:23">
      <c r="A294" s="46"/>
      <c r="B294" s="46"/>
      <c r="C294" s="46"/>
      <c r="D294" s="46"/>
      <c r="E294" s="46"/>
      <c r="F294" s="46"/>
      <c r="G294" s="46"/>
      <c r="H294" s="46"/>
      <c r="I294" s="46"/>
      <c r="J294" s="46"/>
      <c r="K294" s="46"/>
      <c r="L294" s="46"/>
      <c r="M294" s="46"/>
      <c r="N294" s="46"/>
      <c r="O294" s="46"/>
      <c r="P294" s="46"/>
      <c r="Q294" s="46"/>
      <c r="R294" s="46"/>
      <c r="S294" s="46"/>
      <c r="T294" s="46"/>
      <c r="U294" s="46"/>
      <c r="V294" s="46"/>
      <c r="W294" s="46"/>
    </row>
    <row r="295" spans="1:23">
      <c r="A295" s="46"/>
      <c r="B295" s="46"/>
      <c r="C295" s="46"/>
      <c r="D295" s="46"/>
      <c r="E295" s="46"/>
      <c r="F295" s="46"/>
      <c r="G295" s="46"/>
      <c r="H295" s="46"/>
      <c r="I295" s="46"/>
      <c r="J295" s="46"/>
      <c r="K295" s="46"/>
      <c r="L295" s="46"/>
      <c r="M295" s="46"/>
      <c r="N295" s="46"/>
      <c r="O295" s="46"/>
      <c r="P295" s="46"/>
      <c r="Q295" s="46"/>
      <c r="R295" s="46"/>
      <c r="S295" s="46"/>
      <c r="T295" s="46"/>
      <c r="U295" s="46"/>
      <c r="V295" s="46"/>
      <c r="W295" s="46"/>
    </row>
    <row r="296" spans="1:23">
      <c r="A296" s="46"/>
      <c r="B296" s="46"/>
      <c r="C296" s="46"/>
      <c r="D296" s="46"/>
      <c r="E296" s="46"/>
      <c r="F296" s="46"/>
      <c r="G296" s="46"/>
      <c r="H296" s="46"/>
      <c r="I296" s="46"/>
      <c r="J296" s="46"/>
      <c r="K296" s="46"/>
      <c r="L296" s="46"/>
      <c r="M296" s="46"/>
      <c r="N296" s="46"/>
      <c r="O296" s="46"/>
      <c r="P296" s="46"/>
      <c r="Q296" s="46"/>
      <c r="R296" s="46"/>
      <c r="S296" s="46"/>
      <c r="T296" s="46"/>
      <c r="U296" s="46"/>
      <c r="V296" s="46"/>
      <c r="W296" s="46"/>
    </row>
    <row r="297" spans="1:23">
      <c r="A297" s="46"/>
      <c r="B297" s="46"/>
      <c r="C297" s="46"/>
      <c r="D297" s="46"/>
      <c r="E297" s="46"/>
      <c r="F297" s="46"/>
      <c r="G297" s="46"/>
      <c r="H297" s="46"/>
      <c r="I297" s="46"/>
      <c r="J297" s="46"/>
      <c r="K297" s="46"/>
      <c r="L297" s="46"/>
      <c r="M297" s="46"/>
      <c r="N297" s="46"/>
      <c r="O297" s="46"/>
      <c r="P297" s="46"/>
      <c r="Q297" s="46"/>
      <c r="R297" s="46"/>
      <c r="S297" s="46"/>
      <c r="T297" s="46"/>
      <c r="U297" s="46"/>
      <c r="V297" s="46"/>
      <c r="W297" s="46"/>
    </row>
    <row r="298" spans="1:23">
      <c r="A298" s="46"/>
      <c r="B298" s="46"/>
      <c r="C298" s="46"/>
      <c r="D298" s="46"/>
      <c r="E298" s="46"/>
      <c r="F298" s="46"/>
      <c r="G298" s="46"/>
      <c r="H298" s="46"/>
      <c r="I298" s="46"/>
      <c r="J298" s="46"/>
      <c r="K298" s="46"/>
      <c r="L298" s="46"/>
      <c r="M298" s="46"/>
      <c r="N298" s="46"/>
      <c r="O298" s="46"/>
      <c r="P298" s="46"/>
      <c r="Q298" s="46"/>
      <c r="R298" s="46"/>
      <c r="S298" s="46"/>
      <c r="T298" s="46"/>
      <c r="U298" s="46"/>
      <c r="V298" s="46"/>
      <c r="W298" s="46"/>
    </row>
    <row r="299" spans="1:23">
      <c r="A299" s="46"/>
      <c r="B299" s="46"/>
      <c r="C299" s="46"/>
      <c r="D299" s="46"/>
      <c r="E299" s="46"/>
      <c r="F299" s="46"/>
      <c r="G299" s="46"/>
      <c r="H299" s="46"/>
      <c r="I299" s="46"/>
      <c r="J299" s="46"/>
      <c r="K299" s="46"/>
      <c r="L299" s="46"/>
      <c r="M299" s="46"/>
      <c r="N299" s="46"/>
      <c r="O299" s="46"/>
      <c r="P299" s="46"/>
      <c r="Q299" s="46"/>
      <c r="R299" s="46"/>
      <c r="S299" s="46"/>
      <c r="T299" s="46"/>
      <c r="U299" s="46"/>
      <c r="V299" s="46"/>
      <c r="W299" s="46"/>
    </row>
    <row r="300" spans="1:23">
      <c r="A300" s="46"/>
      <c r="B300" s="46"/>
      <c r="C300" s="46"/>
      <c r="D300" s="46"/>
      <c r="E300" s="46"/>
      <c r="F300" s="46"/>
      <c r="G300" s="46"/>
      <c r="H300" s="46"/>
      <c r="I300" s="46"/>
      <c r="J300" s="46"/>
      <c r="K300" s="46"/>
      <c r="L300" s="46"/>
      <c r="M300" s="46"/>
      <c r="N300" s="46"/>
      <c r="O300" s="46"/>
      <c r="P300" s="46"/>
      <c r="Q300" s="46"/>
      <c r="R300" s="46"/>
      <c r="S300" s="46"/>
      <c r="T300" s="46"/>
      <c r="U300" s="46"/>
      <c r="V300" s="46"/>
      <c r="W300" s="46"/>
    </row>
    <row r="301" spans="1:23">
      <c r="A301" s="46"/>
      <c r="B301" s="46"/>
      <c r="C301" s="46"/>
      <c r="D301" s="46"/>
      <c r="E301" s="46"/>
      <c r="F301" s="46"/>
      <c r="G301" s="46"/>
      <c r="H301" s="46"/>
      <c r="I301" s="46"/>
      <c r="J301" s="46"/>
      <c r="K301" s="46"/>
      <c r="L301" s="46"/>
      <c r="M301" s="46"/>
      <c r="N301" s="46"/>
      <c r="O301" s="46"/>
      <c r="P301" s="46"/>
      <c r="Q301" s="46"/>
      <c r="R301" s="46"/>
      <c r="S301" s="46"/>
      <c r="T301" s="46"/>
      <c r="U301" s="46"/>
      <c r="V301" s="46"/>
      <c r="W301" s="46"/>
    </row>
    <row r="302" spans="1:23">
      <c r="A302" s="46"/>
      <c r="B302" s="46"/>
      <c r="C302" s="46"/>
      <c r="D302" s="46"/>
      <c r="E302" s="46"/>
      <c r="F302" s="46"/>
      <c r="G302" s="46"/>
      <c r="H302" s="46"/>
      <c r="I302" s="46"/>
      <c r="J302" s="46"/>
      <c r="K302" s="46"/>
      <c r="L302" s="46"/>
      <c r="M302" s="46"/>
      <c r="N302" s="46"/>
      <c r="O302" s="46"/>
      <c r="P302" s="46"/>
      <c r="Q302" s="46"/>
      <c r="R302" s="46"/>
      <c r="S302" s="46"/>
      <c r="T302" s="46"/>
      <c r="U302" s="46"/>
      <c r="V302" s="46"/>
      <c r="W302" s="46"/>
    </row>
    <row r="303" spans="1:23">
      <c r="A303" s="46"/>
      <c r="B303" s="46"/>
      <c r="C303" s="46"/>
      <c r="D303" s="46"/>
      <c r="E303" s="46"/>
      <c r="F303" s="46"/>
      <c r="G303" s="46"/>
      <c r="H303" s="46"/>
      <c r="I303" s="46"/>
      <c r="J303" s="46"/>
      <c r="K303" s="46"/>
      <c r="L303" s="46"/>
      <c r="M303" s="46"/>
      <c r="N303" s="46"/>
      <c r="O303" s="46"/>
      <c r="P303" s="46"/>
      <c r="Q303" s="46"/>
      <c r="R303" s="46"/>
      <c r="S303" s="46"/>
      <c r="T303" s="46"/>
      <c r="U303" s="46"/>
      <c r="V303" s="46"/>
      <c r="W303" s="46"/>
    </row>
    <row r="304" spans="1:23">
      <c r="A304" s="46"/>
      <c r="B304" s="46"/>
      <c r="C304" s="46"/>
      <c r="D304" s="46"/>
      <c r="E304" s="46"/>
      <c r="F304" s="46"/>
      <c r="G304" s="46"/>
      <c r="H304" s="46"/>
      <c r="I304" s="46"/>
      <c r="J304" s="46"/>
      <c r="K304" s="46"/>
      <c r="L304" s="46"/>
      <c r="M304" s="46"/>
      <c r="N304" s="46"/>
      <c r="O304" s="46"/>
      <c r="P304" s="46"/>
      <c r="Q304" s="46"/>
      <c r="R304" s="46"/>
      <c r="S304" s="46"/>
      <c r="T304" s="46"/>
      <c r="U304" s="46"/>
      <c r="V304" s="46"/>
      <c r="W304" s="46"/>
    </row>
    <row r="305" spans="1:23">
      <c r="A305" s="46"/>
      <c r="B305" s="46"/>
      <c r="C305" s="46"/>
      <c r="D305" s="46"/>
      <c r="E305" s="46"/>
      <c r="F305" s="46"/>
      <c r="G305" s="46"/>
      <c r="H305" s="46"/>
      <c r="I305" s="46"/>
      <c r="J305" s="46"/>
      <c r="K305" s="46"/>
      <c r="L305" s="46"/>
      <c r="M305" s="46"/>
      <c r="N305" s="46"/>
      <c r="O305" s="46"/>
      <c r="P305" s="46"/>
      <c r="Q305" s="46"/>
      <c r="R305" s="46"/>
      <c r="S305" s="46"/>
      <c r="T305" s="46"/>
      <c r="U305" s="46"/>
      <c r="V305" s="46"/>
      <c r="W305" s="46"/>
    </row>
    <row r="306" spans="1:23">
      <c r="A306" s="46"/>
      <c r="B306" s="46"/>
      <c r="C306" s="46"/>
      <c r="D306" s="46"/>
      <c r="E306" s="46"/>
      <c r="F306" s="46"/>
      <c r="G306" s="46"/>
      <c r="H306" s="46"/>
      <c r="I306" s="46"/>
      <c r="J306" s="46"/>
      <c r="K306" s="46"/>
      <c r="L306" s="46"/>
      <c r="M306" s="46"/>
      <c r="N306" s="46"/>
      <c r="O306" s="46"/>
      <c r="P306" s="46"/>
      <c r="Q306" s="46"/>
      <c r="R306" s="46"/>
      <c r="S306" s="46"/>
      <c r="T306" s="46"/>
      <c r="U306" s="46"/>
      <c r="V306" s="46"/>
      <c r="W306" s="46"/>
    </row>
    <row r="307" spans="1:23">
      <c r="A307" s="46"/>
      <c r="B307" s="46"/>
      <c r="C307" s="46"/>
      <c r="D307" s="46"/>
      <c r="E307" s="46"/>
      <c r="F307" s="46"/>
      <c r="G307" s="46"/>
      <c r="H307" s="46"/>
      <c r="I307" s="46"/>
      <c r="J307" s="46"/>
      <c r="K307" s="46"/>
      <c r="L307" s="46"/>
      <c r="M307" s="46"/>
      <c r="N307" s="46"/>
      <c r="O307" s="46"/>
      <c r="P307" s="46"/>
      <c r="Q307" s="46"/>
      <c r="R307" s="46"/>
      <c r="S307" s="46"/>
      <c r="T307" s="46"/>
      <c r="U307" s="46"/>
      <c r="V307" s="46"/>
      <c r="W307" s="46"/>
    </row>
    <row r="308" spans="1:23">
      <c r="A308" s="46"/>
      <c r="B308" s="46"/>
      <c r="C308" s="46"/>
      <c r="D308" s="46"/>
      <c r="E308" s="46"/>
      <c r="F308" s="46"/>
      <c r="G308" s="46"/>
      <c r="H308" s="46"/>
      <c r="I308" s="46"/>
      <c r="J308" s="46"/>
      <c r="K308" s="46"/>
      <c r="L308" s="46"/>
      <c r="M308" s="46"/>
      <c r="N308" s="46"/>
      <c r="O308" s="46"/>
      <c r="P308" s="46"/>
      <c r="Q308" s="46"/>
      <c r="R308" s="46"/>
      <c r="S308" s="46"/>
      <c r="T308" s="46"/>
      <c r="U308" s="46"/>
      <c r="V308" s="46"/>
      <c r="W308" s="46"/>
    </row>
    <row r="309" spans="1:23">
      <c r="A309" s="46"/>
      <c r="B309" s="46"/>
      <c r="C309" s="46"/>
      <c r="D309" s="46"/>
      <c r="E309" s="46"/>
      <c r="F309" s="46"/>
      <c r="G309" s="46"/>
      <c r="H309" s="46"/>
      <c r="I309" s="46"/>
      <c r="J309" s="46"/>
      <c r="K309" s="46"/>
      <c r="L309" s="46"/>
      <c r="M309" s="46"/>
      <c r="N309" s="46"/>
      <c r="O309" s="46"/>
      <c r="P309" s="46"/>
      <c r="Q309" s="46"/>
      <c r="R309" s="46"/>
      <c r="S309" s="46"/>
      <c r="T309" s="46"/>
      <c r="U309" s="46"/>
      <c r="V309" s="46"/>
      <c r="W309" s="46"/>
    </row>
    <row r="310" spans="1:23">
      <c r="A310" s="46"/>
      <c r="B310" s="46"/>
      <c r="C310" s="46"/>
      <c r="D310" s="46"/>
      <c r="E310" s="46"/>
      <c r="F310" s="46"/>
      <c r="G310" s="46"/>
      <c r="H310" s="46"/>
      <c r="I310" s="46"/>
      <c r="J310" s="46"/>
      <c r="K310" s="46"/>
      <c r="L310" s="46"/>
      <c r="M310" s="46"/>
      <c r="N310" s="46"/>
      <c r="O310" s="46"/>
      <c r="P310" s="46"/>
      <c r="Q310" s="46"/>
      <c r="R310" s="46"/>
      <c r="S310" s="46"/>
      <c r="T310" s="46"/>
      <c r="U310" s="46"/>
      <c r="V310" s="46"/>
      <c r="W310" s="46"/>
    </row>
    <row r="311" spans="1:23">
      <c r="A311" s="46"/>
      <c r="B311" s="46"/>
      <c r="C311" s="46"/>
      <c r="D311" s="46"/>
      <c r="E311" s="46"/>
      <c r="F311" s="46"/>
      <c r="G311" s="46"/>
      <c r="H311" s="46"/>
      <c r="I311" s="46"/>
      <c r="J311" s="46"/>
      <c r="K311" s="46"/>
      <c r="L311" s="46"/>
      <c r="M311" s="46"/>
      <c r="N311" s="46"/>
      <c r="O311" s="46"/>
      <c r="P311" s="46"/>
      <c r="Q311" s="46"/>
      <c r="R311" s="46"/>
      <c r="S311" s="46"/>
      <c r="T311" s="46"/>
      <c r="U311" s="46"/>
      <c r="V311" s="46"/>
      <c r="W311" s="46"/>
    </row>
    <row r="312" spans="1:23">
      <c r="A312" s="46"/>
      <c r="B312" s="46"/>
      <c r="C312" s="46"/>
      <c r="D312" s="46"/>
      <c r="E312" s="46"/>
      <c r="F312" s="46"/>
      <c r="G312" s="46"/>
      <c r="H312" s="46"/>
      <c r="I312" s="46"/>
      <c r="J312" s="46"/>
      <c r="K312" s="46"/>
      <c r="L312" s="46"/>
      <c r="M312" s="46"/>
      <c r="N312" s="46"/>
      <c r="O312" s="46"/>
      <c r="P312" s="46"/>
      <c r="Q312" s="46"/>
      <c r="R312" s="46"/>
      <c r="S312" s="46"/>
      <c r="T312" s="46"/>
      <c r="U312" s="46"/>
      <c r="V312" s="46"/>
      <c r="W312" s="46"/>
    </row>
    <row r="313" spans="1:23">
      <c r="A313" s="46"/>
      <c r="B313" s="46"/>
      <c r="C313" s="46"/>
      <c r="D313" s="46"/>
      <c r="E313" s="46"/>
      <c r="F313" s="46"/>
      <c r="G313" s="46"/>
      <c r="H313" s="46"/>
      <c r="I313" s="46"/>
      <c r="J313" s="46"/>
      <c r="K313" s="46"/>
      <c r="L313" s="46"/>
      <c r="M313" s="46"/>
      <c r="N313" s="46"/>
      <c r="O313" s="46"/>
      <c r="P313" s="46"/>
      <c r="Q313" s="46"/>
      <c r="R313" s="46"/>
      <c r="S313" s="46"/>
      <c r="T313" s="46"/>
      <c r="U313" s="46"/>
      <c r="V313" s="46"/>
      <c r="W313" s="46"/>
    </row>
    <row r="314" spans="1:23">
      <c r="A314" s="46"/>
      <c r="B314" s="46"/>
      <c r="C314" s="46"/>
      <c r="D314" s="46"/>
      <c r="E314" s="46"/>
      <c r="F314" s="46"/>
      <c r="G314" s="46"/>
      <c r="H314" s="46"/>
      <c r="I314" s="46"/>
      <c r="J314" s="46"/>
      <c r="K314" s="46"/>
      <c r="L314" s="46"/>
      <c r="M314" s="46"/>
      <c r="N314" s="46"/>
      <c r="O314" s="46"/>
      <c r="P314" s="46"/>
      <c r="Q314" s="46"/>
      <c r="R314" s="46"/>
      <c r="S314" s="46"/>
      <c r="T314" s="46"/>
      <c r="U314" s="46"/>
      <c r="V314" s="46"/>
      <c r="W314" s="46"/>
    </row>
    <row r="315" spans="1:23">
      <c r="A315" s="46"/>
      <c r="B315" s="46"/>
      <c r="C315" s="46"/>
      <c r="D315" s="46"/>
      <c r="E315" s="46"/>
      <c r="F315" s="46"/>
      <c r="G315" s="46"/>
      <c r="H315" s="46"/>
      <c r="I315" s="46"/>
      <c r="J315" s="46"/>
      <c r="K315" s="46"/>
      <c r="L315" s="46"/>
      <c r="M315" s="46"/>
      <c r="N315" s="46"/>
      <c r="O315" s="46"/>
      <c r="P315" s="46"/>
      <c r="Q315" s="46"/>
      <c r="R315" s="46"/>
      <c r="S315" s="46"/>
      <c r="T315" s="46"/>
      <c r="U315" s="46"/>
      <c r="V315" s="46"/>
      <c r="W315" s="46"/>
    </row>
    <row r="316" spans="1:23">
      <c r="A316" s="46"/>
      <c r="B316" s="46"/>
      <c r="C316" s="46"/>
      <c r="D316" s="46"/>
      <c r="E316" s="46"/>
      <c r="F316" s="46"/>
      <c r="G316" s="46"/>
      <c r="H316" s="46"/>
      <c r="I316" s="46"/>
      <c r="J316" s="46"/>
      <c r="K316" s="46"/>
      <c r="L316" s="46"/>
      <c r="M316" s="46"/>
      <c r="N316" s="46"/>
      <c r="O316" s="46"/>
      <c r="P316" s="46"/>
      <c r="Q316" s="46"/>
      <c r="R316" s="46"/>
      <c r="S316" s="46"/>
      <c r="T316" s="46"/>
      <c r="U316" s="46"/>
      <c r="V316" s="46"/>
      <c r="W316" s="46"/>
    </row>
    <row r="317" spans="1:23">
      <c r="A317" s="46"/>
      <c r="B317" s="46"/>
      <c r="C317" s="46"/>
      <c r="D317" s="46"/>
      <c r="E317" s="46"/>
      <c r="F317" s="46"/>
      <c r="G317" s="46"/>
      <c r="H317" s="46"/>
      <c r="I317" s="46"/>
      <c r="J317" s="46"/>
      <c r="K317" s="46"/>
      <c r="L317" s="46"/>
      <c r="M317" s="46"/>
      <c r="N317" s="46"/>
      <c r="O317" s="46"/>
      <c r="P317" s="46"/>
      <c r="Q317" s="46"/>
      <c r="R317" s="46"/>
      <c r="S317" s="46"/>
      <c r="T317" s="46"/>
      <c r="U317" s="46"/>
      <c r="V317" s="46"/>
      <c r="W317" s="46"/>
    </row>
    <row r="318" spans="1:23">
      <c r="A318" s="46"/>
      <c r="B318" s="46"/>
      <c r="C318" s="46"/>
      <c r="D318" s="46"/>
      <c r="E318" s="46"/>
      <c r="F318" s="46"/>
      <c r="G318" s="46"/>
      <c r="H318" s="46"/>
      <c r="I318" s="46"/>
      <c r="J318" s="46"/>
      <c r="K318" s="46"/>
      <c r="L318" s="46"/>
      <c r="M318" s="46"/>
      <c r="N318" s="46"/>
      <c r="O318" s="46"/>
      <c r="P318" s="46"/>
      <c r="Q318" s="46"/>
      <c r="R318" s="46"/>
      <c r="S318" s="46"/>
      <c r="T318" s="46"/>
      <c r="U318" s="46"/>
      <c r="V318" s="46"/>
      <c r="W318" s="46"/>
    </row>
  </sheetData>
  <mergeCells count="46">
    <mergeCell ref="O1:W1"/>
    <mergeCell ref="O2:W2"/>
    <mergeCell ref="A3:W3"/>
    <mergeCell ref="A4:W4"/>
    <mergeCell ref="T8:V8"/>
    <mergeCell ref="A1:J1"/>
    <mergeCell ref="G7:N7"/>
    <mergeCell ref="G8:G13"/>
    <mergeCell ref="H8:N8"/>
    <mergeCell ref="H9:J10"/>
    <mergeCell ref="K9:N10"/>
    <mergeCell ref="P9:P13"/>
    <mergeCell ref="A5:W5"/>
    <mergeCell ref="A6:A13"/>
    <mergeCell ref="B6:B13"/>
    <mergeCell ref="C6:C13"/>
    <mergeCell ref="D6:D13"/>
    <mergeCell ref="E6:E13"/>
    <mergeCell ref="F6:N6"/>
    <mergeCell ref="O6:V6"/>
    <mergeCell ref="W6:W13"/>
    <mergeCell ref="F7:F13"/>
    <mergeCell ref="H11:H13"/>
    <mergeCell ref="I11:J11"/>
    <mergeCell ref="K11:K13"/>
    <mergeCell ref="L11:N11"/>
    <mergeCell ref="I12:I13"/>
    <mergeCell ref="J12:J13"/>
    <mergeCell ref="L12:L13"/>
    <mergeCell ref="M12:N12"/>
    <mergeCell ref="B27:W27"/>
    <mergeCell ref="B28:W28"/>
    <mergeCell ref="B29:W29"/>
    <mergeCell ref="B30:W30"/>
    <mergeCell ref="A2:J2"/>
    <mergeCell ref="Q9:S9"/>
    <mergeCell ref="T9:T13"/>
    <mergeCell ref="U9:V9"/>
    <mergeCell ref="Q10:Q13"/>
    <mergeCell ref="R10:R13"/>
    <mergeCell ref="S10:S13"/>
    <mergeCell ref="U10:U13"/>
    <mergeCell ref="V10:V13"/>
    <mergeCell ref="O7:O13"/>
    <mergeCell ref="P7:V7"/>
    <mergeCell ref="P8:S8"/>
  </mergeCells>
  <printOptions horizontalCentered="1"/>
  <pageMargins left="0.23622047244094491" right="0.23622047244094491" top="0.74803149606299213" bottom="0.74803149606299213" header="0.31496062992125984" footer="0.31496062992125984"/>
  <pageSetup paperSize="9" scale="55" fitToWidth="0" fitToHeight="0" orientation="landscape" r:id="rId1"/>
  <headerFooter alignWithMargins="0">
    <oddFooter>&amp;R&amp;14&amp;P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A380"/>
  <sheetViews>
    <sheetView zoomScaleSheetLayoutView="75" zoomScalePageLayoutView="50" workbookViewId="0">
      <selection sqref="A1:U1"/>
    </sheetView>
  </sheetViews>
  <sheetFormatPr defaultColWidth="8.7109375" defaultRowHeight="12.75"/>
  <cols>
    <col min="1" max="1" width="5.140625" style="157" customWidth="1"/>
    <col min="2" max="2" width="26.42578125" style="158" customWidth="1"/>
    <col min="3" max="4" width="7.42578125" style="159" customWidth="1"/>
    <col min="5" max="5" width="8.42578125" style="159" customWidth="1"/>
    <col min="6" max="6" width="10.140625" style="156" customWidth="1"/>
    <col min="7" max="7" width="8.140625" style="156" customWidth="1"/>
    <col min="8" max="8" width="8.7109375" style="156" customWidth="1"/>
    <col min="9" max="9" width="9.28515625" style="156" hidden="1" customWidth="1"/>
    <col min="10" max="10" width="7.7109375" style="156" hidden="1" customWidth="1"/>
    <col min="11" max="14" width="8.7109375" style="156" hidden="1" customWidth="1"/>
    <col min="15" max="15" width="9.42578125" style="156" hidden="1" customWidth="1"/>
    <col min="16" max="16" width="7.7109375" style="156" hidden="1" customWidth="1"/>
    <col min="17" max="21" width="10.7109375" style="156" hidden="1" customWidth="1"/>
    <col min="22" max="23" width="7.42578125" style="156" hidden="1" customWidth="1"/>
    <col min="24" max="24" width="9.140625" style="156" customWidth="1"/>
    <col min="25" max="25" width="8.28515625" style="156" customWidth="1"/>
    <col min="26" max="26" width="11.7109375" style="156" customWidth="1"/>
    <col min="27" max="31" width="8.28515625" style="156" customWidth="1"/>
    <col min="32" max="33" width="8.42578125" style="156" customWidth="1"/>
    <col min="34" max="34" width="10.140625" style="156" customWidth="1"/>
    <col min="35" max="36" width="9.140625" style="156" customWidth="1"/>
    <col min="37" max="37" width="11.42578125" style="156" customWidth="1"/>
    <col min="38" max="38" width="10.140625" style="156" customWidth="1"/>
    <col min="39" max="39" width="8.7109375" style="156" customWidth="1"/>
    <col min="40" max="40" width="9.42578125" style="156" customWidth="1"/>
    <col min="41" max="41" width="8.7109375" style="156" customWidth="1"/>
    <col min="42" max="16384" width="8.7109375" style="135"/>
  </cols>
  <sheetData>
    <row r="1" spans="1:46" ht="18" customHeight="1">
      <c r="A1" s="706" t="s">
        <v>215</v>
      </c>
      <c r="B1" s="706"/>
      <c r="C1" s="706"/>
      <c r="D1" s="706"/>
      <c r="E1" s="706"/>
      <c r="F1" s="706"/>
      <c r="G1" s="706"/>
      <c r="H1" s="706"/>
      <c r="I1" s="706"/>
      <c r="J1" s="706"/>
      <c r="K1" s="706"/>
      <c r="L1" s="706"/>
      <c r="M1" s="706"/>
      <c r="N1" s="706"/>
      <c r="O1" s="706"/>
      <c r="P1" s="706"/>
      <c r="Q1" s="706"/>
      <c r="R1" s="706"/>
      <c r="S1" s="706"/>
      <c r="T1" s="706"/>
      <c r="U1" s="706"/>
      <c r="V1" s="64"/>
      <c r="W1" s="64"/>
      <c r="X1" s="64"/>
      <c r="Y1" s="64"/>
      <c r="Z1" s="64"/>
      <c r="AA1" s="64"/>
      <c r="AB1" s="64"/>
      <c r="AC1" s="64"/>
      <c r="AD1" s="64"/>
      <c r="AE1" s="64"/>
      <c r="AF1" s="64"/>
      <c r="AG1" s="64"/>
      <c r="AH1" s="64"/>
      <c r="AI1" s="637" t="s">
        <v>0</v>
      </c>
      <c r="AJ1" s="637"/>
      <c r="AK1" s="637"/>
      <c r="AL1" s="637"/>
      <c r="AM1" s="637"/>
      <c r="AN1" s="637"/>
      <c r="AO1" s="637"/>
    </row>
    <row r="2" spans="1:46" ht="18" customHeight="1">
      <c r="A2" s="638" t="s">
        <v>1</v>
      </c>
      <c r="B2" s="638"/>
      <c r="C2" s="638"/>
      <c r="D2" s="638"/>
      <c r="E2" s="638"/>
      <c r="F2" s="638"/>
      <c r="G2" s="638"/>
      <c r="H2" s="638"/>
      <c r="I2" s="638"/>
      <c r="J2" s="638"/>
      <c r="K2" s="638"/>
      <c r="L2" s="638"/>
      <c r="M2" s="638"/>
      <c r="N2" s="638"/>
      <c r="O2" s="638"/>
      <c r="P2" s="638"/>
      <c r="Q2" s="638"/>
      <c r="R2" s="638"/>
      <c r="S2" s="638"/>
      <c r="T2" s="638"/>
      <c r="U2" s="638"/>
      <c r="V2" s="64"/>
      <c r="W2" s="64"/>
      <c r="X2" s="64"/>
      <c r="Y2" s="64"/>
      <c r="Z2" s="64"/>
      <c r="AA2" s="64"/>
      <c r="AB2" s="64"/>
      <c r="AC2" s="64"/>
      <c r="AD2" s="64"/>
      <c r="AE2" s="64"/>
      <c r="AF2" s="64"/>
      <c r="AG2" s="64"/>
      <c r="AH2" s="64"/>
      <c r="AI2" s="639" t="s">
        <v>216</v>
      </c>
      <c r="AJ2" s="639"/>
      <c r="AK2" s="639"/>
      <c r="AL2" s="639"/>
      <c r="AM2" s="639"/>
      <c r="AN2" s="639"/>
      <c r="AO2" s="639"/>
    </row>
    <row r="3" spans="1:46" s="137" customFormat="1" ht="26.65" customHeight="1">
      <c r="A3" s="707" t="s">
        <v>217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136"/>
      <c r="AQ3" s="136"/>
      <c r="AR3" s="136"/>
      <c r="AS3" s="136"/>
      <c r="AT3" s="136"/>
    </row>
    <row r="4" spans="1:46" s="71" customFormat="1" ht="40.9" customHeight="1">
      <c r="A4" s="706" t="s">
        <v>218</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row>
    <row r="5" spans="1:46" s="71" customFormat="1" ht="31.15" customHeight="1">
      <c r="A5" s="705" t="s">
        <v>4</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row>
    <row r="6" spans="1:46" s="138" customFormat="1" ht="31.15" customHeight="1">
      <c r="A6" s="698" t="s">
        <v>5</v>
      </c>
      <c r="B6" s="698" t="s">
        <v>77</v>
      </c>
      <c r="C6" s="698" t="s">
        <v>78</v>
      </c>
      <c r="D6" s="698" t="s">
        <v>79</v>
      </c>
      <c r="E6" s="698" t="s">
        <v>80</v>
      </c>
      <c r="F6" s="699" t="s">
        <v>81</v>
      </c>
      <c r="G6" s="699"/>
      <c r="H6" s="699"/>
      <c r="I6" s="699" t="s">
        <v>180</v>
      </c>
      <c r="J6" s="699"/>
      <c r="K6" s="699"/>
      <c r="L6" s="699"/>
      <c r="M6" s="699"/>
      <c r="N6" s="699"/>
      <c r="O6" s="699" t="s">
        <v>219</v>
      </c>
      <c r="P6" s="699"/>
      <c r="Q6" s="699"/>
      <c r="R6" s="699" t="s">
        <v>220</v>
      </c>
      <c r="S6" s="699"/>
      <c r="T6" s="699" t="s">
        <v>221</v>
      </c>
      <c r="U6" s="699"/>
      <c r="V6" s="699" t="s">
        <v>222</v>
      </c>
      <c r="W6" s="699"/>
      <c r="X6" s="704" t="s">
        <v>6</v>
      </c>
      <c r="Y6" s="704"/>
      <c r="Z6" s="704"/>
      <c r="AA6" s="704"/>
      <c r="AB6" s="704"/>
      <c r="AC6" s="704"/>
      <c r="AD6" s="704"/>
      <c r="AE6" s="704"/>
      <c r="AF6" s="704"/>
      <c r="AG6" s="704"/>
      <c r="AH6" s="699" t="s">
        <v>26</v>
      </c>
      <c r="AI6" s="699"/>
      <c r="AJ6" s="699"/>
      <c r="AK6" s="699"/>
      <c r="AL6" s="699" t="s">
        <v>223</v>
      </c>
      <c r="AM6" s="699"/>
      <c r="AN6" s="699"/>
      <c r="AO6" s="698" t="s">
        <v>8</v>
      </c>
    </row>
    <row r="7" spans="1:46" s="139" customFormat="1" ht="106.15" customHeight="1">
      <c r="A7" s="698"/>
      <c r="B7" s="698"/>
      <c r="C7" s="698"/>
      <c r="D7" s="698"/>
      <c r="E7" s="698"/>
      <c r="F7" s="699"/>
      <c r="G7" s="699"/>
      <c r="H7" s="699"/>
      <c r="I7" s="699"/>
      <c r="J7" s="699"/>
      <c r="K7" s="699"/>
      <c r="L7" s="699"/>
      <c r="M7" s="699"/>
      <c r="N7" s="699"/>
      <c r="O7" s="699"/>
      <c r="P7" s="699"/>
      <c r="Q7" s="699"/>
      <c r="R7" s="699"/>
      <c r="S7" s="699"/>
      <c r="T7" s="699"/>
      <c r="U7" s="699"/>
      <c r="V7" s="699"/>
      <c r="W7" s="699"/>
      <c r="X7" s="699" t="s">
        <v>224</v>
      </c>
      <c r="Y7" s="699"/>
      <c r="Z7" s="699" t="s">
        <v>225</v>
      </c>
      <c r="AA7" s="699" t="s">
        <v>226</v>
      </c>
      <c r="AB7" s="699"/>
      <c r="AC7" s="699" t="s">
        <v>227</v>
      </c>
      <c r="AD7" s="699"/>
      <c r="AE7" s="701" t="s">
        <v>228</v>
      </c>
      <c r="AF7" s="699" t="s">
        <v>25</v>
      </c>
      <c r="AG7" s="699"/>
      <c r="AH7" s="699"/>
      <c r="AI7" s="699"/>
      <c r="AJ7" s="699"/>
      <c r="AK7" s="699"/>
      <c r="AL7" s="699"/>
      <c r="AM7" s="699"/>
      <c r="AN7" s="699"/>
      <c r="AO7" s="698"/>
    </row>
    <row r="8" spans="1:46" s="139" customFormat="1" ht="54" customHeight="1">
      <c r="A8" s="698"/>
      <c r="B8" s="698"/>
      <c r="C8" s="698"/>
      <c r="D8" s="698"/>
      <c r="E8" s="698"/>
      <c r="F8" s="699" t="s">
        <v>229</v>
      </c>
      <c r="G8" s="699" t="s">
        <v>82</v>
      </c>
      <c r="H8" s="699" t="s">
        <v>230</v>
      </c>
      <c r="I8" s="699" t="s">
        <v>229</v>
      </c>
      <c r="J8" s="699" t="s">
        <v>82</v>
      </c>
      <c r="K8" s="699" t="s">
        <v>230</v>
      </c>
      <c r="L8" s="699"/>
      <c r="M8" s="699"/>
      <c r="N8" s="699"/>
      <c r="O8" s="699" t="s">
        <v>229</v>
      </c>
      <c r="P8" s="699" t="s">
        <v>82</v>
      </c>
      <c r="Q8" s="699" t="s">
        <v>231</v>
      </c>
      <c r="R8" s="699" t="s">
        <v>11</v>
      </c>
      <c r="S8" s="701" t="s">
        <v>232</v>
      </c>
      <c r="T8" s="699" t="s">
        <v>11</v>
      </c>
      <c r="U8" s="701" t="s">
        <v>232</v>
      </c>
      <c r="V8" s="699" t="s">
        <v>11</v>
      </c>
      <c r="W8" s="701" t="s">
        <v>232</v>
      </c>
      <c r="X8" s="699" t="s">
        <v>11</v>
      </c>
      <c r="Y8" s="701" t="s">
        <v>231</v>
      </c>
      <c r="Z8" s="699"/>
      <c r="AA8" s="699" t="s">
        <v>11</v>
      </c>
      <c r="AB8" s="699" t="s">
        <v>233</v>
      </c>
      <c r="AC8" s="699" t="s">
        <v>11</v>
      </c>
      <c r="AD8" s="699" t="s">
        <v>233</v>
      </c>
      <c r="AE8" s="702"/>
      <c r="AF8" s="699" t="s">
        <v>11</v>
      </c>
      <c r="AG8" s="699" t="s">
        <v>233</v>
      </c>
      <c r="AH8" s="698" t="s">
        <v>83</v>
      </c>
      <c r="AI8" s="698" t="s">
        <v>12</v>
      </c>
      <c r="AJ8" s="698"/>
      <c r="AK8" s="698"/>
      <c r="AL8" s="698" t="s">
        <v>83</v>
      </c>
      <c r="AM8" s="698" t="s">
        <v>233</v>
      </c>
      <c r="AN8" s="698"/>
      <c r="AO8" s="698"/>
    </row>
    <row r="9" spans="1:46" s="140" customFormat="1" ht="24" customHeight="1">
      <c r="A9" s="698"/>
      <c r="B9" s="698"/>
      <c r="C9" s="698"/>
      <c r="D9" s="698"/>
      <c r="E9" s="698"/>
      <c r="F9" s="699"/>
      <c r="G9" s="699"/>
      <c r="H9" s="699"/>
      <c r="I9" s="699"/>
      <c r="J9" s="699"/>
      <c r="K9" s="699" t="s">
        <v>11</v>
      </c>
      <c r="L9" s="699" t="s">
        <v>234</v>
      </c>
      <c r="M9" s="699" t="s">
        <v>235</v>
      </c>
      <c r="N9" s="699" t="s">
        <v>236</v>
      </c>
      <c r="O9" s="699"/>
      <c r="P9" s="699"/>
      <c r="Q9" s="699"/>
      <c r="R9" s="699"/>
      <c r="S9" s="702"/>
      <c r="T9" s="699"/>
      <c r="U9" s="702"/>
      <c r="V9" s="699"/>
      <c r="W9" s="702"/>
      <c r="X9" s="699"/>
      <c r="Y9" s="702"/>
      <c r="Z9" s="699"/>
      <c r="AA9" s="699"/>
      <c r="AB9" s="699"/>
      <c r="AC9" s="699"/>
      <c r="AD9" s="699"/>
      <c r="AE9" s="702"/>
      <c r="AF9" s="699"/>
      <c r="AG9" s="699"/>
      <c r="AH9" s="698"/>
      <c r="AI9" s="700" t="s">
        <v>117</v>
      </c>
      <c r="AJ9" s="700" t="s">
        <v>237</v>
      </c>
      <c r="AK9" s="700" t="s">
        <v>168</v>
      </c>
      <c r="AL9" s="698"/>
      <c r="AM9" s="698" t="s">
        <v>11</v>
      </c>
      <c r="AN9" s="698" t="s">
        <v>238</v>
      </c>
      <c r="AO9" s="698"/>
    </row>
    <row r="10" spans="1:46" s="140" customFormat="1" ht="55.15" customHeight="1">
      <c r="A10" s="698"/>
      <c r="B10" s="698"/>
      <c r="C10" s="698"/>
      <c r="D10" s="698"/>
      <c r="E10" s="698"/>
      <c r="F10" s="699"/>
      <c r="G10" s="699"/>
      <c r="H10" s="699"/>
      <c r="I10" s="699"/>
      <c r="J10" s="699"/>
      <c r="K10" s="699"/>
      <c r="L10" s="699"/>
      <c r="M10" s="699"/>
      <c r="N10" s="699"/>
      <c r="O10" s="699"/>
      <c r="P10" s="699"/>
      <c r="Q10" s="699"/>
      <c r="R10" s="699"/>
      <c r="S10" s="703"/>
      <c r="T10" s="699"/>
      <c r="U10" s="703"/>
      <c r="V10" s="699"/>
      <c r="W10" s="703"/>
      <c r="X10" s="699"/>
      <c r="Y10" s="703"/>
      <c r="Z10" s="699"/>
      <c r="AA10" s="699"/>
      <c r="AB10" s="699"/>
      <c r="AC10" s="699"/>
      <c r="AD10" s="699"/>
      <c r="AE10" s="703"/>
      <c r="AF10" s="699"/>
      <c r="AG10" s="699"/>
      <c r="AH10" s="698"/>
      <c r="AI10" s="700"/>
      <c r="AJ10" s="700"/>
      <c r="AK10" s="700"/>
      <c r="AL10" s="698"/>
      <c r="AM10" s="698"/>
      <c r="AN10" s="698"/>
      <c r="AO10" s="698"/>
    </row>
    <row r="11" spans="1:46" s="142" customFormat="1" ht="20.65" customHeight="1">
      <c r="A11" s="141">
        <v>1</v>
      </c>
      <c r="B11" s="141">
        <f>A11+1</f>
        <v>2</v>
      </c>
      <c r="C11" s="141">
        <f t="shared" ref="C11:Q11" si="0">B11+1</f>
        <v>3</v>
      </c>
      <c r="D11" s="141">
        <f t="shared" si="0"/>
        <v>4</v>
      </c>
      <c r="E11" s="141">
        <f t="shared" si="0"/>
        <v>5</v>
      </c>
      <c r="F11" s="141">
        <f t="shared" si="0"/>
        <v>6</v>
      </c>
      <c r="G11" s="141">
        <f t="shared" si="0"/>
        <v>7</v>
      </c>
      <c r="H11" s="141">
        <f t="shared" si="0"/>
        <v>8</v>
      </c>
      <c r="I11" s="141">
        <f t="shared" si="0"/>
        <v>9</v>
      </c>
      <c r="J11" s="141">
        <f t="shared" si="0"/>
        <v>10</v>
      </c>
      <c r="K11" s="141">
        <f t="shared" si="0"/>
        <v>11</v>
      </c>
      <c r="L11" s="141">
        <f t="shared" si="0"/>
        <v>12</v>
      </c>
      <c r="M11" s="141">
        <f t="shared" si="0"/>
        <v>13</v>
      </c>
      <c r="N11" s="141">
        <f t="shared" si="0"/>
        <v>14</v>
      </c>
      <c r="O11" s="141">
        <f t="shared" si="0"/>
        <v>15</v>
      </c>
      <c r="P11" s="141">
        <f t="shared" si="0"/>
        <v>16</v>
      </c>
      <c r="Q11" s="141">
        <f t="shared" si="0"/>
        <v>17</v>
      </c>
      <c r="R11" s="141">
        <v>9</v>
      </c>
      <c r="S11" s="141">
        <v>10</v>
      </c>
      <c r="T11" s="141">
        <v>11</v>
      </c>
      <c r="U11" s="141">
        <v>12</v>
      </c>
      <c r="V11" s="141">
        <v>13</v>
      </c>
      <c r="W11" s="141">
        <v>14</v>
      </c>
      <c r="X11" s="141">
        <v>9</v>
      </c>
      <c r="Y11" s="141">
        <v>10</v>
      </c>
      <c r="Z11" s="141">
        <v>11</v>
      </c>
      <c r="AA11" s="141">
        <v>12</v>
      </c>
      <c r="AB11" s="141">
        <v>13</v>
      </c>
      <c r="AC11" s="141">
        <v>14</v>
      </c>
      <c r="AD11" s="141">
        <v>15</v>
      </c>
      <c r="AE11" s="141">
        <v>16</v>
      </c>
      <c r="AF11" s="141">
        <v>17</v>
      </c>
      <c r="AG11" s="141">
        <v>18</v>
      </c>
      <c r="AH11" s="141">
        <v>19</v>
      </c>
      <c r="AI11" s="141">
        <v>20</v>
      </c>
      <c r="AJ11" s="141">
        <v>21</v>
      </c>
      <c r="AK11" s="141">
        <v>22</v>
      </c>
      <c r="AL11" s="141">
        <v>23</v>
      </c>
      <c r="AM11" s="141">
        <v>24</v>
      </c>
      <c r="AN11" s="141">
        <v>25</v>
      </c>
      <c r="AO11" s="141">
        <v>26</v>
      </c>
    </row>
    <row r="12" spans="1:46" s="138" customFormat="1" ht="32.25" customHeight="1">
      <c r="A12" s="143"/>
      <c r="B12" s="144" t="s">
        <v>14</v>
      </c>
      <c r="C12" s="145"/>
      <c r="D12" s="145"/>
      <c r="E12" s="145"/>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row>
    <row r="13" spans="1:46" s="150" customFormat="1" ht="60" customHeight="1">
      <c r="A13" s="147" t="s">
        <v>85</v>
      </c>
      <c r="B13" s="148" t="s">
        <v>239</v>
      </c>
      <c r="C13" s="144"/>
      <c r="D13" s="144"/>
      <c r="E13" s="144"/>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row>
    <row r="14" spans="1:46" s="46" customFormat="1" ht="76.900000000000006" customHeight="1">
      <c r="A14" s="38" t="s">
        <v>37</v>
      </c>
      <c r="B14" s="43" t="s">
        <v>299</v>
      </c>
      <c r="C14" s="110"/>
      <c r="D14" s="110"/>
      <c r="E14" s="110"/>
      <c r="F14" s="110"/>
      <c r="G14" s="45"/>
      <c r="H14" s="45"/>
      <c r="I14" s="45"/>
      <c r="J14" s="45"/>
      <c r="K14" s="45"/>
      <c r="L14" s="45"/>
      <c r="M14" s="45"/>
      <c r="N14" s="45"/>
      <c r="O14" s="45"/>
      <c r="P14" s="45"/>
      <c r="Q14" s="45"/>
      <c r="R14" s="45"/>
      <c r="S14" s="45"/>
      <c r="T14" s="45"/>
      <c r="U14" s="45"/>
      <c r="V14" s="45"/>
      <c r="W14" s="45"/>
      <c r="X14" s="45"/>
      <c r="Y14" s="45"/>
      <c r="Z14" s="78"/>
      <c r="AA14" s="78"/>
      <c r="AB14" s="78"/>
      <c r="AC14" s="78"/>
      <c r="AD14" s="78"/>
      <c r="AE14" s="78"/>
      <c r="AF14" s="78"/>
      <c r="AG14" s="78"/>
      <c r="AH14" s="78"/>
      <c r="AI14" s="78"/>
      <c r="AJ14" s="78"/>
      <c r="AK14" s="78"/>
      <c r="AL14" s="78"/>
      <c r="AM14" s="78"/>
      <c r="AN14" s="78"/>
      <c r="AO14" s="78"/>
    </row>
    <row r="15" spans="1:46" s="51" customFormat="1" ht="74.650000000000006" customHeight="1">
      <c r="A15" s="47" t="s">
        <v>86</v>
      </c>
      <c r="B15" s="48" t="s">
        <v>300</v>
      </c>
      <c r="C15" s="49"/>
      <c r="D15" s="49"/>
      <c r="E15" s="49"/>
      <c r="F15" s="49"/>
      <c r="G15" s="50"/>
      <c r="H15" s="50"/>
      <c r="I15" s="50"/>
      <c r="J15" s="50"/>
      <c r="K15" s="50"/>
      <c r="L15" s="50"/>
      <c r="M15" s="50"/>
      <c r="N15" s="50"/>
      <c r="O15" s="50"/>
      <c r="P15" s="50"/>
      <c r="Q15" s="50"/>
      <c r="R15" s="50"/>
      <c r="S15" s="50"/>
      <c r="T15" s="50"/>
      <c r="U15" s="50"/>
      <c r="V15" s="50"/>
      <c r="W15" s="50"/>
      <c r="X15" s="50"/>
      <c r="Y15" s="50"/>
      <c r="Z15" s="79"/>
      <c r="AA15" s="79"/>
      <c r="AB15" s="79"/>
      <c r="AC15" s="79"/>
      <c r="AD15" s="79"/>
      <c r="AE15" s="79"/>
      <c r="AF15" s="79"/>
      <c r="AG15" s="79"/>
      <c r="AH15" s="79"/>
      <c r="AI15" s="79"/>
      <c r="AJ15" s="79"/>
      <c r="AK15" s="79"/>
      <c r="AL15" s="79"/>
      <c r="AM15" s="79"/>
      <c r="AN15" s="79"/>
      <c r="AO15" s="79"/>
    </row>
    <row r="16" spans="1:46" s="46" customFormat="1" ht="30" customHeight="1">
      <c r="A16" s="52" t="s">
        <v>87</v>
      </c>
      <c r="B16" s="53" t="s">
        <v>88</v>
      </c>
      <c r="C16" s="110"/>
      <c r="D16" s="110"/>
      <c r="E16" s="110"/>
      <c r="F16" s="110"/>
      <c r="G16" s="45"/>
      <c r="H16" s="45"/>
      <c r="I16" s="45"/>
      <c r="J16" s="45"/>
      <c r="K16" s="45"/>
      <c r="L16" s="45"/>
      <c r="M16" s="45"/>
      <c r="N16" s="45"/>
      <c r="O16" s="45"/>
      <c r="P16" s="45"/>
      <c r="Q16" s="45"/>
      <c r="R16" s="45"/>
      <c r="S16" s="45"/>
      <c r="T16" s="45"/>
      <c r="U16" s="45"/>
      <c r="V16" s="45"/>
      <c r="W16" s="45"/>
      <c r="X16" s="45"/>
      <c r="Y16" s="45"/>
      <c r="Z16" s="78"/>
      <c r="AA16" s="78"/>
      <c r="AB16" s="78"/>
      <c r="AC16" s="78"/>
      <c r="AD16" s="78"/>
      <c r="AE16" s="78"/>
      <c r="AF16" s="78"/>
      <c r="AG16" s="78"/>
      <c r="AH16" s="78"/>
      <c r="AI16" s="78"/>
      <c r="AJ16" s="78"/>
      <c r="AK16" s="78"/>
      <c r="AL16" s="78"/>
      <c r="AM16" s="78"/>
      <c r="AN16" s="78"/>
      <c r="AO16" s="78"/>
    </row>
    <row r="17" spans="1:41" s="46" customFormat="1" ht="30" customHeight="1">
      <c r="A17" s="52" t="s">
        <v>89</v>
      </c>
      <c r="B17" s="80" t="s">
        <v>90</v>
      </c>
      <c r="C17" s="110"/>
      <c r="D17" s="110"/>
      <c r="E17" s="110"/>
      <c r="F17" s="110"/>
      <c r="G17" s="45"/>
      <c r="H17" s="45"/>
      <c r="I17" s="45"/>
      <c r="J17" s="45"/>
      <c r="K17" s="45"/>
      <c r="L17" s="45"/>
      <c r="M17" s="45"/>
      <c r="N17" s="45"/>
      <c r="O17" s="45"/>
      <c r="P17" s="45"/>
      <c r="Q17" s="45"/>
      <c r="R17" s="45"/>
      <c r="S17" s="45"/>
      <c r="T17" s="45"/>
      <c r="U17" s="45"/>
      <c r="V17" s="45"/>
      <c r="W17" s="45"/>
      <c r="X17" s="45"/>
      <c r="Y17" s="45"/>
      <c r="Z17" s="78"/>
      <c r="AA17" s="78"/>
      <c r="AB17" s="78"/>
      <c r="AC17" s="78"/>
      <c r="AD17" s="78"/>
      <c r="AE17" s="78"/>
      <c r="AF17" s="78"/>
      <c r="AG17" s="78"/>
      <c r="AH17" s="78"/>
      <c r="AI17" s="78"/>
      <c r="AJ17" s="78"/>
      <c r="AK17" s="78"/>
      <c r="AL17" s="78"/>
      <c r="AM17" s="78"/>
      <c r="AN17" s="78"/>
      <c r="AO17" s="78"/>
    </row>
    <row r="18" spans="1:41" s="51" customFormat="1" ht="77.650000000000006" customHeight="1">
      <c r="A18" s="47" t="s">
        <v>91</v>
      </c>
      <c r="B18" s="48" t="s">
        <v>301</v>
      </c>
      <c r="C18" s="49"/>
      <c r="D18" s="49"/>
      <c r="E18" s="49"/>
      <c r="F18" s="49"/>
      <c r="G18" s="50"/>
      <c r="H18" s="50"/>
      <c r="I18" s="50"/>
      <c r="J18" s="50"/>
      <c r="K18" s="50"/>
      <c r="L18" s="50"/>
      <c r="M18" s="50"/>
      <c r="N18" s="50"/>
      <c r="O18" s="50"/>
      <c r="P18" s="50"/>
      <c r="Q18" s="50"/>
      <c r="R18" s="50"/>
      <c r="S18" s="50"/>
      <c r="T18" s="50"/>
      <c r="U18" s="50"/>
      <c r="V18" s="50"/>
      <c r="W18" s="50"/>
      <c r="X18" s="50"/>
      <c r="Y18" s="50"/>
      <c r="Z18" s="79"/>
      <c r="AA18" s="79"/>
      <c r="AB18" s="79"/>
      <c r="AC18" s="79"/>
      <c r="AD18" s="79"/>
      <c r="AE18" s="79"/>
      <c r="AF18" s="79"/>
      <c r="AG18" s="79"/>
      <c r="AH18" s="79"/>
      <c r="AI18" s="79"/>
      <c r="AJ18" s="79"/>
      <c r="AK18" s="79"/>
      <c r="AL18" s="79"/>
      <c r="AM18" s="79"/>
      <c r="AN18" s="79"/>
      <c r="AO18" s="79"/>
    </row>
    <row r="19" spans="1:41" s="42" customFormat="1" ht="45" customHeight="1">
      <c r="A19" s="52"/>
      <c r="B19" s="53" t="s">
        <v>92</v>
      </c>
      <c r="C19" s="40"/>
      <c r="D19" s="40"/>
      <c r="E19" s="40"/>
      <c r="F19" s="40"/>
      <c r="G19" s="41"/>
      <c r="H19" s="41"/>
      <c r="I19" s="41"/>
      <c r="J19" s="41"/>
      <c r="K19" s="41"/>
      <c r="L19" s="41"/>
      <c r="M19" s="41"/>
      <c r="N19" s="41"/>
      <c r="O19" s="41"/>
      <c r="P19" s="41"/>
      <c r="Q19" s="41"/>
      <c r="R19" s="41"/>
      <c r="S19" s="41"/>
      <c r="T19" s="41"/>
      <c r="U19" s="41"/>
      <c r="V19" s="41"/>
      <c r="W19" s="41"/>
      <c r="X19" s="41"/>
      <c r="Y19" s="41"/>
      <c r="Z19" s="81"/>
      <c r="AA19" s="81"/>
      <c r="AB19" s="81"/>
      <c r="AC19" s="81"/>
      <c r="AD19" s="81"/>
      <c r="AE19" s="81"/>
      <c r="AF19" s="81"/>
      <c r="AG19" s="81"/>
      <c r="AH19" s="81"/>
      <c r="AI19" s="81"/>
      <c r="AJ19" s="81"/>
      <c r="AK19" s="81"/>
      <c r="AL19" s="81"/>
      <c r="AM19" s="81"/>
      <c r="AN19" s="81"/>
      <c r="AO19" s="81"/>
    </row>
    <row r="20" spans="1:41" s="56" customFormat="1" ht="61.15" customHeight="1">
      <c r="A20" s="47" t="s">
        <v>93</v>
      </c>
      <c r="B20" s="48" t="s">
        <v>302</v>
      </c>
      <c r="C20" s="54"/>
      <c r="D20" s="54"/>
      <c r="E20" s="54"/>
      <c r="F20" s="54"/>
      <c r="G20" s="55"/>
      <c r="H20" s="55"/>
      <c r="I20" s="55"/>
      <c r="J20" s="55"/>
      <c r="K20" s="55"/>
      <c r="L20" s="55"/>
      <c r="M20" s="55"/>
      <c r="N20" s="55"/>
      <c r="O20" s="55"/>
      <c r="P20" s="55"/>
      <c r="Q20" s="55"/>
      <c r="R20" s="55"/>
      <c r="S20" s="55"/>
      <c r="T20" s="55"/>
      <c r="U20" s="55"/>
      <c r="V20" s="55"/>
      <c r="W20" s="55"/>
      <c r="X20" s="55"/>
      <c r="Y20" s="55"/>
      <c r="Z20" s="82"/>
      <c r="AA20" s="82"/>
      <c r="AB20" s="82"/>
      <c r="AC20" s="82"/>
      <c r="AD20" s="82"/>
      <c r="AE20" s="82"/>
      <c r="AF20" s="82"/>
      <c r="AG20" s="82"/>
      <c r="AH20" s="82"/>
      <c r="AI20" s="82"/>
      <c r="AJ20" s="82"/>
      <c r="AK20" s="82"/>
      <c r="AL20" s="82"/>
      <c r="AM20" s="82"/>
      <c r="AN20" s="82"/>
      <c r="AO20" s="82"/>
    </row>
    <row r="21" spans="1:41" s="56" customFormat="1" ht="97.15" customHeight="1">
      <c r="A21" s="47"/>
      <c r="B21" s="57" t="s">
        <v>303</v>
      </c>
      <c r="C21" s="54"/>
      <c r="D21" s="54"/>
      <c r="E21" s="54"/>
      <c r="F21" s="54"/>
      <c r="G21" s="55"/>
      <c r="H21" s="55"/>
      <c r="I21" s="55"/>
      <c r="J21" s="55"/>
      <c r="K21" s="55"/>
      <c r="L21" s="55"/>
      <c r="M21" s="55"/>
      <c r="N21" s="55"/>
      <c r="O21" s="55"/>
      <c r="P21" s="55"/>
      <c r="Q21" s="55"/>
      <c r="R21" s="55"/>
      <c r="S21" s="55"/>
      <c r="T21" s="55"/>
      <c r="U21" s="55"/>
      <c r="V21" s="55"/>
      <c r="W21" s="55"/>
      <c r="X21" s="55"/>
      <c r="Y21" s="55"/>
      <c r="Z21" s="82"/>
      <c r="AA21" s="82"/>
      <c r="AB21" s="82"/>
      <c r="AC21" s="82"/>
      <c r="AD21" s="82"/>
      <c r="AE21" s="82"/>
      <c r="AF21" s="82"/>
      <c r="AG21" s="82"/>
      <c r="AH21" s="82"/>
      <c r="AI21" s="82"/>
      <c r="AJ21" s="82"/>
      <c r="AK21" s="82"/>
      <c r="AL21" s="82"/>
      <c r="AM21" s="82"/>
      <c r="AN21" s="82"/>
      <c r="AO21" s="82"/>
    </row>
    <row r="22" spans="1:41" s="56" customFormat="1" ht="47.65" customHeight="1">
      <c r="A22" s="47"/>
      <c r="B22" s="53" t="s">
        <v>92</v>
      </c>
      <c r="C22" s="54"/>
      <c r="D22" s="54"/>
      <c r="E22" s="54"/>
      <c r="F22" s="54"/>
      <c r="G22" s="55"/>
      <c r="H22" s="55"/>
      <c r="I22" s="55"/>
      <c r="J22" s="55"/>
      <c r="K22" s="55"/>
      <c r="L22" s="55"/>
      <c r="M22" s="55"/>
      <c r="N22" s="55"/>
      <c r="O22" s="55"/>
      <c r="P22" s="55"/>
      <c r="Q22" s="55"/>
      <c r="R22" s="55"/>
      <c r="S22" s="55"/>
      <c r="T22" s="55"/>
      <c r="U22" s="55"/>
      <c r="V22" s="55"/>
      <c r="W22" s="55"/>
      <c r="X22" s="55"/>
      <c r="Y22" s="55"/>
      <c r="Z22" s="82"/>
      <c r="AA22" s="82"/>
      <c r="AB22" s="82"/>
      <c r="AC22" s="82"/>
      <c r="AD22" s="82"/>
      <c r="AE22" s="82"/>
      <c r="AF22" s="82"/>
      <c r="AG22" s="82"/>
      <c r="AH22" s="82"/>
      <c r="AI22" s="82"/>
      <c r="AJ22" s="82"/>
      <c r="AK22" s="82"/>
      <c r="AL22" s="82"/>
      <c r="AM22" s="82"/>
      <c r="AN22" s="82"/>
      <c r="AO22" s="82"/>
    </row>
    <row r="23" spans="1:41" s="51" customFormat="1" ht="59.65" customHeight="1">
      <c r="A23" s="47"/>
      <c r="B23" s="57" t="s">
        <v>305</v>
      </c>
      <c r="C23" s="49"/>
      <c r="D23" s="49"/>
      <c r="E23" s="49"/>
      <c r="F23" s="49"/>
      <c r="G23" s="50"/>
      <c r="H23" s="50"/>
      <c r="I23" s="50"/>
      <c r="J23" s="50"/>
      <c r="K23" s="50"/>
      <c r="L23" s="50"/>
      <c r="M23" s="50"/>
      <c r="N23" s="50"/>
      <c r="O23" s="50"/>
      <c r="P23" s="50"/>
      <c r="Q23" s="50"/>
      <c r="R23" s="50"/>
      <c r="S23" s="50"/>
      <c r="T23" s="50"/>
      <c r="U23" s="50"/>
      <c r="V23" s="50"/>
      <c r="W23" s="50"/>
      <c r="X23" s="50"/>
      <c r="Y23" s="50"/>
      <c r="Z23" s="79"/>
      <c r="AA23" s="79"/>
      <c r="AB23" s="79"/>
      <c r="AC23" s="79"/>
      <c r="AD23" s="79"/>
      <c r="AE23" s="79"/>
      <c r="AF23" s="79"/>
      <c r="AG23" s="79"/>
      <c r="AH23" s="79"/>
      <c r="AI23" s="79"/>
      <c r="AJ23" s="79"/>
      <c r="AK23" s="79"/>
      <c r="AL23" s="79"/>
      <c r="AM23" s="79"/>
      <c r="AN23" s="79"/>
      <c r="AO23" s="79"/>
    </row>
    <row r="24" spans="1:41" s="42" customFormat="1" ht="45" customHeight="1">
      <c r="A24" s="52"/>
      <c r="B24" s="53" t="s">
        <v>92</v>
      </c>
      <c r="C24" s="40"/>
      <c r="D24" s="40"/>
      <c r="E24" s="40"/>
      <c r="F24" s="40"/>
      <c r="G24" s="41"/>
      <c r="H24" s="41"/>
      <c r="I24" s="41"/>
      <c r="J24" s="41"/>
      <c r="K24" s="41"/>
      <c r="L24" s="41"/>
      <c r="M24" s="41"/>
      <c r="N24" s="41"/>
      <c r="O24" s="41"/>
      <c r="P24" s="41"/>
      <c r="Q24" s="41"/>
      <c r="R24" s="41"/>
      <c r="S24" s="41"/>
      <c r="T24" s="41"/>
      <c r="U24" s="41"/>
      <c r="V24" s="41"/>
      <c r="W24" s="41"/>
      <c r="X24" s="41"/>
      <c r="Y24" s="41"/>
      <c r="Z24" s="81"/>
      <c r="AA24" s="81"/>
      <c r="AB24" s="81"/>
      <c r="AC24" s="81"/>
      <c r="AD24" s="81"/>
      <c r="AE24" s="81"/>
      <c r="AF24" s="81"/>
      <c r="AG24" s="81"/>
      <c r="AH24" s="81"/>
      <c r="AI24" s="81"/>
      <c r="AJ24" s="81"/>
      <c r="AK24" s="81"/>
      <c r="AL24" s="81"/>
      <c r="AM24" s="81"/>
      <c r="AN24" s="81"/>
      <c r="AO24" s="81"/>
    </row>
    <row r="25" spans="1:41" s="56" customFormat="1" ht="63" customHeight="1">
      <c r="A25" s="47" t="s">
        <v>94</v>
      </c>
      <c r="B25" s="48" t="s">
        <v>95</v>
      </c>
      <c r="C25" s="54"/>
      <c r="D25" s="54"/>
      <c r="E25" s="54"/>
      <c r="F25" s="54"/>
      <c r="G25" s="55"/>
      <c r="H25" s="55"/>
      <c r="I25" s="55"/>
      <c r="J25" s="55"/>
      <c r="K25" s="55"/>
      <c r="L25" s="55"/>
      <c r="M25" s="55"/>
      <c r="N25" s="55"/>
      <c r="O25" s="55"/>
      <c r="P25" s="55"/>
      <c r="Q25" s="55"/>
      <c r="R25" s="55"/>
      <c r="S25" s="55"/>
      <c r="T25" s="55"/>
      <c r="U25" s="55"/>
      <c r="V25" s="55"/>
      <c r="W25" s="55"/>
      <c r="X25" s="55"/>
      <c r="Y25" s="55"/>
      <c r="Z25" s="82"/>
      <c r="AA25" s="82"/>
      <c r="AB25" s="82"/>
      <c r="AC25" s="82"/>
      <c r="AD25" s="82"/>
      <c r="AE25" s="82"/>
      <c r="AF25" s="82"/>
      <c r="AG25" s="82"/>
      <c r="AH25" s="82"/>
      <c r="AI25" s="82"/>
      <c r="AJ25" s="82"/>
      <c r="AK25" s="82"/>
      <c r="AL25" s="82"/>
      <c r="AM25" s="82"/>
      <c r="AN25" s="82"/>
      <c r="AO25" s="82"/>
    </row>
    <row r="26" spans="1:41" s="56" customFormat="1" ht="84.4" customHeight="1">
      <c r="A26" s="47"/>
      <c r="B26" s="57" t="s">
        <v>96</v>
      </c>
      <c r="C26" s="54"/>
      <c r="D26" s="54"/>
      <c r="E26" s="54"/>
      <c r="F26" s="54"/>
      <c r="G26" s="55"/>
      <c r="H26" s="55"/>
      <c r="I26" s="55"/>
      <c r="J26" s="55"/>
      <c r="K26" s="55"/>
      <c r="L26" s="55"/>
      <c r="M26" s="55"/>
      <c r="N26" s="55"/>
      <c r="O26" s="55"/>
      <c r="P26" s="55"/>
      <c r="Q26" s="55"/>
      <c r="R26" s="55"/>
      <c r="S26" s="55"/>
      <c r="T26" s="55"/>
      <c r="U26" s="55"/>
      <c r="V26" s="55"/>
      <c r="W26" s="55"/>
      <c r="X26" s="55"/>
      <c r="Y26" s="55"/>
      <c r="Z26" s="82"/>
      <c r="AA26" s="82"/>
      <c r="AB26" s="82"/>
      <c r="AC26" s="82"/>
      <c r="AD26" s="82"/>
      <c r="AE26" s="82"/>
      <c r="AF26" s="82"/>
      <c r="AG26" s="82"/>
      <c r="AH26" s="82"/>
      <c r="AI26" s="82"/>
      <c r="AJ26" s="82"/>
      <c r="AK26" s="82"/>
      <c r="AL26" s="82"/>
      <c r="AM26" s="82"/>
      <c r="AN26" s="82"/>
      <c r="AO26" s="82"/>
    </row>
    <row r="27" spans="1:41" s="42" customFormat="1" ht="45" customHeight="1">
      <c r="A27" s="52"/>
      <c r="B27" s="53" t="s">
        <v>92</v>
      </c>
      <c r="C27" s="40"/>
      <c r="D27" s="40"/>
      <c r="E27" s="40"/>
      <c r="F27" s="40"/>
      <c r="G27" s="41"/>
      <c r="H27" s="41"/>
      <c r="I27" s="41"/>
      <c r="J27" s="41"/>
      <c r="K27" s="41"/>
      <c r="L27" s="41"/>
      <c r="M27" s="41"/>
      <c r="N27" s="41"/>
      <c r="O27" s="41"/>
      <c r="P27" s="41"/>
      <c r="Q27" s="41"/>
      <c r="R27" s="41"/>
      <c r="S27" s="41"/>
      <c r="T27" s="41"/>
      <c r="U27" s="41"/>
      <c r="V27" s="41"/>
      <c r="W27" s="41"/>
      <c r="X27" s="41"/>
      <c r="Y27" s="41"/>
      <c r="Z27" s="81"/>
      <c r="AA27" s="81"/>
      <c r="AB27" s="81"/>
      <c r="AC27" s="81"/>
      <c r="AD27" s="81"/>
      <c r="AE27" s="81"/>
      <c r="AF27" s="81"/>
      <c r="AG27" s="81"/>
      <c r="AH27" s="81"/>
      <c r="AI27" s="81"/>
      <c r="AJ27" s="81"/>
      <c r="AK27" s="81"/>
      <c r="AL27" s="81"/>
      <c r="AM27" s="81"/>
      <c r="AN27" s="81"/>
      <c r="AO27" s="81"/>
    </row>
    <row r="28" spans="1:41" s="56" customFormat="1" ht="42" customHeight="1">
      <c r="A28" s="47"/>
      <c r="B28" s="57" t="s">
        <v>97</v>
      </c>
      <c r="C28" s="54"/>
      <c r="D28" s="54"/>
      <c r="E28" s="54"/>
      <c r="F28" s="54"/>
      <c r="G28" s="55"/>
      <c r="H28" s="55"/>
      <c r="I28" s="55"/>
      <c r="J28" s="55"/>
      <c r="K28" s="55"/>
      <c r="L28" s="55"/>
      <c r="M28" s="55"/>
      <c r="N28" s="55"/>
      <c r="O28" s="55"/>
      <c r="P28" s="55"/>
      <c r="Q28" s="55"/>
      <c r="R28" s="55"/>
      <c r="S28" s="55"/>
      <c r="T28" s="55"/>
      <c r="U28" s="55"/>
      <c r="V28" s="55"/>
      <c r="W28" s="55"/>
      <c r="X28" s="55"/>
      <c r="Y28" s="55"/>
      <c r="Z28" s="82"/>
      <c r="AA28" s="82"/>
      <c r="AB28" s="82"/>
      <c r="AC28" s="82"/>
      <c r="AD28" s="82"/>
      <c r="AE28" s="82"/>
      <c r="AF28" s="82"/>
      <c r="AG28" s="82"/>
      <c r="AH28" s="82"/>
      <c r="AI28" s="82"/>
      <c r="AJ28" s="82"/>
      <c r="AK28" s="82"/>
      <c r="AL28" s="82"/>
      <c r="AM28" s="82"/>
      <c r="AN28" s="82"/>
      <c r="AO28" s="82"/>
    </row>
    <row r="29" spans="1:41" s="42" customFormat="1" ht="45" customHeight="1">
      <c r="A29" s="52"/>
      <c r="B29" s="53" t="s">
        <v>92</v>
      </c>
      <c r="C29" s="40"/>
      <c r="D29" s="40"/>
      <c r="E29" s="40"/>
      <c r="F29" s="40"/>
      <c r="G29" s="41"/>
      <c r="H29" s="41"/>
      <c r="I29" s="41"/>
      <c r="J29" s="41"/>
      <c r="K29" s="41"/>
      <c r="L29" s="41"/>
      <c r="M29" s="41"/>
      <c r="N29" s="41"/>
      <c r="O29" s="41"/>
      <c r="P29" s="41"/>
      <c r="Q29" s="41"/>
      <c r="R29" s="41"/>
      <c r="S29" s="41"/>
      <c r="T29" s="41"/>
      <c r="U29" s="41"/>
      <c r="V29" s="41"/>
      <c r="W29" s="41"/>
      <c r="X29" s="41"/>
      <c r="Y29" s="41"/>
      <c r="Z29" s="81"/>
      <c r="AA29" s="81"/>
      <c r="AB29" s="81"/>
      <c r="AC29" s="81"/>
      <c r="AD29" s="81"/>
      <c r="AE29" s="81"/>
      <c r="AF29" s="81"/>
      <c r="AG29" s="81"/>
      <c r="AH29" s="81"/>
      <c r="AI29" s="81"/>
      <c r="AJ29" s="81"/>
      <c r="AK29" s="81"/>
      <c r="AL29" s="81"/>
      <c r="AM29" s="81"/>
      <c r="AN29" s="81"/>
      <c r="AO29" s="81"/>
    </row>
    <row r="30" spans="1:41" s="42" customFormat="1" ht="61.15" customHeight="1">
      <c r="A30" s="38" t="s">
        <v>39</v>
      </c>
      <c r="B30" s="43" t="s">
        <v>307</v>
      </c>
      <c r="C30" s="40"/>
      <c r="D30" s="40"/>
      <c r="E30" s="40"/>
      <c r="F30" s="40"/>
      <c r="G30" s="41"/>
      <c r="H30" s="41"/>
      <c r="I30" s="41"/>
      <c r="J30" s="41"/>
      <c r="K30" s="41"/>
      <c r="L30" s="41"/>
      <c r="M30" s="41"/>
      <c r="N30" s="41"/>
      <c r="O30" s="41"/>
      <c r="P30" s="41"/>
      <c r="Q30" s="41"/>
      <c r="R30" s="41"/>
      <c r="S30" s="41"/>
      <c r="T30" s="41"/>
      <c r="U30" s="41"/>
      <c r="V30" s="41"/>
      <c r="W30" s="41"/>
      <c r="X30" s="41"/>
      <c r="Y30" s="41"/>
      <c r="Z30" s="81"/>
      <c r="AA30" s="81"/>
      <c r="AB30" s="81"/>
      <c r="AC30" s="81"/>
      <c r="AD30" s="81"/>
      <c r="AE30" s="81"/>
      <c r="AF30" s="81"/>
      <c r="AG30" s="81"/>
      <c r="AH30" s="81"/>
      <c r="AI30" s="81"/>
      <c r="AJ30" s="81"/>
      <c r="AK30" s="81"/>
      <c r="AL30" s="81"/>
      <c r="AM30" s="81"/>
      <c r="AN30" s="81"/>
      <c r="AO30" s="81"/>
    </row>
    <row r="31" spans="1:41" s="51" customFormat="1" ht="77.650000000000006" customHeight="1">
      <c r="A31" s="47" t="s">
        <v>86</v>
      </c>
      <c r="B31" s="48" t="s">
        <v>311</v>
      </c>
      <c r="C31" s="49"/>
      <c r="D31" s="49"/>
      <c r="E31" s="49"/>
      <c r="F31" s="49"/>
      <c r="G31" s="50"/>
      <c r="H31" s="50"/>
      <c r="I31" s="50"/>
      <c r="J31" s="50"/>
      <c r="K31" s="50"/>
      <c r="L31" s="50"/>
      <c r="M31" s="50"/>
      <c r="N31" s="50"/>
      <c r="O31" s="50"/>
      <c r="P31" s="50"/>
      <c r="Q31" s="50"/>
      <c r="R31" s="50"/>
      <c r="S31" s="50"/>
      <c r="T31" s="50"/>
      <c r="U31" s="50"/>
      <c r="V31" s="50"/>
      <c r="W31" s="50"/>
      <c r="X31" s="50"/>
      <c r="Y31" s="50"/>
      <c r="Z31" s="79"/>
      <c r="AA31" s="79"/>
      <c r="AB31" s="79"/>
      <c r="AC31" s="79"/>
      <c r="AD31" s="79"/>
      <c r="AE31" s="79"/>
      <c r="AF31" s="79"/>
      <c r="AG31" s="79"/>
      <c r="AH31" s="79"/>
      <c r="AI31" s="79"/>
      <c r="AJ31" s="79"/>
      <c r="AK31" s="79"/>
      <c r="AL31" s="79"/>
      <c r="AM31" s="79"/>
      <c r="AN31" s="79"/>
      <c r="AO31" s="79"/>
    </row>
    <row r="32" spans="1:41" s="46" customFormat="1" ht="39.4" customHeight="1">
      <c r="A32" s="52"/>
      <c r="B32" s="53" t="s">
        <v>92</v>
      </c>
      <c r="C32" s="110"/>
      <c r="D32" s="110"/>
      <c r="E32" s="110"/>
      <c r="F32" s="110"/>
      <c r="G32" s="45"/>
      <c r="H32" s="45"/>
      <c r="I32" s="45"/>
      <c r="J32" s="45"/>
      <c r="K32" s="45"/>
      <c r="L32" s="45"/>
      <c r="M32" s="45"/>
      <c r="N32" s="45"/>
      <c r="O32" s="45"/>
      <c r="P32" s="45"/>
      <c r="Q32" s="45"/>
      <c r="R32" s="45"/>
      <c r="S32" s="45"/>
      <c r="T32" s="45"/>
      <c r="U32" s="45"/>
      <c r="V32" s="45"/>
      <c r="W32" s="45"/>
      <c r="X32" s="45"/>
      <c r="Y32" s="45"/>
      <c r="Z32" s="78"/>
      <c r="AA32" s="78"/>
      <c r="AB32" s="78"/>
      <c r="AC32" s="78"/>
      <c r="AD32" s="78"/>
      <c r="AE32" s="78"/>
      <c r="AF32" s="78"/>
      <c r="AG32" s="78"/>
      <c r="AH32" s="78"/>
      <c r="AI32" s="78"/>
      <c r="AJ32" s="78"/>
      <c r="AK32" s="78"/>
      <c r="AL32" s="78"/>
      <c r="AM32" s="78"/>
      <c r="AN32" s="78"/>
      <c r="AO32" s="78"/>
    </row>
    <row r="33" spans="1:41" s="56" customFormat="1" ht="60" customHeight="1">
      <c r="A33" s="47" t="s">
        <v>91</v>
      </c>
      <c r="B33" s="48" t="s">
        <v>240</v>
      </c>
      <c r="C33" s="54"/>
      <c r="D33" s="54"/>
      <c r="E33" s="54"/>
      <c r="F33" s="54"/>
      <c r="G33" s="55"/>
      <c r="H33" s="55"/>
      <c r="I33" s="55"/>
      <c r="J33" s="55"/>
      <c r="K33" s="55"/>
      <c r="L33" s="55"/>
      <c r="M33" s="55"/>
      <c r="N33" s="55"/>
      <c r="O33" s="55"/>
      <c r="P33" s="55"/>
      <c r="Q33" s="55"/>
      <c r="R33" s="55"/>
      <c r="S33" s="55"/>
      <c r="T33" s="55"/>
      <c r="U33" s="55"/>
      <c r="V33" s="55"/>
      <c r="W33" s="55"/>
      <c r="X33" s="55"/>
      <c r="Y33" s="55"/>
      <c r="Z33" s="82"/>
      <c r="AA33" s="82"/>
      <c r="AB33" s="82"/>
      <c r="AC33" s="82"/>
      <c r="AD33" s="82"/>
      <c r="AE33" s="82"/>
      <c r="AF33" s="82"/>
      <c r="AG33" s="82"/>
      <c r="AH33" s="82"/>
      <c r="AI33" s="82"/>
      <c r="AJ33" s="82"/>
      <c r="AK33" s="82"/>
      <c r="AL33" s="82"/>
      <c r="AM33" s="82"/>
      <c r="AN33" s="82"/>
      <c r="AO33" s="82"/>
    </row>
    <row r="34" spans="1:41" s="56" customFormat="1" ht="103.9" customHeight="1">
      <c r="A34" s="47"/>
      <c r="B34" s="57" t="s">
        <v>303</v>
      </c>
      <c r="C34" s="54"/>
      <c r="D34" s="54"/>
      <c r="E34" s="54"/>
      <c r="F34" s="54"/>
      <c r="G34" s="55"/>
      <c r="H34" s="55"/>
      <c r="I34" s="55"/>
      <c r="J34" s="55"/>
      <c r="K34" s="55"/>
      <c r="L34" s="55"/>
      <c r="M34" s="55"/>
      <c r="N34" s="55"/>
      <c r="O34" s="55"/>
      <c r="P34" s="55"/>
      <c r="Q34" s="55"/>
      <c r="R34" s="55"/>
      <c r="S34" s="55"/>
      <c r="T34" s="55"/>
      <c r="U34" s="55"/>
      <c r="V34" s="55"/>
      <c r="W34" s="55"/>
      <c r="X34" s="55"/>
      <c r="Y34" s="55"/>
      <c r="Z34" s="82"/>
      <c r="AA34" s="82"/>
      <c r="AB34" s="82"/>
      <c r="AC34" s="82"/>
      <c r="AD34" s="82"/>
      <c r="AE34" s="82"/>
      <c r="AF34" s="82"/>
      <c r="AG34" s="82"/>
      <c r="AH34" s="82"/>
      <c r="AI34" s="82"/>
      <c r="AJ34" s="82"/>
      <c r="AK34" s="82"/>
      <c r="AL34" s="82"/>
      <c r="AM34" s="82"/>
      <c r="AN34" s="82"/>
      <c r="AO34" s="82"/>
    </row>
    <row r="35" spans="1:41" s="56" customFormat="1" ht="47.65" customHeight="1">
      <c r="A35" s="47"/>
      <c r="B35" s="53" t="s">
        <v>92</v>
      </c>
      <c r="C35" s="54"/>
      <c r="D35" s="54"/>
      <c r="E35" s="54"/>
      <c r="F35" s="54"/>
      <c r="G35" s="55"/>
      <c r="H35" s="55"/>
      <c r="I35" s="55"/>
      <c r="J35" s="55"/>
      <c r="K35" s="55"/>
      <c r="L35" s="55"/>
      <c r="M35" s="55"/>
      <c r="N35" s="55"/>
      <c r="O35" s="55"/>
      <c r="P35" s="55"/>
      <c r="Q35" s="55"/>
      <c r="R35" s="55"/>
      <c r="S35" s="55"/>
      <c r="T35" s="55"/>
      <c r="U35" s="55"/>
      <c r="V35" s="55"/>
      <c r="W35" s="55"/>
      <c r="X35" s="55"/>
      <c r="Y35" s="55"/>
      <c r="Z35" s="82"/>
      <c r="AA35" s="82"/>
      <c r="AB35" s="82"/>
      <c r="AC35" s="82"/>
      <c r="AD35" s="82"/>
      <c r="AE35" s="82"/>
      <c r="AF35" s="82"/>
      <c r="AG35" s="82"/>
      <c r="AH35" s="82"/>
      <c r="AI35" s="82"/>
      <c r="AJ35" s="82"/>
      <c r="AK35" s="82"/>
      <c r="AL35" s="82"/>
      <c r="AM35" s="82"/>
      <c r="AN35" s="82"/>
      <c r="AO35" s="82"/>
    </row>
    <row r="36" spans="1:41" s="51" customFormat="1" ht="44.65" customHeight="1">
      <c r="A36" s="47"/>
      <c r="B36" s="57" t="s">
        <v>305</v>
      </c>
      <c r="C36" s="49"/>
      <c r="D36" s="49"/>
      <c r="E36" s="49"/>
      <c r="F36" s="49"/>
      <c r="G36" s="50"/>
      <c r="H36" s="50"/>
      <c r="I36" s="50"/>
      <c r="J36" s="50"/>
      <c r="K36" s="50"/>
      <c r="L36" s="50"/>
      <c r="M36" s="50"/>
      <c r="N36" s="50"/>
      <c r="O36" s="50"/>
      <c r="P36" s="50"/>
      <c r="Q36" s="50"/>
      <c r="R36" s="50"/>
      <c r="S36" s="50"/>
      <c r="T36" s="50"/>
      <c r="U36" s="50"/>
      <c r="V36" s="50"/>
      <c r="W36" s="50"/>
      <c r="X36" s="50"/>
      <c r="Y36" s="50"/>
      <c r="Z36" s="79"/>
      <c r="AA36" s="79"/>
      <c r="AB36" s="79"/>
      <c r="AC36" s="79"/>
      <c r="AD36" s="79"/>
      <c r="AE36" s="79"/>
      <c r="AF36" s="79"/>
      <c r="AG36" s="79"/>
      <c r="AH36" s="79"/>
      <c r="AI36" s="79"/>
      <c r="AJ36" s="79"/>
      <c r="AK36" s="79"/>
      <c r="AL36" s="79"/>
      <c r="AM36" s="79"/>
      <c r="AN36" s="79"/>
      <c r="AO36" s="79"/>
    </row>
    <row r="37" spans="1:41" s="42" customFormat="1" ht="45" customHeight="1">
      <c r="A37" s="52"/>
      <c r="B37" s="53" t="s">
        <v>92</v>
      </c>
      <c r="C37" s="40"/>
      <c r="D37" s="40"/>
      <c r="E37" s="40"/>
      <c r="F37" s="40"/>
      <c r="G37" s="41"/>
      <c r="H37" s="41"/>
      <c r="I37" s="41"/>
      <c r="J37" s="41"/>
      <c r="K37" s="41"/>
      <c r="L37" s="41"/>
      <c r="M37" s="41"/>
      <c r="N37" s="41"/>
      <c r="O37" s="41"/>
      <c r="P37" s="41"/>
      <c r="Q37" s="41"/>
      <c r="R37" s="41"/>
      <c r="S37" s="41"/>
      <c r="T37" s="41"/>
      <c r="U37" s="41"/>
      <c r="V37" s="41"/>
      <c r="W37" s="41"/>
      <c r="X37" s="41"/>
      <c r="Y37" s="41"/>
      <c r="Z37" s="81"/>
      <c r="AA37" s="81"/>
      <c r="AB37" s="81"/>
      <c r="AC37" s="81"/>
      <c r="AD37" s="81"/>
      <c r="AE37" s="81"/>
      <c r="AF37" s="81"/>
      <c r="AG37" s="81"/>
      <c r="AH37" s="81"/>
      <c r="AI37" s="81"/>
      <c r="AJ37" s="81"/>
      <c r="AK37" s="81"/>
      <c r="AL37" s="81"/>
      <c r="AM37" s="81"/>
      <c r="AN37" s="81"/>
      <c r="AO37" s="81"/>
    </row>
    <row r="38" spans="1:41" s="51" customFormat="1" ht="94.9" customHeight="1">
      <c r="A38" s="47"/>
      <c r="B38" s="57" t="s">
        <v>99</v>
      </c>
      <c r="C38" s="49"/>
      <c r="D38" s="49"/>
      <c r="E38" s="49"/>
      <c r="F38" s="49"/>
      <c r="G38" s="50"/>
      <c r="H38" s="50"/>
      <c r="I38" s="50"/>
      <c r="J38" s="50"/>
      <c r="K38" s="50"/>
      <c r="L38" s="50"/>
      <c r="M38" s="50"/>
      <c r="N38" s="50"/>
      <c r="O38" s="50"/>
      <c r="P38" s="50"/>
      <c r="Q38" s="50"/>
      <c r="R38" s="50"/>
      <c r="S38" s="50"/>
      <c r="T38" s="50"/>
      <c r="U38" s="50"/>
      <c r="V38" s="50"/>
      <c r="W38" s="50"/>
      <c r="X38" s="50"/>
      <c r="Y38" s="50"/>
      <c r="Z38" s="79"/>
      <c r="AA38" s="79"/>
      <c r="AB38" s="79"/>
      <c r="AC38" s="79"/>
      <c r="AD38" s="79"/>
      <c r="AE38" s="79"/>
      <c r="AF38" s="79"/>
      <c r="AG38" s="79"/>
      <c r="AH38" s="79"/>
      <c r="AI38" s="79"/>
      <c r="AJ38" s="79"/>
      <c r="AK38" s="79"/>
      <c r="AL38" s="79"/>
      <c r="AM38" s="79"/>
      <c r="AN38" s="79"/>
      <c r="AO38" s="79"/>
    </row>
    <row r="39" spans="1:41" s="56" customFormat="1" ht="85.15" customHeight="1">
      <c r="A39" s="58"/>
      <c r="B39" s="59" t="s">
        <v>100</v>
      </c>
      <c r="C39" s="54"/>
      <c r="D39" s="54"/>
      <c r="E39" s="54"/>
      <c r="F39" s="54"/>
      <c r="G39" s="55"/>
      <c r="H39" s="55"/>
      <c r="I39" s="55"/>
      <c r="J39" s="55"/>
      <c r="K39" s="55"/>
      <c r="L39" s="55"/>
      <c r="M39" s="55"/>
      <c r="N39" s="55"/>
      <c r="O39" s="55"/>
      <c r="P39" s="55"/>
      <c r="Q39" s="55"/>
      <c r="R39" s="55"/>
      <c r="S39" s="55"/>
      <c r="T39" s="55"/>
      <c r="U39" s="55"/>
      <c r="V39" s="55"/>
      <c r="W39" s="55"/>
      <c r="X39" s="55"/>
      <c r="Y39" s="55"/>
      <c r="Z39" s="82"/>
      <c r="AA39" s="82"/>
      <c r="AB39" s="82"/>
      <c r="AC39" s="82"/>
      <c r="AD39" s="82"/>
      <c r="AE39" s="82"/>
      <c r="AF39" s="82"/>
      <c r="AG39" s="82"/>
      <c r="AH39" s="82"/>
      <c r="AI39" s="82"/>
      <c r="AJ39" s="82"/>
      <c r="AK39" s="82"/>
      <c r="AL39" s="82"/>
      <c r="AM39" s="82"/>
      <c r="AN39" s="82"/>
      <c r="AO39" s="82"/>
    </row>
    <row r="40" spans="1:41" s="46" customFormat="1" ht="52.9" customHeight="1">
      <c r="A40" s="52"/>
      <c r="B40" s="53" t="s">
        <v>92</v>
      </c>
      <c r="C40" s="110"/>
      <c r="D40" s="110"/>
      <c r="E40" s="110"/>
      <c r="F40" s="110"/>
      <c r="G40" s="45"/>
      <c r="H40" s="45"/>
      <c r="I40" s="45"/>
      <c r="J40" s="45"/>
      <c r="K40" s="45"/>
      <c r="L40" s="45"/>
      <c r="M40" s="45"/>
      <c r="N40" s="45"/>
      <c r="O40" s="45"/>
      <c r="P40" s="45"/>
      <c r="Q40" s="45"/>
      <c r="R40" s="45"/>
      <c r="S40" s="45"/>
      <c r="T40" s="45"/>
      <c r="U40" s="45"/>
      <c r="V40" s="45"/>
      <c r="W40" s="45"/>
      <c r="X40" s="45"/>
      <c r="Y40" s="45"/>
      <c r="Z40" s="78"/>
      <c r="AA40" s="78"/>
      <c r="AB40" s="78"/>
      <c r="AC40" s="78"/>
      <c r="AD40" s="78"/>
      <c r="AE40" s="78"/>
      <c r="AF40" s="78"/>
      <c r="AG40" s="78"/>
      <c r="AH40" s="78"/>
      <c r="AI40" s="78"/>
      <c r="AJ40" s="78"/>
      <c r="AK40" s="78"/>
      <c r="AL40" s="78"/>
      <c r="AM40" s="78"/>
      <c r="AN40" s="78"/>
      <c r="AO40" s="78"/>
    </row>
    <row r="41" spans="1:41" s="56" customFormat="1" ht="52.15" customHeight="1">
      <c r="A41" s="58"/>
      <c r="B41" s="59" t="s">
        <v>101</v>
      </c>
      <c r="C41" s="54"/>
      <c r="D41" s="54"/>
      <c r="E41" s="54"/>
      <c r="F41" s="54"/>
      <c r="G41" s="55"/>
      <c r="H41" s="55"/>
      <c r="I41" s="55"/>
      <c r="J41" s="55"/>
      <c r="K41" s="55"/>
      <c r="L41" s="55"/>
      <c r="M41" s="55"/>
      <c r="N41" s="55"/>
      <c r="O41" s="55"/>
      <c r="P41" s="55"/>
      <c r="Q41" s="55"/>
      <c r="R41" s="55"/>
      <c r="S41" s="55"/>
      <c r="T41" s="55"/>
      <c r="U41" s="55"/>
      <c r="V41" s="55"/>
      <c r="W41" s="55"/>
      <c r="X41" s="55"/>
      <c r="Y41" s="55"/>
      <c r="Z41" s="82"/>
      <c r="AA41" s="82"/>
      <c r="AB41" s="82"/>
      <c r="AC41" s="82"/>
      <c r="AD41" s="82"/>
      <c r="AE41" s="82"/>
      <c r="AF41" s="82"/>
      <c r="AG41" s="82"/>
      <c r="AH41" s="82"/>
      <c r="AI41" s="82"/>
      <c r="AJ41" s="82"/>
      <c r="AK41" s="82"/>
      <c r="AL41" s="82"/>
      <c r="AM41" s="82"/>
      <c r="AN41" s="82"/>
      <c r="AO41" s="82"/>
    </row>
    <row r="42" spans="1:41" s="46" customFormat="1" ht="52.15" customHeight="1">
      <c r="A42" s="52"/>
      <c r="B42" s="53" t="s">
        <v>92</v>
      </c>
      <c r="C42" s="110"/>
      <c r="D42" s="110"/>
      <c r="E42" s="110"/>
      <c r="F42" s="110"/>
      <c r="G42" s="45"/>
      <c r="H42" s="45"/>
      <c r="I42" s="45"/>
      <c r="J42" s="45"/>
      <c r="K42" s="45"/>
      <c r="L42" s="45"/>
      <c r="M42" s="45"/>
      <c r="N42" s="45"/>
      <c r="O42" s="45"/>
      <c r="P42" s="45"/>
      <c r="Q42" s="45"/>
      <c r="R42" s="45"/>
      <c r="S42" s="45"/>
      <c r="T42" s="45"/>
      <c r="U42" s="45"/>
      <c r="V42" s="45"/>
      <c r="W42" s="45"/>
      <c r="X42" s="45"/>
      <c r="Y42" s="45"/>
      <c r="Z42" s="78"/>
      <c r="AA42" s="78"/>
      <c r="AB42" s="78"/>
      <c r="AC42" s="78"/>
      <c r="AD42" s="78"/>
      <c r="AE42" s="78"/>
      <c r="AF42" s="78"/>
      <c r="AG42" s="78"/>
      <c r="AH42" s="78"/>
      <c r="AI42" s="78"/>
      <c r="AJ42" s="78"/>
      <c r="AK42" s="78"/>
      <c r="AL42" s="78"/>
      <c r="AM42" s="78"/>
      <c r="AN42" s="78"/>
      <c r="AO42" s="78"/>
    </row>
    <row r="43" spans="1:41" s="150" customFormat="1" ht="46.15" customHeight="1">
      <c r="A43" s="147" t="s">
        <v>102</v>
      </c>
      <c r="B43" s="148" t="s">
        <v>239</v>
      </c>
      <c r="C43" s="144"/>
      <c r="D43" s="144"/>
      <c r="E43" s="144"/>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row>
    <row r="44" spans="1:41" s="138" customFormat="1" ht="42" customHeight="1">
      <c r="A44" s="143"/>
      <c r="B44" s="151" t="s">
        <v>103</v>
      </c>
      <c r="C44" s="145"/>
      <c r="D44" s="145"/>
      <c r="E44" s="145"/>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row>
    <row r="45" spans="1:41" ht="6" customHeight="1">
      <c r="A45" s="143"/>
      <c r="B45" s="151"/>
      <c r="C45" s="145"/>
      <c r="D45" s="145"/>
      <c r="E45" s="145"/>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52"/>
    </row>
    <row r="46" spans="1:41" s="85" customFormat="1" ht="26.65" customHeight="1">
      <c r="A46" s="129"/>
      <c r="B46" s="654" t="s">
        <v>241</v>
      </c>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41" ht="19.899999999999999" customHeight="1">
      <c r="A47" s="139"/>
      <c r="B47" s="153"/>
      <c r="C47" s="154"/>
      <c r="D47" s="154"/>
      <c r="E47" s="154"/>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row>
    <row r="48" spans="1:41" ht="19.899999999999999" customHeight="1">
      <c r="A48" s="139"/>
      <c r="B48" s="153"/>
      <c r="C48" s="154"/>
      <c r="D48" s="154"/>
      <c r="E48" s="154"/>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row>
    <row r="49" spans="1:53" ht="19.899999999999999" customHeight="1">
      <c r="A49" s="139"/>
      <c r="B49" s="153"/>
      <c r="C49" s="154"/>
      <c r="D49" s="154"/>
      <c r="E49" s="154"/>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row>
    <row r="50" spans="1:53" s="156" customFormat="1" ht="19.899999999999999" customHeight="1">
      <c r="A50" s="139"/>
      <c r="B50" s="153"/>
      <c r="C50" s="154"/>
      <c r="D50" s="154"/>
      <c r="E50" s="154"/>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P50" s="135"/>
      <c r="AQ50" s="135"/>
      <c r="AR50" s="135"/>
      <c r="AS50" s="135"/>
      <c r="AT50" s="135"/>
      <c r="AU50" s="135"/>
      <c r="AV50" s="135"/>
      <c r="AW50" s="135"/>
      <c r="AX50" s="135"/>
      <c r="AY50" s="135"/>
      <c r="AZ50" s="135"/>
      <c r="BA50" s="135"/>
    </row>
    <row r="51" spans="1:53" s="156" customFormat="1" ht="19.899999999999999" customHeight="1">
      <c r="A51" s="139"/>
      <c r="B51" s="153"/>
      <c r="C51" s="154"/>
      <c r="D51" s="154"/>
      <c r="E51" s="154"/>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P51" s="135"/>
      <c r="AQ51" s="135"/>
      <c r="AR51" s="135"/>
      <c r="AS51" s="135"/>
      <c r="AT51" s="135"/>
      <c r="AU51" s="135"/>
      <c r="AV51" s="135"/>
      <c r="AW51" s="135"/>
      <c r="AX51" s="135"/>
      <c r="AY51" s="135"/>
      <c r="AZ51" s="135"/>
      <c r="BA51" s="135"/>
    </row>
    <row r="52" spans="1:53" s="156" customFormat="1" ht="19.899999999999999" customHeight="1">
      <c r="A52" s="139"/>
      <c r="B52" s="153"/>
      <c r="C52" s="154"/>
      <c r="D52" s="154"/>
      <c r="E52" s="154"/>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P52" s="135"/>
      <c r="AQ52" s="135"/>
      <c r="AR52" s="135"/>
      <c r="AS52" s="135"/>
      <c r="AT52" s="135"/>
      <c r="AU52" s="135"/>
      <c r="AV52" s="135"/>
      <c r="AW52" s="135"/>
      <c r="AX52" s="135"/>
      <c r="AY52" s="135"/>
      <c r="AZ52" s="135"/>
      <c r="BA52" s="135"/>
    </row>
    <row r="53" spans="1:53" s="156" customFormat="1" ht="19.899999999999999" customHeight="1">
      <c r="A53" s="139"/>
      <c r="B53" s="153"/>
      <c r="C53" s="154"/>
      <c r="D53" s="154"/>
      <c r="E53" s="154"/>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P53" s="135"/>
      <c r="AQ53" s="135"/>
      <c r="AR53" s="135"/>
      <c r="AS53" s="135"/>
      <c r="AT53" s="135"/>
      <c r="AU53" s="135"/>
      <c r="AV53" s="135"/>
      <c r="AW53" s="135"/>
      <c r="AX53" s="135"/>
      <c r="AY53" s="135"/>
      <c r="AZ53" s="135"/>
      <c r="BA53" s="135"/>
    </row>
    <row r="54" spans="1:53" s="156" customFormat="1" ht="19.899999999999999" customHeight="1">
      <c r="A54" s="139"/>
      <c r="B54" s="153"/>
      <c r="C54" s="154"/>
      <c r="D54" s="154"/>
      <c r="E54" s="154"/>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P54" s="135"/>
      <c r="AQ54" s="135"/>
      <c r="AR54" s="135"/>
      <c r="AS54" s="135"/>
      <c r="AT54" s="135"/>
      <c r="AU54" s="135"/>
      <c r="AV54" s="135"/>
      <c r="AW54" s="135"/>
      <c r="AX54" s="135"/>
      <c r="AY54" s="135"/>
      <c r="AZ54" s="135"/>
      <c r="BA54" s="135"/>
    </row>
    <row r="55" spans="1:53" s="156" customFormat="1" ht="19.899999999999999" customHeight="1">
      <c r="A55" s="139"/>
      <c r="B55" s="153"/>
      <c r="C55" s="154"/>
      <c r="D55" s="154"/>
      <c r="E55" s="154"/>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P55" s="135"/>
      <c r="AQ55" s="135"/>
      <c r="AR55" s="135"/>
      <c r="AS55" s="135"/>
      <c r="AT55" s="135"/>
      <c r="AU55" s="135"/>
      <c r="AV55" s="135"/>
      <c r="AW55" s="135"/>
      <c r="AX55" s="135"/>
      <c r="AY55" s="135"/>
      <c r="AZ55" s="135"/>
      <c r="BA55" s="135"/>
    </row>
    <row r="56" spans="1:53" s="156" customFormat="1" ht="19.899999999999999" customHeight="1">
      <c r="A56" s="139"/>
      <c r="B56" s="153"/>
      <c r="C56" s="154"/>
      <c r="D56" s="154"/>
      <c r="E56" s="154"/>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P56" s="135"/>
      <c r="AQ56" s="135"/>
      <c r="AR56" s="135"/>
      <c r="AS56" s="135"/>
      <c r="AT56" s="135"/>
      <c r="AU56" s="135"/>
      <c r="AV56" s="135"/>
      <c r="AW56" s="135"/>
      <c r="AX56" s="135"/>
      <c r="AY56" s="135"/>
      <c r="AZ56" s="135"/>
      <c r="BA56" s="135"/>
    </row>
    <row r="57" spans="1:53" s="156" customFormat="1" ht="19.899999999999999" customHeight="1">
      <c r="A57" s="139"/>
      <c r="B57" s="153"/>
      <c r="C57" s="154"/>
      <c r="D57" s="154"/>
      <c r="E57" s="154"/>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P57" s="135"/>
      <c r="AQ57" s="135"/>
      <c r="AR57" s="135"/>
      <c r="AS57" s="135"/>
      <c r="AT57" s="135"/>
      <c r="AU57" s="135"/>
      <c r="AV57" s="135"/>
      <c r="AW57" s="135"/>
      <c r="AX57" s="135"/>
      <c r="AY57" s="135"/>
      <c r="AZ57" s="135"/>
      <c r="BA57" s="135"/>
    </row>
    <row r="58" spans="1:53" s="156" customFormat="1" ht="19.899999999999999" customHeight="1">
      <c r="A58" s="139"/>
      <c r="B58" s="153"/>
      <c r="C58" s="154"/>
      <c r="D58" s="154"/>
      <c r="E58" s="154"/>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P58" s="135"/>
      <c r="AQ58" s="135"/>
      <c r="AR58" s="135"/>
      <c r="AS58" s="135"/>
      <c r="AT58" s="135"/>
      <c r="AU58" s="135"/>
      <c r="AV58" s="135"/>
      <c r="AW58" s="135"/>
      <c r="AX58" s="135"/>
      <c r="AY58" s="135"/>
      <c r="AZ58" s="135"/>
      <c r="BA58" s="135"/>
    </row>
    <row r="59" spans="1:53" s="156" customFormat="1" ht="15.75">
      <c r="A59" s="139"/>
      <c r="B59" s="153"/>
      <c r="C59" s="154"/>
      <c r="D59" s="154"/>
      <c r="E59" s="154"/>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P59" s="135"/>
      <c r="AQ59" s="135"/>
      <c r="AR59" s="135"/>
      <c r="AS59" s="135"/>
      <c r="AT59" s="135"/>
      <c r="AU59" s="135"/>
      <c r="AV59" s="135"/>
      <c r="AW59" s="135"/>
      <c r="AX59" s="135"/>
      <c r="AY59" s="135"/>
      <c r="AZ59" s="135"/>
      <c r="BA59" s="135"/>
    </row>
    <row r="60" spans="1:53" s="156" customFormat="1" ht="15.75">
      <c r="A60" s="139"/>
      <c r="B60" s="153"/>
      <c r="C60" s="154"/>
      <c r="D60" s="154"/>
      <c r="E60" s="154"/>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P60" s="135"/>
      <c r="AQ60" s="135"/>
      <c r="AR60" s="135"/>
      <c r="AS60" s="135"/>
      <c r="AT60" s="135"/>
      <c r="AU60" s="135"/>
      <c r="AV60" s="135"/>
      <c r="AW60" s="135"/>
      <c r="AX60" s="135"/>
      <c r="AY60" s="135"/>
      <c r="AZ60" s="135"/>
      <c r="BA60" s="135"/>
    </row>
    <row r="61" spans="1:53" s="156" customFormat="1" ht="15.75">
      <c r="A61" s="139"/>
      <c r="B61" s="153"/>
      <c r="C61" s="154"/>
      <c r="D61" s="154"/>
      <c r="E61" s="154"/>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P61" s="135"/>
      <c r="AQ61" s="135"/>
      <c r="AR61" s="135"/>
      <c r="AS61" s="135"/>
      <c r="AT61" s="135"/>
      <c r="AU61" s="135"/>
      <c r="AV61" s="135"/>
      <c r="AW61" s="135"/>
      <c r="AX61" s="135"/>
      <c r="AY61" s="135"/>
      <c r="AZ61" s="135"/>
      <c r="BA61" s="135"/>
    </row>
    <row r="62" spans="1:53" s="156" customFormat="1" ht="15.75">
      <c r="A62" s="139"/>
      <c r="B62" s="153"/>
      <c r="C62" s="154"/>
      <c r="D62" s="154"/>
      <c r="E62" s="154"/>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P62" s="135"/>
      <c r="AQ62" s="135"/>
      <c r="AR62" s="135"/>
      <c r="AS62" s="135"/>
      <c r="AT62" s="135"/>
      <c r="AU62" s="135"/>
      <c r="AV62" s="135"/>
      <c r="AW62" s="135"/>
      <c r="AX62" s="135"/>
      <c r="AY62" s="135"/>
      <c r="AZ62" s="135"/>
      <c r="BA62" s="135"/>
    </row>
    <row r="63" spans="1:53" s="156" customFormat="1" ht="15.75">
      <c r="A63" s="139"/>
      <c r="B63" s="153"/>
      <c r="C63" s="154"/>
      <c r="D63" s="154"/>
      <c r="E63" s="154"/>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P63" s="135"/>
      <c r="AQ63" s="135"/>
      <c r="AR63" s="135"/>
      <c r="AS63" s="135"/>
      <c r="AT63" s="135"/>
      <c r="AU63" s="135"/>
      <c r="AV63" s="135"/>
      <c r="AW63" s="135"/>
      <c r="AX63" s="135"/>
      <c r="AY63" s="135"/>
      <c r="AZ63" s="135"/>
      <c r="BA63" s="135"/>
    </row>
    <row r="64" spans="1:53" s="156" customFormat="1" ht="15.75">
      <c r="A64" s="139"/>
      <c r="B64" s="153"/>
      <c r="C64" s="154"/>
      <c r="D64" s="154"/>
      <c r="E64" s="154"/>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P64" s="135"/>
      <c r="AQ64" s="135"/>
      <c r="AR64" s="135"/>
      <c r="AS64" s="135"/>
      <c r="AT64" s="135"/>
      <c r="AU64" s="135"/>
      <c r="AV64" s="135"/>
      <c r="AW64" s="135"/>
      <c r="AX64" s="135"/>
      <c r="AY64" s="135"/>
      <c r="AZ64" s="135"/>
      <c r="BA64" s="135"/>
    </row>
    <row r="65" spans="1:53" s="156" customFormat="1" ht="15.75">
      <c r="A65" s="139"/>
      <c r="B65" s="153"/>
      <c r="C65" s="154"/>
      <c r="D65" s="154"/>
      <c r="E65" s="154"/>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P65" s="135"/>
      <c r="AQ65" s="135"/>
      <c r="AR65" s="135"/>
      <c r="AS65" s="135"/>
      <c r="AT65" s="135"/>
      <c r="AU65" s="135"/>
      <c r="AV65" s="135"/>
      <c r="AW65" s="135"/>
      <c r="AX65" s="135"/>
      <c r="AY65" s="135"/>
      <c r="AZ65" s="135"/>
      <c r="BA65" s="135"/>
    </row>
    <row r="66" spans="1:53" s="156" customFormat="1" ht="15.75">
      <c r="A66" s="139"/>
      <c r="B66" s="153"/>
      <c r="C66" s="154"/>
      <c r="D66" s="154"/>
      <c r="E66" s="15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P66" s="135"/>
      <c r="AQ66" s="135"/>
      <c r="AR66" s="135"/>
      <c r="AS66" s="135"/>
      <c r="AT66" s="135"/>
      <c r="AU66" s="135"/>
      <c r="AV66" s="135"/>
      <c r="AW66" s="135"/>
      <c r="AX66" s="135"/>
      <c r="AY66" s="135"/>
      <c r="AZ66" s="135"/>
      <c r="BA66" s="135"/>
    </row>
    <row r="67" spans="1:53" s="156" customFormat="1" ht="15.75">
      <c r="A67" s="139"/>
      <c r="B67" s="153"/>
      <c r="C67" s="154"/>
      <c r="D67" s="154"/>
      <c r="E67" s="154"/>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P67" s="135"/>
      <c r="AQ67" s="135"/>
      <c r="AR67" s="135"/>
      <c r="AS67" s="135"/>
      <c r="AT67" s="135"/>
      <c r="AU67" s="135"/>
      <c r="AV67" s="135"/>
      <c r="AW67" s="135"/>
      <c r="AX67" s="135"/>
      <c r="AY67" s="135"/>
      <c r="AZ67" s="135"/>
      <c r="BA67" s="135"/>
    </row>
    <row r="68" spans="1:53" s="156" customFormat="1" ht="15.75">
      <c r="A68" s="139"/>
      <c r="B68" s="153"/>
      <c r="C68" s="154"/>
      <c r="D68" s="154"/>
      <c r="E68" s="154"/>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P68" s="135"/>
      <c r="AQ68" s="135"/>
      <c r="AR68" s="135"/>
      <c r="AS68" s="135"/>
      <c r="AT68" s="135"/>
      <c r="AU68" s="135"/>
      <c r="AV68" s="135"/>
      <c r="AW68" s="135"/>
      <c r="AX68" s="135"/>
      <c r="AY68" s="135"/>
      <c r="AZ68" s="135"/>
      <c r="BA68" s="135"/>
    </row>
    <row r="69" spans="1:53" s="156" customFormat="1" ht="15.75">
      <c r="A69" s="139"/>
      <c r="B69" s="153"/>
      <c r="C69" s="154"/>
      <c r="D69" s="154"/>
      <c r="E69" s="154"/>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P69" s="135"/>
      <c r="AQ69" s="135"/>
      <c r="AR69" s="135"/>
      <c r="AS69" s="135"/>
      <c r="AT69" s="135"/>
      <c r="AU69" s="135"/>
      <c r="AV69" s="135"/>
      <c r="AW69" s="135"/>
      <c r="AX69" s="135"/>
      <c r="AY69" s="135"/>
      <c r="AZ69" s="135"/>
      <c r="BA69" s="135"/>
    </row>
    <row r="70" spans="1:53" s="156" customFormat="1" ht="15.75">
      <c r="A70" s="139"/>
      <c r="B70" s="153"/>
      <c r="C70" s="154"/>
      <c r="D70" s="154"/>
      <c r="E70" s="154"/>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P70" s="135"/>
      <c r="AQ70" s="135"/>
      <c r="AR70" s="135"/>
      <c r="AS70" s="135"/>
      <c r="AT70" s="135"/>
      <c r="AU70" s="135"/>
      <c r="AV70" s="135"/>
      <c r="AW70" s="135"/>
      <c r="AX70" s="135"/>
      <c r="AY70" s="135"/>
      <c r="AZ70" s="135"/>
      <c r="BA70" s="135"/>
    </row>
    <row r="71" spans="1:53" s="156" customFormat="1" ht="15.75">
      <c r="A71" s="139"/>
      <c r="B71" s="153"/>
      <c r="C71" s="154"/>
      <c r="D71" s="154"/>
      <c r="E71" s="154"/>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P71" s="135"/>
      <c r="AQ71" s="135"/>
      <c r="AR71" s="135"/>
      <c r="AS71" s="135"/>
      <c r="AT71" s="135"/>
      <c r="AU71" s="135"/>
      <c r="AV71" s="135"/>
      <c r="AW71" s="135"/>
      <c r="AX71" s="135"/>
      <c r="AY71" s="135"/>
      <c r="AZ71" s="135"/>
      <c r="BA71" s="135"/>
    </row>
    <row r="72" spans="1:53" s="156" customFormat="1" ht="15.75">
      <c r="A72" s="139"/>
      <c r="B72" s="153"/>
      <c r="C72" s="154"/>
      <c r="D72" s="154"/>
      <c r="E72" s="154"/>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P72" s="135"/>
      <c r="AQ72" s="135"/>
      <c r="AR72" s="135"/>
      <c r="AS72" s="135"/>
      <c r="AT72" s="135"/>
      <c r="AU72" s="135"/>
      <c r="AV72" s="135"/>
      <c r="AW72" s="135"/>
      <c r="AX72" s="135"/>
      <c r="AY72" s="135"/>
      <c r="AZ72" s="135"/>
      <c r="BA72" s="135"/>
    </row>
    <row r="73" spans="1:53" s="156" customFormat="1" ht="15.75">
      <c r="A73" s="139"/>
      <c r="B73" s="153"/>
      <c r="C73" s="154"/>
      <c r="D73" s="154"/>
      <c r="E73" s="154"/>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P73" s="135"/>
      <c r="AQ73" s="135"/>
      <c r="AR73" s="135"/>
      <c r="AS73" s="135"/>
      <c r="AT73" s="135"/>
      <c r="AU73" s="135"/>
      <c r="AV73" s="135"/>
      <c r="AW73" s="135"/>
      <c r="AX73" s="135"/>
      <c r="AY73" s="135"/>
      <c r="AZ73" s="135"/>
      <c r="BA73" s="135"/>
    </row>
    <row r="74" spans="1:53" s="156" customFormat="1" ht="15.75">
      <c r="A74" s="139"/>
      <c r="B74" s="153"/>
      <c r="C74" s="154"/>
      <c r="D74" s="154"/>
      <c r="E74" s="154"/>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P74" s="135"/>
      <c r="AQ74" s="135"/>
      <c r="AR74" s="135"/>
      <c r="AS74" s="135"/>
      <c r="AT74" s="135"/>
      <c r="AU74" s="135"/>
      <c r="AV74" s="135"/>
      <c r="AW74" s="135"/>
      <c r="AX74" s="135"/>
      <c r="AY74" s="135"/>
      <c r="AZ74" s="135"/>
      <c r="BA74" s="135"/>
    </row>
    <row r="75" spans="1:53" s="156" customFormat="1" ht="15.75">
      <c r="A75" s="139"/>
      <c r="B75" s="153"/>
      <c r="C75" s="154"/>
      <c r="D75" s="154"/>
      <c r="E75" s="154"/>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P75" s="135"/>
      <c r="AQ75" s="135"/>
      <c r="AR75" s="135"/>
      <c r="AS75" s="135"/>
      <c r="AT75" s="135"/>
      <c r="AU75" s="135"/>
      <c r="AV75" s="135"/>
      <c r="AW75" s="135"/>
      <c r="AX75" s="135"/>
      <c r="AY75" s="135"/>
      <c r="AZ75" s="135"/>
      <c r="BA75" s="135"/>
    </row>
    <row r="76" spans="1:53" s="156" customFormat="1" ht="15.75">
      <c r="A76" s="139"/>
      <c r="B76" s="153"/>
      <c r="C76" s="154"/>
      <c r="D76" s="154"/>
      <c r="E76" s="154"/>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P76" s="135"/>
      <c r="AQ76" s="135"/>
      <c r="AR76" s="135"/>
      <c r="AS76" s="135"/>
      <c r="AT76" s="135"/>
      <c r="AU76" s="135"/>
      <c r="AV76" s="135"/>
      <c r="AW76" s="135"/>
      <c r="AX76" s="135"/>
      <c r="AY76" s="135"/>
      <c r="AZ76" s="135"/>
      <c r="BA76" s="135"/>
    </row>
    <row r="77" spans="1:53" s="156" customFormat="1" ht="15.75">
      <c r="A77" s="139"/>
      <c r="B77" s="153"/>
      <c r="C77" s="154"/>
      <c r="D77" s="154"/>
      <c r="E77" s="154"/>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P77" s="135"/>
      <c r="AQ77" s="135"/>
      <c r="AR77" s="135"/>
      <c r="AS77" s="135"/>
      <c r="AT77" s="135"/>
      <c r="AU77" s="135"/>
      <c r="AV77" s="135"/>
      <c r="AW77" s="135"/>
      <c r="AX77" s="135"/>
      <c r="AY77" s="135"/>
      <c r="AZ77" s="135"/>
      <c r="BA77" s="135"/>
    </row>
    <row r="78" spans="1:53" s="156" customFormat="1" ht="15.75">
      <c r="A78" s="139"/>
      <c r="B78" s="153"/>
      <c r="C78" s="154"/>
      <c r="D78" s="154"/>
      <c r="E78" s="154"/>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P78" s="135"/>
      <c r="AQ78" s="135"/>
      <c r="AR78" s="135"/>
      <c r="AS78" s="135"/>
      <c r="AT78" s="135"/>
      <c r="AU78" s="135"/>
      <c r="AV78" s="135"/>
      <c r="AW78" s="135"/>
      <c r="AX78" s="135"/>
      <c r="AY78" s="135"/>
      <c r="AZ78" s="135"/>
      <c r="BA78" s="135"/>
    </row>
    <row r="79" spans="1:53" s="156" customFormat="1" ht="15.75">
      <c r="A79" s="139"/>
      <c r="B79" s="153"/>
      <c r="C79" s="154"/>
      <c r="D79" s="154"/>
      <c r="E79" s="154"/>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P79" s="135"/>
      <c r="AQ79" s="135"/>
      <c r="AR79" s="135"/>
      <c r="AS79" s="135"/>
      <c r="AT79" s="135"/>
      <c r="AU79" s="135"/>
      <c r="AV79" s="135"/>
      <c r="AW79" s="135"/>
      <c r="AX79" s="135"/>
      <c r="AY79" s="135"/>
      <c r="AZ79" s="135"/>
      <c r="BA79" s="135"/>
    </row>
    <row r="80" spans="1:53" s="156" customFormat="1" ht="15.75">
      <c r="A80" s="139"/>
      <c r="B80" s="153"/>
      <c r="C80" s="154"/>
      <c r="D80" s="154"/>
      <c r="E80" s="154"/>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P80" s="135"/>
      <c r="AQ80" s="135"/>
      <c r="AR80" s="135"/>
      <c r="AS80" s="135"/>
      <c r="AT80" s="135"/>
      <c r="AU80" s="135"/>
      <c r="AV80" s="135"/>
      <c r="AW80" s="135"/>
      <c r="AX80" s="135"/>
      <c r="AY80" s="135"/>
      <c r="AZ80" s="135"/>
      <c r="BA80" s="135"/>
    </row>
    <row r="81" spans="1:53" s="156" customFormat="1" ht="15.75">
      <c r="A81" s="139"/>
      <c r="B81" s="153"/>
      <c r="C81" s="154"/>
      <c r="D81" s="154"/>
      <c r="E81" s="154"/>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P81" s="135"/>
      <c r="AQ81" s="135"/>
      <c r="AR81" s="135"/>
      <c r="AS81" s="135"/>
      <c r="AT81" s="135"/>
      <c r="AU81" s="135"/>
      <c r="AV81" s="135"/>
      <c r="AW81" s="135"/>
      <c r="AX81" s="135"/>
      <c r="AY81" s="135"/>
      <c r="AZ81" s="135"/>
      <c r="BA81" s="135"/>
    </row>
    <row r="82" spans="1:53" s="156" customFormat="1" ht="15.75">
      <c r="A82" s="139"/>
      <c r="B82" s="153"/>
      <c r="C82" s="154"/>
      <c r="D82" s="154"/>
      <c r="E82" s="154"/>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P82" s="135"/>
      <c r="AQ82" s="135"/>
      <c r="AR82" s="135"/>
      <c r="AS82" s="135"/>
      <c r="AT82" s="135"/>
      <c r="AU82" s="135"/>
      <c r="AV82" s="135"/>
      <c r="AW82" s="135"/>
      <c r="AX82" s="135"/>
      <c r="AY82" s="135"/>
      <c r="AZ82" s="135"/>
      <c r="BA82" s="135"/>
    </row>
    <row r="83" spans="1:53" s="156" customFormat="1" ht="15.75">
      <c r="A83" s="139"/>
      <c r="B83" s="153"/>
      <c r="C83" s="154"/>
      <c r="D83" s="154"/>
      <c r="E83" s="154"/>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P83" s="135"/>
      <c r="AQ83" s="135"/>
      <c r="AR83" s="135"/>
      <c r="AS83" s="135"/>
      <c r="AT83" s="135"/>
      <c r="AU83" s="135"/>
      <c r="AV83" s="135"/>
      <c r="AW83" s="135"/>
      <c r="AX83" s="135"/>
      <c r="AY83" s="135"/>
      <c r="AZ83" s="135"/>
      <c r="BA83" s="135"/>
    </row>
    <row r="84" spans="1:53" s="156" customFormat="1" ht="15.75">
      <c r="A84" s="139"/>
      <c r="B84" s="153"/>
      <c r="C84" s="154"/>
      <c r="D84" s="154"/>
      <c r="E84" s="154"/>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P84" s="135"/>
      <c r="AQ84" s="135"/>
      <c r="AR84" s="135"/>
      <c r="AS84" s="135"/>
      <c r="AT84" s="135"/>
      <c r="AU84" s="135"/>
      <c r="AV84" s="135"/>
      <c r="AW84" s="135"/>
      <c r="AX84" s="135"/>
      <c r="AY84" s="135"/>
      <c r="AZ84" s="135"/>
      <c r="BA84" s="135"/>
    </row>
    <row r="85" spans="1:53" s="156" customFormat="1" ht="15.75">
      <c r="A85" s="139"/>
      <c r="B85" s="153"/>
      <c r="C85" s="154"/>
      <c r="D85" s="154"/>
      <c r="E85" s="154"/>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P85" s="135"/>
      <c r="AQ85" s="135"/>
      <c r="AR85" s="135"/>
      <c r="AS85" s="135"/>
      <c r="AT85" s="135"/>
      <c r="AU85" s="135"/>
      <c r="AV85" s="135"/>
      <c r="AW85" s="135"/>
      <c r="AX85" s="135"/>
      <c r="AY85" s="135"/>
      <c r="AZ85" s="135"/>
      <c r="BA85" s="135"/>
    </row>
    <row r="86" spans="1:53" s="156" customFormat="1" ht="15.75">
      <c r="A86" s="139"/>
      <c r="B86" s="153"/>
      <c r="C86" s="154"/>
      <c r="D86" s="154"/>
      <c r="E86" s="154"/>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P86" s="135"/>
      <c r="AQ86" s="135"/>
      <c r="AR86" s="135"/>
      <c r="AS86" s="135"/>
      <c r="AT86" s="135"/>
      <c r="AU86" s="135"/>
      <c r="AV86" s="135"/>
      <c r="AW86" s="135"/>
      <c r="AX86" s="135"/>
      <c r="AY86" s="135"/>
      <c r="AZ86" s="135"/>
      <c r="BA86" s="135"/>
    </row>
    <row r="87" spans="1:53" s="156" customFormat="1" ht="15.75">
      <c r="A87" s="139"/>
      <c r="B87" s="153"/>
      <c r="C87" s="154"/>
      <c r="D87" s="154"/>
      <c r="E87" s="154"/>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P87" s="135"/>
      <c r="AQ87" s="135"/>
      <c r="AR87" s="135"/>
      <c r="AS87" s="135"/>
      <c r="AT87" s="135"/>
      <c r="AU87" s="135"/>
      <c r="AV87" s="135"/>
      <c r="AW87" s="135"/>
      <c r="AX87" s="135"/>
      <c r="AY87" s="135"/>
      <c r="AZ87" s="135"/>
      <c r="BA87" s="135"/>
    </row>
    <row r="88" spans="1:53" s="156" customFormat="1" ht="15.75">
      <c r="A88" s="139"/>
      <c r="B88" s="153"/>
      <c r="C88" s="154"/>
      <c r="D88" s="154"/>
      <c r="E88" s="154"/>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P88" s="135"/>
      <c r="AQ88" s="135"/>
      <c r="AR88" s="135"/>
      <c r="AS88" s="135"/>
      <c r="AT88" s="135"/>
      <c r="AU88" s="135"/>
      <c r="AV88" s="135"/>
      <c r="AW88" s="135"/>
      <c r="AX88" s="135"/>
      <c r="AY88" s="135"/>
      <c r="AZ88" s="135"/>
      <c r="BA88" s="135"/>
    </row>
    <row r="89" spans="1:53" s="156" customFormat="1" ht="15.75">
      <c r="A89" s="139"/>
      <c r="B89" s="153"/>
      <c r="C89" s="154"/>
      <c r="D89" s="154"/>
      <c r="E89" s="154"/>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P89" s="135"/>
      <c r="AQ89" s="135"/>
      <c r="AR89" s="135"/>
      <c r="AS89" s="135"/>
      <c r="AT89" s="135"/>
      <c r="AU89" s="135"/>
      <c r="AV89" s="135"/>
      <c r="AW89" s="135"/>
      <c r="AX89" s="135"/>
      <c r="AY89" s="135"/>
      <c r="AZ89" s="135"/>
      <c r="BA89" s="135"/>
    </row>
    <row r="90" spans="1:53" s="156" customFormat="1" ht="15.75">
      <c r="A90" s="139"/>
      <c r="B90" s="153"/>
      <c r="C90" s="154"/>
      <c r="D90" s="154"/>
      <c r="E90" s="154"/>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P90" s="135"/>
      <c r="AQ90" s="135"/>
      <c r="AR90" s="135"/>
      <c r="AS90" s="135"/>
      <c r="AT90" s="135"/>
      <c r="AU90" s="135"/>
      <c r="AV90" s="135"/>
      <c r="AW90" s="135"/>
      <c r="AX90" s="135"/>
      <c r="AY90" s="135"/>
      <c r="AZ90" s="135"/>
      <c r="BA90" s="135"/>
    </row>
    <row r="91" spans="1:53" s="156" customFormat="1" ht="15.75">
      <c r="A91" s="139"/>
      <c r="B91" s="153"/>
      <c r="C91" s="154"/>
      <c r="D91" s="154"/>
      <c r="E91" s="154"/>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P91" s="135"/>
      <c r="AQ91" s="135"/>
      <c r="AR91" s="135"/>
      <c r="AS91" s="135"/>
      <c r="AT91" s="135"/>
      <c r="AU91" s="135"/>
      <c r="AV91" s="135"/>
      <c r="AW91" s="135"/>
      <c r="AX91" s="135"/>
      <c r="AY91" s="135"/>
      <c r="AZ91" s="135"/>
      <c r="BA91" s="135"/>
    </row>
    <row r="92" spans="1:53" s="156" customFormat="1" ht="15.75">
      <c r="A92" s="139"/>
      <c r="B92" s="153"/>
      <c r="C92" s="154"/>
      <c r="D92" s="154"/>
      <c r="E92" s="154"/>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P92" s="135"/>
      <c r="AQ92" s="135"/>
      <c r="AR92" s="135"/>
      <c r="AS92" s="135"/>
      <c r="AT92" s="135"/>
      <c r="AU92" s="135"/>
      <c r="AV92" s="135"/>
      <c r="AW92" s="135"/>
      <c r="AX92" s="135"/>
      <c r="AY92" s="135"/>
      <c r="AZ92" s="135"/>
      <c r="BA92" s="135"/>
    </row>
    <row r="93" spans="1:53" s="156" customFormat="1" ht="15.75">
      <c r="A93" s="139"/>
      <c r="B93" s="153"/>
      <c r="C93" s="154"/>
      <c r="D93" s="154"/>
      <c r="E93" s="154"/>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P93" s="135"/>
      <c r="AQ93" s="135"/>
      <c r="AR93" s="135"/>
      <c r="AS93" s="135"/>
      <c r="AT93" s="135"/>
      <c r="AU93" s="135"/>
      <c r="AV93" s="135"/>
      <c r="AW93" s="135"/>
      <c r="AX93" s="135"/>
      <c r="AY93" s="135"/>
      <c r="AZ93" s="135"/>
      <c r="BA93" s="135"/>
    </row>
    <row r="94" spans="1:53" s="156" customFormat="1" ht="15.75">
      <c r="A94" s="139"/>
      <c r="B94" s="153"/>
      <c r="C94" s="154"/>
      <c r="D94" s="154"/>
      <c r="E94" s="154"/>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P94" s="135"/>
      <c r="AQ94" s="135"/>
      <c r="AR94" s="135"/>
      <c r="AS94" s="135"/>
      <c r="AT94" s="135"/>
      <c r="AU94" s="135"/>
      <c r="AV94" s="135"/>
      <c r="AW94" s="135"/>
      <c r="AX94" s="135"/>
      <c r="AY94" s="135"/>
      <c r="AZ94" s="135"/>
      <c r="BA94" s="135"/>
    </row>
    <row r="95" spans="1:53" s="156" customFormat="1" ht="15.75">
      <c r="A95" s="139"/>
      <c r="B95" s="153"/>
      <c r="C95" s="154"/>
      <c r="D95" s="154"/>
      <c r="E95" s="154"/>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P95" s="135"/>
      <c r="AQ95" s="135"/>
      <c r="AR95" s="135"/>
      <c r="AS95" s="135"/>
      <c r="AT95" s="135"/>
      <c r="AU95" s="135"/>
      <c r="AV95" s="135"/>
      <c r="AW95" s="135"/>
      <c r="AX95" s="135"/>
      <c r="AY95" s="135"/>
      <c r="AZ95" s="135"/>
      <c r="BA95" s="135"/>
    </row>
    <row r="96" spans="1:53" s="156" customFormat="1" ht="15.75">
      <c r="A96" s="139"/>
      <c r="B96" s="153"/>
      <c r="C96" s="154"/>
      <c r="D96" s="154"/>
      <c r="E96" s="154"/>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P96" s="135"/>
      <c r="AQ96" s="135"/>
      <c r="AR96" s="135"/>
      <c r="AS96" s="135"/>
      <c r="AT96" s="135"/>
      <c r="AU96" s="135"/>
      <c r="AV96" s="135"/>
      <c r="AW96" s="135"/>
      <c r="AX96" s="135"/>
      <c r="AY96" s="135"/>
      <c r="AZ96" s="135"/>
      <c r="BA96" s="135"/>
    </row>
    <row r="97" spans="1:53" s="156" customFormat="1" ht="15.75">
      <c r="A97" s="139"/>
      <c r="B97" s="153"/>
      <c r="C97" s="154"/>
      <c r="D97" s="154"/>
      <c r="E97" s="154"/>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P97" s="135"/>
      <c r="AQ97" s="135"/>
      <c r="AR97" s="135"/>
      <c r="AS97" s="135"/>
      <c r="AT97" s="135"/>
      <c r="AU97" s="135"/>
      <c r="AV97" s="135"/>
      <c r="AW97" s="135"/>
      <c r="AX97" s="135"/>
      <c r="AY97" s="135"/>
      <c r="AZ97" s="135"/>
      <c r="BA97" s="135"/>
    </row>
    <row r="98" spans="1:53" s="156" customFormat="1" ht="15.75">
      <c r="A98" s="139"/>
      <c r="B98" s="153"/>
      <c r="C98" s="154"/>
      <c r="D98" s="154"/>
      <c r="E98" s="154"/>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P98" s="135"/>
      <c r="AQ98" s="135"/>
      <c r="AR98" s="135"/>
      <c r="AS98" s="135"/>
      <c r="AT98" s="135"/>
      <c r="AU98" s="135"/>
      <c r="AV98" s="135"/>
      <c r="AW98" s="135"/>
      <c r="AX98" s="135"/>
      <c r="AY98" s="135"/>
      <c r="AZ98" s="135"/>
      <c r="BA98" s="135"/>
    </row>
    <row r="99" spans="1:53" s="156" customFormat="1" ht="15.75">
      <c r="A99" s="139"/>
      <c r="B99" s="153"/>
      <c r="C99" s="154"/>
      <c r="D99" s="154"/>
      <c r="E99" s="154"/>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P99" s="135"/>
      <c r="AQ99" s="135"/>
      <c r="AR99" s="135"/>
      <c r="AS99" s="135"/>
      <c r="AT99" s="135"/>
      <c r="AU99" s="135"/>
      <c r="AV99" s="135"/>
      <c r="AW99" s="135"/>
      <c r="AX99" s="135"/>
      <c r="AY99" s="135"/>
      <c r="AZ99" s="135"/>
      <c r="BA99" s="135"/>
    </row>
    <row r="100" spans="1:53" s="156" customFormat="1" ht="15.75">
      <c r="A100" s="139"/>
      <c r="B100" s="153"/>
      <c r="C100" s="154"/>
      <c r="D100" s="154"/>
      <c r="E100" s="154"/>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P100" s="135"/>
      <c r="AQ100" s="135"/>
      <c r="AR100" s="135"/>
      <c r="AS100" s="135"/>
      <c r="AT100" s="135"/>
      <c r="AU100" s="135"/>
      <c r="AV100" s="135"/>
      <c r="AW100" s="135"/>
      <c r="AX100" s="135"/>
      <c r="AY100" s="135"/>
      <c r="AZ100" s="135"/>
      <c r="BA100" s="135"/>
    </row>
    <row r="101" spans="1:53" s="156" customFormat="1" ht="15.75">
      <c r="A101" s="139"/>
      <c r="B101" s="153"/>
      <c r="C101" s="154"/>
      <c r="D101" s="154"/>
      <c r="E101" s="154"/>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P101" s="135"/>
      <c r="AQ101" s="135"/>
      <c r="AR101" s="135"/>
      <c r="AS101" s="135"/>
      <c r="AT101" s="135"/>
      <c r="AU101" s="135"/>
      <c r="AV101" s="135"/>
      <c r="AW101" s="135"/>
      <c r="AX101" s="135"/>
      <c r="AY101" s="135"/>
      <c r="AZ101" s="135"/>
      <c r="BA101" s="135"/>
    </row>
    <row r="102" spans="1:53" s="156" customFormat="1" ht="15.75">
      <c r="A102" s="139"/>
      <c r="B102" s="153"/>
      <c r="C102" s="154"/>
      <c r="D102" s="154"/>
      <c r="E102" s="154"/>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P102" s="135"/>
      <c r="AQ102" s="135"/>
      <c r="AR102" s="135"/>
      <c r="AS102" s="135"/>
      <c r="AT102" s="135"/>
      <c r="AU102" s="135"/>
      <c r="AV102" s="135"/>
      <c r="AW102" s="135"/>
      <c r="AX102" s="135"/>
      <c r="AY102" s="135"/>
      <c r="AZ102" s="135"/>
      <c r="BA102" s="135"/>
    </row>
    <row r="103" spans="1:53" s="156" customFormat="1" ht="15.75">
      <c r="A103" s="139"/>
      <c r="B103" s="153"/>
      <c r="C103" s="154"/>
      <c r="D103" s="154"/>
      <c r="E103" s="154"/>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P103" s="135"/>
      <c r="AQ103" s="135"/>
      <c r="AR103" s="135"/>
      <c r="AS103" s="135"/>
      <c r="AT103" s="135"/>
      <c r="AU103" s="135"/>
      <c r="AV103" s="135"/>
      <c r="AW103" s="135"/>
      <c r="AX103" s="135"/>
      <c r="AY103" s="135"/>
      <c r="AZ103" s="135"/>
      <c r="BA103" s="135"/>
    </row>
    <row r="104" spans="1:53" s="156" customFormat="1" ht="15.75">
      <c r="A104" s="139"/>
      <c r="B104" s="153"/>
      <c r="C104" s="154"/>
      <c r="D104" s="154"/>
      <c r="E104" s="154"/>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P104" s="135"/>
      <c r="AQ104" s="135"/>
      <c r="AR104" s="135"/>
      <c r="AS104" s="135"/>
      <c r="AT104" s="135"/>
      <c r="AU104" s="135"/>
      <c r="AV104" s="135"/>
      <c r="AW104" s="135"/>
      <c r="AX104" s="135"/>
      <c r="AY104" s="135"/>
      <c r="AZ104" s="135"/>
      <c r="BA104" s="135"/>
    </row>
    <row r="105" spans="1:53" s="156" customFormat="1" ht="15.75">
      <c r="A105" s="139"/>
      <c r="B105" s="153"/>
      <c r="C105" s="154"/>
      <c r="D105" s="154"/>
      <c r="E105" s="154"/>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P105" s="135"/>
      <c r="AQ105" s="135"/>
      <c r="AR105" s="135"/>
      <c r="AS105" s="135"/>
      <c r="AT105" s="135"/>
      <c r="AU105" s="135"/>
      <c r="AV105" s="135"/>
      <c r="AW105" s="135"/>
      <c r="AX105" s="135"/>
      <c r="AY105" s="135"/>
      <c r="AZ105" s="135"/>
      <c r="BA105" s="135"/>
    </row>
    <row r="106" spans="1:53" s="156" customFormat="1" ht="15.75">
      <c r="A106" s="139"/>
      <c r="B106" s="153"/>
      <c r="C106" s="154"/>
      <c r="D106" s="154"/>
      <c r="E106" s="154"/>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P106" s="135"/>
      <c r="AQ106" s="135"/>
      <c r="AR106" s="135"/>
      <c r="AS106" s="135"/>
      <c r="AT106" s="135"/>
      <c r="AU106" s="135"/>
      <c r="AV106" s="135"/>
      <c r="AW106" s="135"/>
      <c r="AX106" s="135"/>
      <c r="AY106" s="135"/>
      <c r="AZ106" s="135"/>
      <c r="BA106" s="135"/>
    </row>
    <row r="107" spans="1:53" s="156" customFormat="1" ht="15.75">
      <c r="A107" s="139"/>
      <c r="B107" s="153"/>
      <c r="C107" s="154"/>
      <c r="D107" s="154"/>
      <c r="E107" s="154"/>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P107" s="135"/>
      <c r="AQ107" s="135"/>
      <c r="AR107" s="135"/>
      <c r="AS107" s="135"/>
      <c r="AT107" s="135"/>
      <c r="AU107" s="135"/>
      <c r="AV107" s="135"/>
      <c r="AW107" s="135"/>
      <c r="AX107" s="135"/>
      <c r="AY107" s="135"/>
      <c r="AZ107" s="135"/>
      <c r="BA107" s="135"/>
    </row>
    <row r="108" spans="1:53" s="156" customFormat="1" ht="15.75">
      <c r="A108" s="139"/>
      <c r="B108" s="153"/>
      <c r="C108" s="154"/>
      <c r="D108" s="154"/>
      <c r="E108" s="154"/>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P108" s="135"/>
      <c r="AQ108" s="135"/>
      <c r="AR108" s="135"/>
      <c r="AS108" s="135"/>
      <c r="AT108" s="135"/>
      <c r="AU108" s="135"/>
      <c r="AV108" s="135"/>
      <c r="AW108" s="135"/>
      <c r="AX108" s="135"/>
      <c r="AY108" s="135"/>
      <c r="AZ108" s="135"/>
      <c r="BA108" s="135"/>
    </row>
    <row r="109" spans="1:53" s="156" customFormat="1" ht="15.75">
      <c r="A109" s="139"/>
      <c r="B109" s="153"/>
      <c r="C109" s="154"/>
      <c r="D109" s="154"/>
      <c r="E109" s="154"/>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P109" s="135"/>
      <c r="AQ109" s="135"/>
      <c r="AR109" s="135"/>
      <c r="AS109" s="135"/>
      <c r="AT109" s="135"/>
      <c r="AU109" s="135"/>
      <c r="AV109" s="135"/>
      <c r="AW109" s="135"/>
      <c r="AX109" s="135"/>
      <c r="AY109" s="135"/>
      <c r="AZ109" s="135"/>
      <c r="BA109" s="135"/>
    </row>
    <row r="110" spans="1:53" s="156" customFormat="1" ht="15.75">
      <c r="A110" s="139"/>
      <c r="B110" s="153"/>
      <c r="C110" s="154"/>
      <c r="D110" s="154"/>
      <c r="E110" s="154"/>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P110" s="135"/>
      <c r="AQ110" s="135"/>
      <c r="AR110" s="135"/>
      <c r="AS110" s="135"/>
      <c r="AT110" s="135"/>
      <c r="AU110" s="135"/>
      <c r="AV110" s="135"/>
      <c r="AW110" s="135"/>
      <c r="AX110" s="135"/>
      <c r="AY110" s="135"/>
      <c r="AZ110" s="135"/>
      <c r="BA110" s="135"/>
    </row>
    <row r="111" spans="1:53" s="156" customFormat="1" ht="15.75">
      <c r="A111" s="139"/>
      <c r="B111" s="153"/>
      <c r="C111" s="154"/>
      <c r="D111" s="154"/>
      <c r="E111" s="154"/>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P111" s="135"/>
      <c r="AQ111" s="135"/>
      <c r="AR111" s="135"/>
      <c r="AS111" s="135"/>
      <c r="AT111" s="135"/>
      <c r="AU111" s="135"/>
      <c r="AV111" s="135"/>
      <c r="AW111" s="135"/>
      <c r="AX111" s="135"/>
      <c r="AY111" s="135"/>
      <c r="AZ111" s="135"/>
      <c r="BA111" s="135"/>
    </row>
    <row r="112" spans="1:53" s="156" customFormat="1" ht="15.75">
      <c r="A112" s="139"/>
      <c r="B112" s="153"/>
      <c r="C112" s="154"/>
      <c r="D112" s="154"/>
      <c r="E112" s="154"/>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P112" s="135"/>
      <c r="AQ112" s="135"/>
      <c r="AR112" s="135"/>
      <c r="AS112" s="135"/>
      <c r="AT112" s="135"/>
      <c r="AU112" s="135"/>
      <c r="AV112" s="135"/>
      <c r="AW112" s="135"/>
      <c r="AX112" s="135"/>
      <c r="AY112" s="135"/>
      <c r="AZ112" s="135"/>
      <c r="BA112" s="135"/>
    </row>
    <row r="113" spans="1:53" s="156" customFormat="1" ht="15.75">
      <c r="A113" s="139"/>
      <c r="B113" s="153"/>
      <c r="C113" s="154"/>
      <c r="D113" s="154"/>
      <c r="E113" s="154"/>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P113" s="135"/>
      <c r="AQ113" s="135"/>
      <c r="AR113" s="135"/>
      <c r="AS113" s="135"/>
      <c r="AT113" s="135"/>
      <c r="AU113" s="135"/>
      <c r="AV113" s="135"/>
      <c r="AW113" s="135"/>
      <c r="AX113" s="135"/>
      <c r="AY113" s="135"/>
      <c r="AZ113" s="135"/>
      <c r="BA113" s="135"/>
    </row>
    <row r="114" spans="1:53" s="156" customFormat="1" ht="15.75">
      <c r="A114" s="139"/>
      <c r="B114" s="153"/>
      <c r="C114" s="154"/>
      <c r="D114" s="154"/>
      <c r="E114" s="154"/>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P114" s="135"/>
      <c r="AQ114" s="135"/>
      <c r="AR114" s="135"/>
      <c r="AS114" s="135"/>
      <c r="AT114" s="135"/>
      <c r="AU114" s="135"/>
      <c r="AV114" s="135"/>
      <c r="AW114" s="135"/>
      <c r="AX114" s="135"/>
      <c r="AY114" s="135"/>
      <c r="AZ114" s="135"/>
      <c r="BA114" s="135"/>
    </row>
    <row r="115" spans="1:53" s="156" customFormat="1" ht="15.75">
      <c r="A115" s="139"/>
      <c r="B115" s="153"/>
      <c r="C115" s="154"/>
      <c r="D115" s="154"/>
      <c r="E115" s="154"/>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P115" s="135"/>
      <c r="AQ115" s="135"/>
      <c r="AR115" s="135"/>
      <c r="AS115" s="135"/>
      <c r="AT115" s="135"/>
      <c r="AU115" s="135"/>
      <c r="AV115" s="135"/>
      <c r="AW115" s="135"/>
      <c r="AX115" s="135"/>
      <c r="AY115" s="135"/>
      <c r="AZ115" s="135"/>
      <c r="BA115" s="135"/>
    </row>
    <row r="116" spans="1:53" s="156" customFormat="1" ht="15.75">
      <c r="A116" s="139"/>
      <c r="B116" s="153"/>
      <c r="C116" s="154"/>
      <c r="D116" s="154"/>
      <c r="E116" s="154"/>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P116" s="135"/>
      <c r="AQ116" s="135"/>
      <c r="AR116" s="135"/>
      <c r="AS116" s="135"/>
      <c r="AT116" s="135"/>
      <c r="AU116" s="135"/>
      <c r="AV116" s="135"/>
      <c r="AW116" s="135"/>
      <c r="AX116" s="135"/>
      <c r="AY116" s="135"/>
      <c r="AZ116" s="135"/>
      <c r="BA116" s="135"/>
    </row>
    <row r="117" spans="1:53" s="156" customFormat="1" ht="15.75">
      <c r="A117" s="139"/>
      <c r="B117" s="153"/>
      <c r="C117" s="154"/>
      <c r="D117" s="154"/>
      <c r="E117" s="154"/>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P117" s="135"/>
      <c r="AQ117" s="135"/>
      <c r="AR117" s="135"/>
      <c r="AS117" s="135"/>
      <c r="AT117" s="135"/>
      <c r="AU117" s="135"/>
      <c r="AV117" s="135"/>
      <c r="AW117" s="135"/>
      <c r="AX117" s="135"/>
      <c r="AY117" s="135"/>
      <c r="AZ117" s="135"/>
      <c r="BA117" s="135"/>
    </row>
    <row r="118" spans="1:53" s="156" customFormat="1" ht="15.75">
      <c r="A118" s="139"/>
      <c r="B118" s="153"/>
      <c r="C118" s="154"/>
      <c r="D118" s="154"/>
      <c r="E118" s="154"/>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P118" s="135"/>
      <c r="AQ118" s="135"/>
      <c r="AR118" s="135"/>
      <c r="AS118" s="135"/>
      <c r="AT118" s="135"/>
      <c r="AU118" s="135"/>
      <c r="AV118" s="135"/>
      <c r="AW118" s="135"/>
      <c r="AX118" s="135"/>
      <c r="AY118" s="135"/>
      <c r="AZ118" s="135"/>
      <c r="BA118" s="135"/>
    </row>
    <row r="119" spans="1:53" s="156" customFormat="1" ht="15.75">
      <c r="A119" s="139"/>
      <c r="B119" s="153"/>
      <c r="C119" s="154"/>
      <c r="D119" s="154"/>
      <c r="E119" s="154"/>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P119" s="135"/>
      <c r="AQ119" s="135"/>
      <c r="AR119" s="135"/>
      <c r="AS119" s="135"/>
      <c r="AT119" s="135"/>
      <c r="AU119" s="135"/>
      <c r="AV119" s="135"/>
      <c r="AW119" s="135"/>
      <c r="AX119" s="135"/>
      <c r="AY119" s="135"/>
      <c r="AZ119" s="135"/>
      <c r="BA119" s="135"/>
    </row>
    <row r="120" spans="1:53" s="156" customFormat="1" ht="15.75">
      <c r="A120" s="139"/>
      <c r="B120" s="153"/>
      <c r="C120" s="154"/>
      <c r="D120" s="154"/>
      <c r="E120" s="154"/>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P120" s="135"/>
      <c r="AQ120" s="135"/>
      <c r="AR120" s="135"/>
      <c r="AS120" s="135"/>
      <c r="AT120" s="135"/>
      <c r="AU120" s="135"/>
      <c r="AV120" s="135"/>
      <c r="AW120" s="135"/>
      <c r="AX120" s="135"/>
      <c r="AY120" s="135"/>
      <c r="AZ120" s="135"/>
      <c r="BA120" s="135"/>
    </row>
    <row r="121" spans="1:53" s="156" customFormat="1" ht="15.75">
      <c r="A121" s="139"/>
      <c r="B121" s="153"/>
      <c r="C121" s="154"/>
      <c r="D121" s="154"/>
      <c r="E121" s="154"/>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P121" s="135"/>
      <c r="AQ121" s="135"/>
      <c r="AR121" s="135"/>
      <c r="AS121" s="135"/>
      <c r="AT121" s="135"/>
      <c r="AU121" s="135"/>
      <c r="AV121" s="135"/>
      <c r="AW121" s="135"/>
      <c r="AX121" s="135"/>
      <c r="AY121" s="135"/>
      <c r="AZ121" s="135"/>
      <c r="BA121" s="135"/>
    </row>
    <row r="122" spans="1:53" s="156" customFormat="1" ht="15.75">
      <c r="A122" s="139"/>
      <c r="B122" s="153"/>
      <c r="C122" s="154"/>
      <c r="D122" s="154"/>
      <c r="E122" s="154"/>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P122" s="135"/>
      <c r="AQ122" s="135"/>
      <c r="AR122" s="135"/>
      <c r="AS122" s="135"/>
      <c r="AT122" s="135"/>
      <c r="AU122" s="135"/>
      <c r="AV122" s="135"/>
      <c r="AW122" s="135"/>
      <c r="AX122" s="135"/>
      <c r="AY122" s="135"/>
      <c r="AZ122" s="135"/>
      <c r="BA122" s="135"/>
    </row>
    <row r="123" spans="1:53" s="156" customFormat="1" ht="15.75">
      <c r="A123" s="139"/>
      <c r="B123" s="153"/>
      <c r="C123" s="154"/>
      <c r="D123" s="154"/>
      <c r="E123" s="154"/>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P123" s="135"/>
      <c r="AQ123" s="135"/>
      <c r="AR123" s="135"/>
      <c r="AS123" s="135"/>
      <c r="AT123" s="135"/>
      <c r="AU123" s="135"/>
      <c r="AV123" s="135"/>
      <c r="AW123" s="135"/>
      <c r="AX123" s="135"/>
      <c r="AY123" s="135"/>
      <c r="AZ123" s="135"/>
      <c r="BA123" s="135"/>
    </row>
    <row r="124" spans="1:53" s="156" customFormat="1" ht="15.75">
      <c r="A124" s="139"/>
      <c r="B124" s="153"/>
      <c r="C124" s="154"/>
      <c r="D124" s="154"/>
      <c r="E124" s="154"/>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P124" s="135"/>
      <c r="AQ124" s="135"/>
      <c r="AR124" s="135"/>
      <c r="AS124" s="135"/>
      <c r="AT124" s="135"/>
      <c r="AU124" s="135"/>
      <c r="AV124" s="135"/>
      <c r="AW124" s="135"/>
      <c r="AX124" s="135"/>
      <c r="AY124" s="135"/>
      <c r="AZ124" s="135"/>
      <c r="BA124" s="135"/>
    </row>
    <row r="125" spans="1:53" s="156" customFormat="1" ht="15.75">
      <c r="A125" s="139"/>
      <c r="B125" s="153"/>
      <c r="C125" s="154"/>
      <c r="D125" s="154"/>
      <c r="E125" s="154"/>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P125" s="135"/>
      <c r="AQ125" s="135"/>
      <c r="AR125" s="135"/>
      <c r="AS125" s="135"/>
      <c r="AT125" s="135"/>
      <c r="AU125" s="135"/>
      <c r="AV125" s="135"/>
      <c r="AW125" s="135"/>
      <c r="AX125" s="135"/>
      <c r="AY125" s="135"/>
      <c r="AZ125" s="135"/>
      <c r="BA125" s="135"/>
    </row>
    <row r="126" spans="1:53" s="156" customFormat="1" ht="15.75">
      <c r="A126" s="139"/>
      <c r="B126" s="153"/>
      <c r="C126" s="154"/>
      <c r="D126" s="154"/>
      <c r="E126" s="154"/>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P126" s="135"/>
      <c r="AQ126" s="135"/>
      <c r="AR126" s="135"/>
      <c r="AS126" s="135"/>
      <c r="AT126" s="135"/>
      <c r="AU126" s="135"/>
      <c r="AV126" s="135"/>
      <c r="AW126" s="135"/>
      <c r="AX126" s="135"/>
      <c r="AY126" s="135"/>
      <c r="AZ126" s="135"/>
      <c r="BA126" s="135"/>
    </row>
    <row r="127" spans="1:53" s="156" customFormat="1" ht="15.75">
      <c r="A127" s="139"/>
      <c r="B127" s="153"/>
      <c r="C127" s="154"/>
      <c r="D127" s="154"/>
      <c r="E127" s="154"/>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P127" s="135"/>
      <c r="AQ127" s="135"/>
      <c r="AR127" s="135"/>
      <c r="AS127" s="135"/>
      <c r="AT127" s="135"/>
      <c r="AU127" s="135"/>
      <c r="AV127" s="135"/>
      <c r="AW127" s="135"/>
      <c r="AX127" s="135"/>
      <c r="AY127" s="135"/>
      <c r="AZ127" s="135"/>
      <c r="BA127" s="135"/>
    </row>
    <row r="128" spans="1:53" s="156" customFormat="1" ht="15.75">
      <c r="A128" s="139"/>
      <c r="B128" s="153"/>
      <c r="C128" s="154"/>
      <c r="D128" s="154"/>
      <c r="E128" s="154"/>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P128" s="135"/>
      <c r="AQ128" s="135"/>
      <c r="AR128" s="135"/>
      <c r="AS128" s="135"/>
      <c r="AT128" s="135"/>
      <c r="AU128" s="135"/>
      <c r="AV128" s="135"/>
      <c r="AW128" s="135"/>
      <c r="AX128" s="135"/>
      <c r="AY128" s="135"/>
      <c r="AZ128" s="135"/>
      <c r="BA128" s="135"/>
    </row>
    <row r="129" spans="1:53" s="156" customFormat="1" ht="15.75">
      <c r="A129" s="139"/>
      <c r="B129" s="153"/>
      <c r="C129" s="154"/>
      <c r="D129" s="154"/>
      <c r="E129" s="154"/>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P129" s="135"/>
      <c r="AQ129" s="135"/>
      <c r="AR129" s="135"/>
      <c r="AS129" s="135"/>
      <c r="AT129" s="135"/>
      <c r="AU129" s="135"/>
      <c r="AV129" s="135"/>
      <c r="AW129" s="135"/>
      <c r="AX129" s="135"/>
      <c r="AY129" s="135"/>
      <c r="AZ129" s="135"/>
      <c r="BA129" s="135"/>
    </row>
    <row r="130" spans="1:53" s="156" customFormat="1" ht="15.75">
      <c r="A130" s="139"/>
      <c r="B130" s="153"/>
      <c r="C130" s="154"/>
      <c r="D130" s="154"/>
      <c r="E130" s="154"/>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P130" s="135"/>
      <c r="AQ130" s="135"/>
      <c r="AR130" s="135"/>
      <c r="AS130" s="135"/>
      <c r="AT130" s="135"/>
      <c r="AU130" s="135"/>
      <c r="AV130" s="135"/>
      <c r="AW130" s="135"/>
      <c r="AX130" s="135"/>
      <c r="AY130" s="135"/>
      <c r="AZ130" s="135"/>
      <c r="BA130" s="135"/>
    </row>
    <row r="131" spans="1:53" s="156" customFormat="1" ht="15.75">
      <c r="A131" s="139"/>
      <c r="B131" s="153"/>
      <c r="C131" s="154"/>
      <c r="D131" s="154"/>
      <c r="E131" s="154"/>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P131" s="135"/>
      <c r="AQ131" s="135"/>
      <c r="AR131" s="135"/>
      <c r="AS131" s="135"/>
      <c r="AT131" s="135"/>
      <c r="AU131" s="135"/>
      <c r="AV131" s="135"/>
      <c r="AW131" s="135"/>
      <c r="AX131" s="135"/>
      <c r="AY131" s="135"/>
      <c r="AZ131" s="135"/>
      <c r="BA131" s="135"/>
    </row>
    <row r="132" spans="1:53" s="156" customFormat="1" ht="15.75">
      <c r="A132" s="139"/>
      <c r="B132" s="153"/>
      <c r="C132" s="154"/>
      <c r="D132" s="154"/>
      <c r="E132" s="154"/>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P132" s="135"/>
      <c r="AQ132" s="135"/>
      <c r="AR132" s="135"/>
      <c r="AS132" s="135"/>
      <c r="AT132" s="135"/>
      <c r="AU132" s="135"/>
      <c r="AV132" s="135"/>
      <c r="AW132" s="135"/>
      <c r="AX132" s="135"/>
      <c r="AY132" s="135"/>
      <c r="AZ132" s="135"/>
      <c r="BA132" s="135"/>
    </row>
    <row r="133" spans="1:53" s="156" customFormat="1" ht="15.75">
      <c r="A133" s="139"/>
      <c r="B133" s="153"/>
      <c r="C133" s="154"/>
      <c r="D133" s="154"/>
      <c r="E133" s="154"/>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P133" s="135"/>
      <c r="AQ133" s="135"/>
      <c r="AR133" s="135"/>
      <c r="AS133" s="135"/>
      <c r="AT133" s="135"/>
      <c r="AU133" s="135"/>
      <c r="AV133" s="135"/>
      <c r="AW133" s="135"/>
      <c r="AX133" s="135"/>
      <c r="AY133" s="135"/>
      <c r="AZ133" s="135"/>
      <c r="BA133" s="135"/>
    </row>
    <row r="134" spans="1:53" s="156" customFormat="1" ht="15.75">
      <c r="A134" s="139"/>
      <c r="B134" s="153"/>
      <c r="C134" s="154"/>
      <c r="D134" s="154"/>
      <c r="E134" s="154"/>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P134" s="135"/>
      <c r="AQ134" s="135"/>
      <c r="AR134" s="135"/>
      <c r="AS134" s="135"/>
      <c r="AT134" s="135"/>
      <c r="AU134" s="135"/>
      <c r="AV134" s="135"/>
      <c r="AW134" s="135"/>
      <c r="AX134" s="135"/>
      <c r="AY134" s="135"/>
      <c r="AZ134" s="135"/>
      <c r="BA134" s="135"/>
    </row>
    <row r="135" spans="1:53" s="156" customFormat="1" ht="15.75">
      <c r="A135" s="139"/>
      <c r="B135" s="153"/>
      <c r="C135" s="154"/>
      <c r="D135" s="154"/>
      <c r="E135" s="154"/>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P135" s="135"/>
      <c r="AQ135" s="135"/>
      <c r="AR135" s="135"/>
      <c r="AS135" s="135"/>
      <c r="AT135" s="135"/>
      <c r="AU135" s="135"/>
      <c r="AV135" s="135"/>
      <c r="AW135" s="135"/>
      <c r="AX135" s="135"/>
      <c r="AY135" s="135"/>
      <c r="AZ135" s="135"/>
      <c r="BA135" s="135"/>
    </row>
    <row r="136" spans="1:53" s="156" customFormat="1" ht="15.75">
      <c r="A136" s="139"/>
      <c r="B136" s="153"/>
      <c r="C136" s="154"/>
      <c r="D136" s="154"/>
      <c r="E136" s="154"/>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P136" s="135"/>
      <c r="AQ136" s="135"/>
      <c r="AR136" s="135"/>
      <c r="AS136" s="135"/>
      <c r="AT136" s="135"/>
      <c r="AU136" s="135"/>
      <c r="AV136" s="135"/>
      <c r="AW136" s="135"/>
      <c r="AX136" s="135"/>
      <c r="AY136" s="135"/>
      <c r="AZ136" s="135"/>
      <c r="BA136" s="135"/>
    </row>
    <row r="137" spans="1:53" s="156" customFormat="1" ht="15.75">
      <c r="A137" s="139"/>
      <c r="B137" s="153"/>
      <c r="C137" s="154"/>
      <c r="D137" s="154"/>
      <c r="E137" s="154"/>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P137" s="135"/>
      <c r="AQ137" s="135"/>
      <c r="AR137" s="135"/>
      <c r="AS137" s="135"/>
      <c r="AT137" s="135"/>
      <c r="AU137" s="135"/>
      <c r="AV137" s="135"/>
      <c r="AW137" s="135"/>
      <c r="AX137" s="135"/>
      <c r="AY137" s="135"/>
      <c r="AZ137" s="135"/>
      <c r="BA137" s="135"/>
    </row>
    <row r="138" spans="1:53" s="156" customFormat="1" ht="15.75">
      <c r="A138" s="139"/>
      <c r="B138" s="153"/>
      <c r="C138" s="154"/>
      <c r="D138" s="154"/>
      <c r="E138" s="154"/>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P138" s="135"/>
      <c r="AQ138" s="135"/>
      <c r="AR138" s="135"/>
      <c r="AS138" s="135"/>
      <c r="AT138" s="135"/>
      <c r="AU138" s="135"/>
      <c r="AV138" s="135"/>
      <c r="AW138" s="135"/>
      <c r="AX138" s="135"/>
      <c r="AY138" s="135"/>
      <c r="AZ138" s="135"/>
      <c r="BA138" s="135"/>
    </row>
    <row r="139" spans="1:53" s="156" customFormat="1" ht="15.75">
      <c r="A139" s="139"/>
      <c r="B139" s="153"/>
      <c r="C139" s="154"/>
      <c r="D139" s="154"/>
      <c r="E139" s="154"/>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P139" s="135"/>
      <c r="AQ139" s="135"/>
      <c r="AR139" s="135"/>
      <c r="AS139" s="135"/>
      <c r="AT139" s="135"/>
      <c r="AU139" s="135"/>
      <c r="AV139" s="135"/>
      <c r="AW139" s="135"/>
      <c r="AX139" s="135"/>
      <c r="AY139" s="135"/>
      <c r="AZ139" s="135"/>
      <c r="BA139" s="135"/>
    </row>
    <row r="140" spans="1:53" s="156" customFormat="1" ht="15.75">
      <c r="A140" s="139"/>
      <c r="B140" s="153"/>
      <c r="C140" s="154"/>
      <c r="D140" s="154"/>
      <c r="E140" s="154"/>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P140" s="135"/>
      <c r="AQ140" s="135"/>
      <c r="AR140" s="135"/>
      <c r="AS140" s="135"/>
      <c r="AT140" s="135"/>
      <c r="AU140" s="135"/>
      <c r="AV140" s="135"/>
      <c r="AW140" s="135"/>
      <c r="AX140" s="135"/>
      <c r="AY140" s="135"/>
      <c r="AZ140" s="135"/>
      <c r="BA140" s="135"/>
    </row>
    <row r="141" spans="1:53" s="156" customFormat="1" ht="15.75">
      <c r="A141" s="139"/>
      <c r="B141" s="153"/>
      <c r="C141" s="154"/>
      <c r="D141" s="154"/>
      <c r="E141" s="154"/>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P141" s="135"/>
      <c r="AQ141" s="135"/>
      <c r="AR141" s="135"/>
      <c r="AS141" s="135"/>
      <c r="AT141" s="135"/>
      <c r="AU141" s="135"/>
      <c r="AV141" s="135"/>
      <c r="AW141" s="135"/>
      <c r="AX141" s="135"/>
      <c r="AY141" s="135"/>
      <c r="AZ141" s="135"/>
      <c r="BA141" s="135"/>
    </row>
    <row r="142" spans="1:53" s="156" customFormat="1" ht="15.75">
      <c r="A142" s="139"/>
      <c r="B142" s="153"/>
      <c r="C142" s="154"/>
      <c r="D142" s="154"/>
      <c r="E142" s="154"/>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P142" s="135"/>
      <c r="AQ142" s="135"/>
      <c r="AR142" s="135"/>
      <c r="AS142" s="135"/>
      <c r="AT142" s="135"/>
      <c r="AU142" s="135"/>
      <c r="AV142" s="135"/>
      <c r="AW142" s="135"/>
      <c r="AX142" s="135"/>
      <c r="AY142" s="135"/>
      <c r="AZ142" s="135"/>
      <c r="BA142" s="135"/>
    </row>
    <row r="143" spans="1:53" s="156" customFormat="1" ht="15.75">
      <c r="A143" s="139"/>
      <c r="B143" s="153"/>
      <c r="C143" s="154"/>
      <c r="D143" s="154"/>
      <c r="E143" s="154"/>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P143" s="135"/>
      <c r="AQ143" s="135"/>
      <c r="AR143" s="135"/>
      <c r="AS143" s="135"/>
      <c r="AT143" s="135"/>
      <c r="AU143" s="135"/>
      <c r="AV143" s="135"/>
      <c r="AW143" s="135"/>
      <c r="AX143" s="135"/>
      <c r="AY143" s="135"/>
      <c r="AZ143" s="135"/>
      <c r="BA143" s="135"/>
    </row>
    <row r="144" spans="1:53" s="156" customFormat="1" ht="15.75">
      <c r="A144" s="139"/>
      <c r="B144" s="153"/>
      <c r="C144" s="154"/>
      <c r="D144" s="154"/>
      <c r="E144" s="154"/>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P144" s="135"/>
      <c r="AQ144" s="135"/>
      <c r="AR144" s="135"/>
      <c r="AS144" s="135"/>
      <c r="AT144" s="135"/>
      <c r="AU144" s="135"/>
      <c r="AV144" s="135"/>
      <c r="AW144" s="135"/>
      <c r="AX144" s="135"/>
      <c r="AY144" s="135"/>
      <c r="AZ144" s="135"/>
      <c r="BA144" s="135"/>
    </row>
    <row r="145" spans="1:53" s="156" customFormat="1" ht="15.75">
      <c r="A145" s="139"/>
      <c r="B145" s="153"/>
      <c r="C145" s="154"/>
      <c r="D145" s="154"/>
      <c r="E145" s="154"/>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P145" s="135"/>
      <c r="AQ145" s="135"/>
      <c r="AR145" s="135"/>
      <c r="AS145" s="135"/>
      <c r="AT145" s="135"/>
      <c r="AU145" s="135"/>
      <c r="AV145" s="135"/>
      <c r="AW145" s="135"/>
      <c r="AX145" s="135"/>
      <c r="AY145" s="135"/>
      <c r="AZ145" s="135"/>
      <c r="BA145" s="135"/>
    </row>
    <row r="146" spans="1:53" s="156" customFormat="1" ht="15.75">
      <c r="A146" s="139"/>
      <c r="B146" s="153"/>
      <c r="C146" s="154"/>
      <c r="D146" s="154"/>
      <c r="E146" s="154"/>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P146" s="135"/>
      <c r="AQ146" s="135"/>
      <c r="AR146" s="135"/>
      <c r="AS146" s="135"/>
      <c r="AT146" s="135"/>
      <c r="AU146" s="135"/>
      <c r="AV146" s="135"/>
      <c r="AW146" s="135"/>
      <c r="AX146" s="135"/>
      <c r="AY146" s="135"/>
      <c r="AZ146" s="135"/>
      <c r="BA146" s="135"/>
    </row>
    <row r="147" spans="1:53" s="156" customFormat="1" ht="15.75">
      <c r="A147" s="139"/>
      <c r="B147" s="153"/>
      <c r="C147" s="154"/>
      <c r="D147" s="154"/>
      <c r="E147" s="154"/>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P147" s="135"/>
      <c r="AQ147" s="135"/>
      <c r="AR147" s="135"/>
      <c r="AS147" s="135"/>
      <c r="AT147" s="135"/>
      <c r="AU147" s="135"/>
      <c r="AV147" s="135"/>
      <c r="AW147" s="135"/>
      <c r="AX147" s="135"/>
      <c r="AY147" s="135"/>
      <c r="AZ147" s="135"/>
      <c r="BA147" s="135"/>
    </row>
    <row r="148" spans="1:53" s="156" customFormat="1" ht="15.75">
      <c r="A148" s="139"/>
      <c r="B148" s="153"/>
      <c r="C148" s="154"/>
      <c r="D148" s="154"/>
      <c r="E148" s="154"/>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P148" s="135"/>
      <c r="AQ148" s="135"/>
      <c r="AR148" s="135"/>
      <c r="AS148" s="135"/>
      <c r="AT148" s="135"/>
      <c r="AU148" s="135"/>
      <c r="AV148" s="135"/>
      <c r="AW148" s="135"/>
      <c r="AX148" s="135"/>
      <c r="AY148" s="135"/>
      <c r="AZ148" s="135"/>
      <c r="BA148" s="135"/>
    </row>
    <row r="149" spans="1:53" s="156" customFormat="1" ht="15.75">
      <c r="A149" s="139"/>
      <c r="B149" s="153"/>
      <c r="C149" s="154"/>
      <c r="D149" s="154"/>
      <c r="E149" s="154"/>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P149" s="135"/>
      <c r="AQ149" s="135"/>
      <c r="AR149" s="135"/>
      <c r="AS149" s="135"/>
      <c r="AT149" s="135"/>
      <c r="AU149" s="135"/>
      <c r="AV149" s="135"/>
      <c r="AW149" s="135"/>
      <c r="AX149" s="135"/>
      <c r="AY149" s="135"/>
      <c r="AZ149" s="135"/>
      <c r="BA149" s="135"/>
    </row>
    <row r="150" spans="1:53" s="156" customFormat="1" ht="15.75">
      <c r="A150" s="139"/>
      <c r="B150" s="153"/>
      <c r="C150" s="154"/>
      <c r="D150" s="154"/>
      <c r="E150" s="154"/>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P150" s="135"/>
      <c r="AQ150" s="135"/>
      <c r="AR150" s="135"/>
      <c r="AS150" s="135"/>
      <c r="AT150" s="135"/>
      <c r="AU150" s="135"/>
      <c r="AV150" s="135"/>
      <c r="AW150" s="135"/>
      <c r="AX150" s="135"/>
      <c r="AY150" s="135"/>
      <c r="AZ150" s="135"/>
      <c r="BA150" s="135"/>
    </row>
    <row r="151" spans="1:53" s="156" customFormat="1" ht="15.75">
      <c r="A151" s="139"/>
      <c r="B151" s="153"/>
      <c r="C151" s="154"/>
      <c r="D151" s="154"/>
      <c r="E151" s="154"/>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P151" s="135"/>
      <c r="AQ151" s="135"/>
      <c r="AR151" s="135"/>
      <c r="AS151" s="135"/>
      <c r="AT151" s="135"/>
      <c r="AU151" s="135"/>
      <c r="AV151" s="135"/>
      <c r="AW151" s="135"/>
      <c r="AX151" s="135"/>
      <c r="AY151" s="135"/>
      <c r="AZ151" s="135"/>
      <c r="BA151" s="135"/>
    </row>
    <row r="152" spans="1:53" s="156" customFormat="1" ht="15.75">
      <c r="A152" s="139"/>
      <c r="B152" s="153"/>
      <c r="C152" s="154"/>
      <c r="D152" s="154"/>
      <c r="E152" s="154"/>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P152" s="135"/>
      <c r="AQ152" s="135"/>
      <c r="AR152" s="135"/>
      <c r="AS152" s="135"/>
      <c r="AT152" s="135"/>
      <c r="AU152" s="135"/>
      <c r="AV152" s="135"/>
      <c r="AW152" s="135"/>
      <c r="AX152" s="135"/>
      <c r="AY152" s="135"/>
      <c r="AZ152" s="135"/>
      <c r="BA152" s="135"/>
    </row>
    <row r="153" spans="1:53" s="156" customFormat="1" ht="15.75">
      <c r="A153" s="139"/>
      <c r="B153" s="153"/>
      <c r="C153" s="154"/>
      <c r="D153" s="154"/>
      <c r="E153" s="154"/>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P153" s="135"/>
      <c r="AQ153" s="135"/>
      <c r="AR153" s="135"/>
      <c r="AS153" s="135"/>
      <c r="AT153" s="135"/>
      <c r="AU153" s="135"/>
      <c r="AV153" s="135"/>
      <c r="AW153" s="135"/>
      <c r="AX153" s="135"/>
      <c r="AY153" s="135"/>
      <c r="AZ153" s="135"/>
      <c r="BA153" s="135"/>
    </row>
    <row r="154" spans="1:53" s="156" customFormat="1" ht="15.75">
      <c r="A154" s="139"/>
      <c r="B154" s="153"/>
      <c r="C154" s="154"/>
      <c r="D154" s="154"/>
      <c r="E154" s="154"/>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P154" s="135"/>
      <c r="AQ154" s="135"/>
      <c r="AR154" s="135"/>
      <c r="AS154" s="135"/>
      <c r="AT154" s="135"/>
      <c r="AU154" s="135"/>
      <c r="AV154" s="135"/>
      <c r="AW154" s="135"/>
      <c r="AX154" s="135"/>
      <c r="AY154" s="135"/>
      <c r="AZ154" s="135"/>
      <c r="BA154" s="135"/>
    </row>
    <row r="155" spans="1:53" s="156" customFormat="1" ht="15.75">
      <c r="A155" s="139"/>
      <c r="B155" s="153"/>
      <c r="C155" s="154"/>
      <c r="D155" s="154"/>
      <c r="E155" s="154"/>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P155" s="135"/>
      <c r="AQ155" s="135"/>
      <c r="AR155" s="135"/>
      <c r="AS155" s="135"/>
      <c r="AT155" s="135"/>
      <c r="AU155" s="135"/>
      <c r="AV155" s="135"/>
      <c r="AW155" s="135"/>
      <c r="AX155" s="135"/>
      <c r="AY155" s="135"/>
      <c r="AZ155" s="135"/>
      <c r="BA155" s="135"/>
    </row>
    <row r="156" spans="1:53" s="156" customFormat="1" ht="15.75">
      <c r="A156" s="139"/>
      <c r="B156" s="153"/>
      <c r="C156" s="154"/>
      <c r="D156" s="154"/>
      <c r="E156" s="154"/>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P156" s="135"/>
      <c r="AQ156" s="135"/>
      <c r="AR156" s="135"/>
      <c r="AS156" s="135"/>
      <c r="AT156" s="135"/>
      <c r="AU156" s="135"/>
      <c r="AV156" s="135"/>
      <c r="AW156" s="135"/>
      <c r="AX156" s="135"/>
      <c r="AY156" s="135"/>
      <c r="AZ156" s="135"/>
      <c r="BA156" s="135"/>
    </row>
    <row r="157" spans="1:53" s="156" customFormat="1" ht="15.75">
      <c r="A157" s="139"/>
      <c r="B157" s="153"/>
      <c r="C157" s="154"/>
      <c r="D157" s="154"/>
      <c r="E157" s="154"/>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P157" s="135"/>
      <c r="AQ157" s="135"/>
      <c r="AR157" s="135"/>
      <c r="AS157" s="135"/>
      <c r="AT157" s="135"/>
      <c r="AU157" s="135"/>
      <c r="AV157" s="135"/>
      <c r="AW157" s="135"/>
      <c r="AX157" s="135"/>
      <c r="AY157" s="135"/>
      <c r="AZ157" s="135"/>
      <c r="BA157" s="135"/>
    </row>
    <row r="158" spans="1:53" s="156" customFormat="1" ht="15.75">
      <c r="A158" s="139"/>
      <c r="B158" s="153"/>
      <c r="C158" s="154"/>
      <c r="D158" s="154"/>
      <c r="E158" s="154"/>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P158" s="135"/>
      <c r="AQ158" s="135"/>
      <c r="AR158" s="135"/>
      <c r="AS158" s="135"/>
      <c r="AT158" s="135"/>
      <c r="AU158" s="135"/>
      <c r="AV158" s="135"/>
      <c r="AW158" s="135"/>
      <c r="AX158" s="135"/>
      <c r="AY158" s="135"/>
      <c r="AZ158" s="135"/>
      <c r="BA158" s="135"/>
    </row>
    <row r="159" spans="1:53" s="156" customFormat="1" ht="15.75">
      <c r="A159" s="139"/>
      <c r="B159" s="153"/>
      <c r="C159" s="154"/>
      <c r="D159" s="154"/>
      <c r="E159" s="154"/>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P159" s="135"/>
      <c r="AQ159" s="135"/>
      <c r="AR159" s="135"/>
      <c r="AS159" s="135"/>
      <c r="AT159" s="135"/>
      <c r="AU159" s="135"/>
      <c r="AV159" s="135"/>
      <c r="AW159" s="135"/>
      <c r="AX159" s="135"/>
      <c r="AY159" s="135"/>
      <c r="AZ159" s="135"/>
      <c r="BA159" s="135"/>
    </row>
    <row r="160" spans="1:53" s="156" customFormat="1" ht="15.75">
      <c r="A160" s="139"/>
      <c r="B160" s="153"/>
      <c r="C160" s="154"/>
      <c r="D160" s="154"/>
      <c r="E160" s="154"/>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P160" s="135"/>
      <c r="AQ160" s="135"/>
      <c r="AR160" s="135"/>
      <c r="AS160" s="135"/>
      <c r="AT160" s="135"/>
      <c r="AU160" s="135"/>
      <c r="AV160" s="135"/>
      <c r="AW160" s="135"/>
      <c r="AX160" s="135"/>
      <c r="AY160" s="135"/>
      <c r="AZ160" s="135"/>
      <c r="BA160" s="135"/>
    </row>
    <row r="161" spans="1:53" s="156" customFormat="1" ht="15.75">
      <c r="A161" s="139"/>
      <c r="B161" s="153"/>
      <c r="C161" s="154"/>
      <c r="D161" s="154"/>
      <c r="E161" s="154"/>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P161" s="135"/>
      <c r="AQ161" s="135"/>
      <c r="AR161" s="135"/>
      <c r="AS161" s="135"/>
      <c r="AT161" s="135"/>
      <c r="AU161" s="135"/>
      <c r="AV161" s="135"/>
      <c r="AW161" s="135"/>
      <c r="AX161" s="135"/>
      <c r="AY161" s="135"/>
      <c r="AZ161" s="135"/>
      <c r="BA161" s="135"/>
    </row>
    <row r="162" spans="1:53" s="156" customFormat="1" ht="15.75">
      <c r="A162" s="139"/>
      <c r="B162" s="153"/>
      <c r="C162" s="154"/>
      <c r="D162" s="154"/>
      <c r="E162" s="154"/>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P162" s="135"/>
      <c r="AQ162" s="135"/>
      <c r="AR162" s="135"/>
      <c r="AS162" s="135"/>
      <c r="AT162" s="135"/>
      <c r="AU162" s="135"/>
      <c r="AV162" s="135"/>
      <c r="AW162" s="135"/>
      <c r="AX162" s="135"/>
      <c r="AY162" s="135"/>
      <c r="AZ162" s="135"/>
      <c r="BA162" s="135"/>
    </row>
    <row r="163" spans="1:53" s="156" customFormat="1" ht="15.75">
      <c r="A163" s="139"/>
      <c r="B163" s="153"/>
      <c r="C163" s="154"/>
      <c r="D163" s="154"/>
      <c r="E163" s="154"/>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P163" s="135"/>
      <c r="AQ163" s="135"/>
      <c r="AR163" s="135"/>
      <c r="AS163" s="135"/>
      <c r="AT163" s="135"/>
      <c r="AU163" s="135"/>
      <c r="AV163" s="135"/>
      <c r="AW163" s="135"/>
      <c r="AX163" s="135"/>
      <c r="AY163" s="135"/>
      <c r="AZ163" s="135"/>
      <c r="BA163" s="135"/>
    </row>
    <row r="164" spans="1:53" s="156" customFormat="1" ht="15.75">
      <c r="A164" s="139"/>
      <c r="B164" s="153"/>
      <c r="C164" s="154"/>
      <c r="D164" s="154"/>
      <c r="E164" s="154"/>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P164" s="135"/>
      <c r="AQ164" s="135"/>
      <c r="AR164" s="135"/>
      <c r="AS164" s="135"/>
      <c r="AT164" s="135"/>
      <c r="AU164" s="135"/>
      <c r="AV164" s="135"/>
      <c r="AW164" s="135"/>
      <c r="AX164" s="135"/>
      <c r="AY164" s="135"/>
      <c r="AZ164" s="135"/>
      <c r="BA164" s="135"/>
    </row>
    <row r="165" spans="1:53" s="156" customFormat="1" ht="15.75">
      <c r="A165" s="139"/>
      <c r="B165" s="153"/>
      <c r="C165" s="154"/>
      <c r="D165" s="154"/>
      <c r="E165" s="154"/>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P165" s="135"/>
      <c r="AQ165" s="135"/>
      <c r="AR165" s="135"/>
      <c r="AS165" s="135"/>
      <c r="AT165" s="135"/>
      <c r="AU165" s="135"/>
      <c r="AV165" s="135"/>
      <c r="AW165" s="135"/>
      <c r="AX165" s="135"/>
      <c r="AY165" s="135"/>
      <c r="AZ165" s="135"/>
      <c r="BA165" s="135"/>
    </row>
    <row r="166" spans="1:53" s="156" customFormat="1" ht="15.75">
      <c r="A166" s="139"/>
      <c r="B166" s="153"/>
      <c r="C166" s="154"/>
      <c r="D166" s="154"/>
      <c r="E166" s="154"/>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P166" s="135"/>
      <c r="AQ166" s="135"/>
      <c r="AR166" s="135"/>
      <c r="AS166" s="135"/>
      <c r="AT166" s="135"/>
      <c r="AU166" s="135"/>
      <c r="AV166" s="135"/>
      <c r="AW166" s="135"/>
      <c r="AX166" s="135"/>
      <c r="AY166" s="135"/>
      <c r="AZ166" s="135"/>
      <c r="BA166" s="135"/>
    </row>
    <row r="167" spans="1:53" s="156" customFormat="1" ht="15.75">
      <c r="A167" s="139"/>
      <c r="B167" s="153"/>
      <c r="C167" s="154"/>
      <c r="D167" s="154"/>
      <c r="E167" s="154"/>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P167" s="135"/>
      <c r="AQ167" s="135"/>
      <c r="AR167" s="135"/>
      <c r="AS167" s="135"/>
      <c r="AT167" s="135"/>
      <c r="AU167" s="135"/>
      <c r="AV167" s="135"/>
      <c r="AW167" s="135"/>
      <c r="AX167" s="135"/>
      <c r="AY167" s="135"/>
      <c r="AZ167" s="135"/>
      <c r="BA167" s="135"/>
    </row>
    <row r="168" spans="1:53" s="156" customFormat="1" ht="15.75">
      <c r="A168" s="139"/>
      <c r="B168" s="153"/>
      <c r="C168" s="154"/>
      <c r="D168" s="154"/>
      <c r="E168" s="154"/>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P168" s="135"/>
      <c r="AQ168" s="135"/>
      <c r="AR168" s="135"/>
      <c r="AS168" s="135"/>
      <c r="AT168" s="135"/>
      <c r="AU168" s="135"/>
      <c r="AV168" s="135"/>
      <c r="AW168" s="135"/>
      <c r="AX168" s="135"/>
      <c r="AY168" s="135"/>
      <c r="AZ168" s="135"/>
      <c r="BA168" s="135"/>
    </row>
    <row r="169" spans="1:53" s="156" customFormat="1" ht="15.75">
      <c r="A169" s="139"/>
      <c r="B169" s="153"/>
      <c r="C169" s="154"/>
      <c r="D169" s="154"/>
      <c r="E169" s="154"/>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P169" s="135"/>
      <c r="AQ169" s="135"/>
      <c r="AR169" s="135"/>
      <c r="AS169" s="135"/>
      <c r="AT169" s="135"/>
      <c r="AU169" s="135"/>
      <c r="AV169" s="135"/>
      <c r="AW169" s="135"/>
      <c r="AX169" s="135"/>
      <c r="AY169" s="135"/>
      <c r="AZ169" s="135"/>
      <c r="BA169" s="135"/>
    </row>
    <row r="170" spans="1:53" s="156" customFormat="1" ht="15.75">
      <c r="A170" s="139"/>
      <c r="B170" s="153"/>
      <c r="C170" s="154"/>
      <c r="D170" s="154"/>
      <c r="E170" s="154"/>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P170" s="135"/>
      <c r="AQ170" s="135"/>
      <c r="AR170" s="135"/>
      <c r="AS170" s="135"/>
      <c r="AT170" s="135"/>
      <c r="AU170" s="135"/>
      <c r="AV170" s="135"/>
      <c r="AW170" s="135"/>
      <c r="AX170" s="135"/>
      <c r="AY170" s="135"/>
      <c r="AZ170" s="135"/>
      <c r="BA170" s="135"/>
    </row>
    <row r="171" spans="1:53" s="156" customFormat="1" ht="15.75">
      <c r="A171" s="139"/>
      <c r="B171" s="153"/>
      <c r="C171" s="154"/>
      <c r="D171" s="154"/>
      <c r="E171" s="154"/>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P171" s="135"/>
      <c r="AQ171" s="135"/>
      <c r="AR171" s="135"/>
      <c r="AS171" s="135"/>
      <c r="AT171" s="135"/>
      <c r="AU171" s="135"/>
      <c r="AV171" s="135"/>
      <c r="AW171" s="135"/>
      <c r="AX171" s="135"/>
      <c r="AY171" s="135"/>
      <c r="AZ171" s="135"/>
      <c r="BA171" s="135"/>
    </row>
    <row r="172" spans="1:53" s="156" customFormat="1" ht="15.75">
      <c r="A172" s="139"/>
      <c r="B172" s="153"/>
      <c r="C172" s="154"/>
      <c r="D172" s="154"/>
      <c r="E172" s="154"/>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P172" s="135"/>
      <c r="AQ172" s="135"/>
      <c r="AR172" s="135"/>
      <c r="AS172" s="135"/>
      <c r="AT172" s="135"/>
      <c r="AU172" s="135"/>
      <c r="AV172" s="135"/>
      <c r="AW172" s="135"/>
      <c r="AX172" s="135"/>
      <c r="AY172" s="135"/>
      <c r="AZ172" s="135"/>
      <c r="BA172" s="135"/>
    </row>
    <row r="173" spans="1:53" s="156" customFormat="1" ht="15.75">
      <c r="A173" s="139"/>
      <c r="B173" s="153"/>
      <c r="C173" s="154"/>
      <c r="D173" s="154"/>
      <c r="E173" s="154"/>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P173" s="135"/>
      <c r="AQ173" s="135"/>
      <c r="AR173" s="135"/>
      <c r="AS173" s="135"/>
      <c r="AT173" s="135"/>
      <c r="AU173" s="135"/>
      <c r="AV173" s="135"/>
      <c r="AW173" s="135"/>
      <c r="AX173" s="135"/>
      <c r="AY173" s="135"/>
      <c r="AZ173" s="135"/>
      <c r="BA173" s="135"/>
    </row>
    <row r="174" spans="1:53" s="156" customFormat="1" ht="15.75">
      <c r="A174" s="139"/>
      <c r="B174" s="153"/>
      <c r="C174" s="154"/>
      <c r="D174" s="154"/>
      <c r="E174" s="154"/>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P174" s="135"/>
      <c r="AQ174" s="135"/>
      <c r="AR174" s="135"/>
      <c r="AS174" s="135"/>
      <c r="AT174" s="135"/>
      <c r="AU174" s="135"/>
      <c r="AV174" s="135"/>
      <c r="AW174" s="135"/>
      <c r="AX174" s="135"/>
      <c r="AY174" s="135"/>
      <c r="AZ174" s="135"/>
      <c r="BA174" s="135"/>
    </row>
    <row r="175" spans="1:53" s="156" customFormat="1" ht="15.75">
      <c r="A175" s="139"/>
      <c r="B175" s="153"/>
      <c r="C175" s="154"/>
      <c r="D175" s="154"/>
      <c r="E175" s="154"/>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P175" s="135"/>
      <c r="AQ175" s="135"/>
      <c r="AR175" s="135"/>
      <c r="AS175" s="135"/>
      <c r="AT175" s="135"/>
      <c r="AU175" s="135"/>
      <c r="AV175" s="135"/>
      <c r="AW175" s="135"/>
      <c r="AX175" s="135"/>
      <c r="AY175" s="135"/>
      <c r="AZ175" s="135"/>
      <c r="BA175" s="135"/>
    </row>
    <row r="176" spans="1:53" s="156" customFormat="1" ht="15.75">
      <c r="A176" s="139"/>
      <c r="B176" s="153"/>
      <c r="C176" s="154"/>
      <c r="D176" s="154"/>
      <c r="E176" s="154"/>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P176" s="135"/>
      <c r="AQ176" s="135"/>
      <c r="AR176" s="135"/>
      <c r="AS176" s="135"/>
      <c r="AT176" s="135"/>
      <c r="AU176" s="135"/>
      <c r="AV176" s="135"/>
      <c r="AW176" s="135"/>
      <c r="AX176" s="135"/>
      <c r="AY176" s="135"/>
      <c r="AZ176" s="135"/>
      <c r="BA176" s="135"/>
    </row>
    <row r="177" spans="1:53" s="156" customFormat="1" ht="15.75">
      <c r="A177" s="139"/>
      <c r="B177" s="153"/>
      <c r="C177" s="154"/>
      <c r="D177" s="154"/>
      <c r="E177" s="154"/>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P177" s="135"/>
      <c r="AQ177" s="135"/>
      <c r="AR177" s="135"/>
      <c r="AS177" s="135"/>
      <c r="AT177" s="135"/>
      <c r="AU177" s="135"/>
      <c r="AV177" s="135"/>
      <c r="AW177" s="135"/>
      <c r="AX177" s="135"/>
      <c r="AY177" s="135"/>
      <c r="AZ177" s="135"/>
      <c r="BA177" s="135"/>
    </row>
    <row r="178" spans="1:53" s="156" customFormat="1" ht="15.75">
      <c r="A178" s="139"/>
      <c r="B178" s="153"/>
      <c r="C178" s="154"/>
      <c r="D178" s="154"/>
      <c r="E178" s="154"/>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P178" s="135"/>
      <c r="AQ178" s="135"/>
      <c r="AR178" s="135"/>
      <c r="AS178" s="135"/>
      <c r="AT178" s="135"/>
      <c r="AU178" s="135"/>
      <c r="AV178" s="135"/>
      <c r="AW178" s="135"/>
      <c r="AX178" s="135"/>
      <c r="AY178" s="135"/>
      <c r="AZ178" s="135"/>
      <c r="BA178" s="135"/>
    </row>
    <row r="179" spans="1:53" s="156" customFormat="1" ht="15.75">
      <c r="A179" s="139"/>
      <c r="B179" s="153"/>
      <c r="C179" s="154"/>
      <c r="D179" s="154"/>
      <c r="E179" s="154"/>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P179" s="135"/>
      <c r="AQ179" s="135"/>
      <c r="AR179" s="135"/>
      <c r="AS179" s="135"/>
      <c r="AT179" s="135"/>
      <c r="AU179" s="135"/>
      <c r="AV179" s="135"/>
      <c r="AW179" s="135"/>
      <c r="AX179" s="135"/>
      <c r="AY179" s="135"/>
      <c r="AZ179" s="135"/>
      <c r="BA179" s="135"/>
    </row>
    <row r="180" spans="1:53" s="156" customFormat="1" ht="15.75">
      <c r="A180" s="139"/>
      <c r="B180" s="153"/>
      <c r="C180" s="154"/>
      <c r="D180" s="154"/>
      <c r="E180" s="154"/>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P180" s="135"/>
      <c r="AQ180" s="135"/>
      <c r="AR180" s="135"/>
      <c r="AS180" s="135"/>
      <c r="AT180" s="135"/>
      <c r="AU180" s="135"/>
      <c r="AV180" s="135"/>
      <c r="AW180" s="135"/>
      <c r="AX180" s="135"/>
      <c r="AY180" s="135"/>
      <c r="AZ180" s="135"/>
      <c r="BA180" s="135"/>
    </row>
    <row r="181" spans="1:53" s="156" customFormat="1" ht="15.75">
      <c r="A181" s="139"/>
      <c r="B181" s="153"/>
      <c r="C181" s="154"/>
      <c r="D181" s="154"/>
      <c r="E181" s="154"/>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P181" s="135"/>
      <c r="AQ181" s="135"/>
      <c r="AR181" s="135"/>
      <c r="AS181" s="135"/>
      <c r="AT181" s="135"/>
      <c r="AU181" s="135"/>
      <c r="AV181" s="135"/>
      <c r="AW181" s="135"/>
      <c r="AX181" s="135"/>
      <c r="AY181" s="135"/>
      <c r="AZ181" s="135"/>
      <c r="BA181" s="135"/>
    </row>
    <row r="182" spans="1:53" s="156" customFormat="1" ht="15.75">
      <c r="A182" s="139"/>
      <c r="B182" s="153"/>
      <c r="C182" s="154"/>
      <c r="D182" s="154"/>
      <c r="E182" s="154"/>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P182" s="135"/>
      <c r="AQ182" s="135"/>
      <c r="AR182" s="135"/>
      <c r="AS182" s="135"/>
      <c r="AT182" s="135"/>
      <c r="AU182" s="135"/>
      <c r="AV182" s="135"/>
      <c r="AW182" s="135"/>
      <c r="AX182" s="135"/>
      <c r="AY182" s="135"/>
      <c r="AZ182" s="135"/>
      <c r="BA182" s="135"/>
    </row>
    <row r="183" spans="1:53" s="156" customFormat="1" ht="15.75">
      <c r="A183" s="139"/>
      <c r="B183" s="153"/>
      <c r="C183" s="154"/>
      <c r="D183" s="154"/>
      <c r="E183" s="154"/>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P183" s="135"/>
      <c r="AQ183" s="135"/>
      <c r="AR183" s="135"/>
      <c r="AS183" s="135"/>
      <c r="AT183" s="135"/>
      <c r="AU183" s="135"/>
      <c r="AV183" s="135"/>
      <c r="AW183" s="135"/>
      <c r="AX183" s="135"/>
      <c r="AY183" s="135"/>
      <c r="AZ183" s="135"/>
      <c r="BA183" s="135"/>
    </row>
    <row r="184" spans="1:53" s="156" customFormat="1" ht="15.75">
      <c r="A184" s="139"/>
      <c r="B184" s="153"/>
      <c r="C184" s="154"/>
      <c r="D184" s="154"/>
      <c r="E184" s="154"/>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P184" s="135"/>
      <c r="AQ184" s="135"/>
      <c r="AR184" s="135"/>
      <c r="AS184" s="135"/>
      <c r="AT184" s="135"/>
      <c r="AU184" s="135"/>
      <c r="AV184" s="135"/>
      <c r="AW184" s="135"/>
      <c r="AX184" s="135"/>
      <c r="AY184" s="135"/>
      <c r="AZ184" s="135"/>
      <c r="BA184" s="135"/>
    </row>
    <row r="185" spans="1:53" s="156" customFormat="1" ht="15.75">
      <c r="A185" s="139"/>
      <c r="B185" s="153"/>
      <c r="C185" s="154"/>
      <c r="D185" s="154"/>
      <c r="E185" s="154"/>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P185" s="135"/>
      <c r="AQ185" s="135"/>
      <c r="AR185" s="135"/>
      <c r="AS185" s="135"/>
      <c r="AT185" s="135"/>
      <c r="AU185" s="135"/>
      <c r="AV185" s="135"/>
      <c r="AW185" s="135"/>
      <c r="AX185" s="135"/>
      <c r="AY185" s="135"/>
      <c r="AZ185" s="135"/>
      <c r="BA185" s="135"/>
    </row>
    <row r="186" spans="1:53" s="156" customFormat="1" ht="15.75">
      <c r="A186" s="139"/>
      <c r="B186" s="153"/>
      <c r="C186" s="154"/>
      <c r="D186" s="154"/>
      <c r="E186" s="154"/>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P186" s="135"/>
      <c r="AQ186" s="135"/>
      <c r="AR186" s="135"/>
      <c r="AS186" s="135"/>
      <c r="AT186" s="135"/>
      <c r="AU186" s="135"/>
      <c r="AV186" s="135"/>
      <c r="AW186" s="135"/>
      <c r="AX186" s="135"/>
      <c r="AY186" s="135"/>
      <c r="AZ186" s="135"/>
      <c r="BA186" s="135"/>
    </row>
    <row r="187" spans="1:53" s="156" customFormat="1" ht="15.75">
      <c r="A187" s="139"/>
      <c r="B187" s="153"/>
      <c r="C187" s="154"/>
      <c r="D187" s="154"/>
      <c r="E187" s="154"/>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P187" s="135"/>
      <c r="AQ187" s="135"/>
      <c r="AR187" s="135"/>
      <c r="AS187" s="135"/>
      <c r="AT187" s="135"/>
      <c r="AU187" s="135"/>
      <c r="AV187" s="135"/>
      <c r="AW187" s="135"/>
      <c r="AX187" s="135"/>
      <c r="AY187" s="135"/>
      <c r="AZ187" s="135"/>
      <c r="BA187" s="135"/>
    </row>
    <row r="188" spans="1:53" s="156" customFormat="1" ht="15.75">
      <c r="A188" s="139"/>
      <c r="B188" s="153"/>
      <c r="C188" s="154"/>
      <c r="D188" s="154"/>
      <c r="E188" s="154"/>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P188" s="135"/>
      <c r="AQ188" s="135"/>
      <c r="AR188" s="135"/>
      <c r="AS188" s="135"/>
      <c r="AT188" s="135"/>
      <c r="AU188" s="135"/>
      <c r="AV188" s="135"/>
      <c r="AW188" s="135"/>
      <c r="AX188" s="135"/>
      <c r="AY188" s="135"/>
      <c r="AZ188" s="135"/>
      <c r="BA188" s="135"/>
    </row>
    <row r="189" spans="1:53" s="156" customFormat="1" ht="15.75">
      <c r="A189" s="139"/>
      <c r="B189" s="153"/>
      <c r="C189" s="154"/>
      <c r="D189" s="154"/>
      <c r="E189" s="154"/>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P189" s="135"/>
      <c r="AQ189" s="135"/>
      <c r="AR189" s="135"/>
      <c r="AS189" s="135"/>
      <c r="AT189" s="135"/>
      <c r="AU189" s="135"/>
      <c r="AV189" s="135"/>
      <c r="AW189" s="135"/>
      <c r="AX189" s="135"/>
      <c r="AY189" s="135"/>
      <c r="AZ189" s="135"/>
      <c r="BA189" s="135"/>
    </row>
    <row r="190" spans="1:53" s="156" customFormat="1" ht="15.75">
      <c r="A190" s="139"/>
      <c r="B190" s="153"/>
      <c r="C190" s="154"/>
      <c r="D190" s="154"/>
      <c r="E190" s="154"/>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P190" s="135"/>
      <c r="AQ190" s="135"/>
      <c r="AR190" s="135"/>
      <c r="AS190" s="135"/>
      <c r="AT190" s="135"/>
      <c r="AU190" s="135"/>
      <c r="AV190" s="135"/>
      <c r="AW190" s="135"/>
      <c r="AX190" s="135"/>
      <c r="AY190" s="135"/>
      <c r="AZ190" s="135"/>
      <c r="BA190" s="135"/>
    </row>
    <row r="191" spans="1:53" s="156" customFormat="1" ht="15.75">
      <c r="A191" s="139"/>
      <c r="B191" s="153"/>
      <c r="C191" s="154"/>
      <c r="D191" s="154"/>
      <c r="E191" s="154"/>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P191" s="135"/>
      <c r="AQ191" s="135"/>
      <c r="AR191" s="135"/>
      <c r="AS191" s="135"/>
      <c r="AT191" s="135"/>
      <c r="AU191" s="135"/>
      <c r="AV191" s="135"/>
      <c r="AW191" s="135"/>
      <c r="AX191" s="135"/>
      <c r="AY191" s="135"/>
      <c r="AZ191" s="135"/>
      <c r="BA191" s="135"/>
    </row>
    <row r="192" spans="1:53" s="156" customFormat="1" ht="15.75">
      <c r="A192" s="139"/>
      <c r="B192" s="153"/>
      <c r="C192" s="154"/>
      <c r="D192" s="154"/>
      <c r="E192" s="154"/>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P192" s="135"/>
      <c r="AQ192" s="135"/>
      <c r="AR192" s="135"/>
      <c r="AS192" s="135"/>
      <c r="AT192" s="135"/>
      <c r="AU192" s="135"/>
      <c r="AV192" s="135"/>
      <c r="AW192" s="135"/>
      <c r="AX192" s="135"/>
      <c r="AY192" s="135"/>
      <c r="AZ192" s="135"/>
      <c r="BA192" s="135"/>
    </row>
    <row r="193" spans="1:53" s="156" customFormat="1" ht="15.75">
      <c r="A193" s="139"/>
      <c r="B193" s="153"/>
      <c r="C193" s="154"/>
      <c r="D193" s="154"/>
      <c r="E193" s="154"/>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P193" s="135"/>
      <c r="AQ193" s="135"/>
      <c r="AR193" s="135"/>
      <c r="AS193" s="135"/>
      <c r="AT193" s="135"/>
      <c r="AU193" s="135"/>
      <c r="AV193" s="135"/>
      <c r="AW193" s="135"/>
      <c r="AX193" s="135"/>
      <c r="AY193" s="135"/>
      <c r="AZ193" s="135"/>
      <c r="BA193" s="135"/>
    </row>
    <row r="194" spans="1:53" s="156" customFormat="1" ht="15.75">
      <c r="A194" s="139"/>
      <c r="B194" s="153"/>
      <c r="C194" s="154"/>
      <c r="D194" s="154"/>
      <c r="E194" s="154"/>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P194" s="135"/>
      <c r="AQ194" s="135"/>
      <c r="AR194" s="135"/>
      <c r="AS194" s="135"/>
      <c r="AT194" s="135"/>
      <c r="AU194" s="135"/>
      <c r="AV194" s="135"/>
      <c r="AW194" s="135"/>
      <c r="AX194" s="135"/>
      <c r="AY194" s="135"/>
      <c r="AZ194" s="135"/>
      <c r="BA194" s="135"/>
    </row>
    <row r="195" spans="1:53" s="156" customFormat="1" ht="15.75">
      <c r="A195" s="139"/>
      <c r="B195" s="153"/>
      <c r="C195" s="154"/>
      <c r="D195" s="154"/>
      <c r="E195" s="154"/>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P195" s="135"/>
      <c r="AQ195" s="135"/>
      <c r="AR195" s="135"/>
      <c r="AS195" s="135"/>
      <c r="AT195" s="135"/>
      <c r="AU195" s="135"/>
      <c r="AV195" s="135"/>
      <c r="AW195" s="135"/>
      <c r="AX195" s="135"/>
      <c r="AY195" s="135"/>
      <c r="AZ195" s="135"/>
      <c r="BA195" s="135"/>
    </row>
    <row r="196" spans="1:53" s="156" customFormat="1" ht="15.75">
      <c r="A196" s="139"/>
      <c r="B196" s="153"/>
      <c r="C196" s="154"/>
      <c r="D196" s="154"/>
      <c r="E196" s="154"/>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P196" s="135"/>
      <c r="AQ196" s="135"/>
      <c r="AR196" s="135"/>
      <c r="AS196" s="135"/>
      <c r="AT196" s="135"/>
      <c r="AU196" s="135"/>
      <c r="AV196" s="135"/>
      <c r="AW196" s="135"/>
      <c r="AX196" s="135"/>
      <c r="AY196" s="135"/>
      <c r="AZ196" s="135"/>
      <c r="BA196" s="135"/>
    </row>
    <row r="197" spans="1:53" s="156" customFormat="1" ht="15.75">
      <c r="A197" s="139"/>
      <c r="B197" s="153"/>
      <c r="C197" s="154"/>
      <c r="D197" s="154"/>
      <c r="E197" s="154"/>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P197" s="135"/>
      <c r="AQ197" s="135"/>
      <c r="AR197" s="135"/>
      <c r="AS197" s="135"/>
      <c r="AT197" s="135"/>
      <c r="AU197" s="135"/>
      <c r="AV197" s="135"/>
      <c r="AW197" s="135"/>
      <c r="AX197" s="135"/>
      <c r="AY197" s="135"/>
      <c r="AZ197" s="135"/>
      <c r="BA197" s="135"/>
    </row>
    <row r="198" spans="1:53" s="156" customFormat="1" ht="15.75">
      <c r="A198" s="139"/>
      <c r="B198" s="153"/>
      <c r="C198" s="154"/>
      <c r="D198" s="154"/>
      <c r="E198" s="154"/>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P198" s="135"/>
      <c r="AQ198" s="135"/>
      <c r="AR198" s="135"/>
      <c r="AS198" s="135"/>
      <c r="AT198" s="135"/>
      <c r="AU198" s="135"/>
      <c r="AV198" s="135"/>
      <c r="AW198" s="135"/>
      <c r="AX198" s="135"/>
      <c r="AY198" s="135"/>
      <c r="AZ198" s="135"/>
      <c r="BA198" s="135"/>
    </row>
    <row r="199" spans="1:53" s="156" customFormat="1" ht="15.75">
      <c r="A199" s="139"/>
      <c r="B199" s="153"/>
      <c r="C199" s="154"/>
      <c r="D199" s="154"/>
      <c r="E199" s="154"/>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P199" s="135"/>
      <c r="AQ199" s="135"/>
      <c r="AR199" s="135"/>
      <c r="AS199" s="135"/>
      <c r="AT199" s="135"/>
      <c r="AU199" s="135"/>
      <c r="AV199" s="135"/>
      <c r="AW199" s="135"/>
      <c r="AX199" s="135"/>
      <c r="AY199" s="135"/>
      <c r="AZ199" s="135"/>
      <c r="BA199" s="135"/>
    </row>
    <row r="200" spans="1:53" s="156" customFormat="1" ht="15.75">
      <c r="A200" s="139"/>
      <c r="B200" s="153"/>
      <c r="C200" s="154"/>
      <c r="D200" s="154"/>
      <c r="E200" s="154"/>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P200" s="135"/>
      <c r="AQ200" s="135"/>
      <c r="AR200" s="135"/>
      <c r="AS200" s="135"/>
      <c r="AT200" s="135"/>
      <c r="AU200" s="135"/>
      <c r="AV200" s="135"/>
      <c r="AW200" s="135"/>
      <c r="AX200" s="135"/>
      <c r="AY200" s="135"/>
      <c r="AZ200" s="135"/>
      <c r="BA200" s="135"/>
    </row>
    <row r="201" spans="1:53" s="156" customFormat="1" ht="15.75">
      <c r="A201" s="139"/>
      <c r="B201" s="153"/>
      <c r="C201" s="154"/>
      <c r="D201" s="154"/>
      <c r="E201" s="154"/>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P201" s="135"/>
      <c r="AQ201" s="135"/>
      <c r="AR201" s="135"/>
      <c r="AS201" s="135"/>
      <c r="AT201" s="135"/>
      <c r="AU201" s="135"/>
      <c r="AV201" s="135"/>
      <c r="AW201" s="135"/>
      <c r="AX201" s="135"/>
      <c r="AY201" s="135"/>
      <c r="AZ201" s="135"/>
      <c r="BA201" s="135"/>
    </row>
    <row r="202" spans="1:53" s="156" customFormat="1" ht="15.75">
      <c r="A202" s="139"/>
      <c r="B202" s="153"/>
      <c r="C202" s="154"/>
      <c r="D202" s="154"/>
      <c r="E202" s="154"/>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P202" s="135"/>
      <c r="AQ202" s="135"/>
      <c r="AR202" s="135"/>
      <c r="AS202" s="135"/>
      <c r="AT202" s="135"/>
      <c r="AU202" s="135"/>
      <c r="AV202" s="135"/>
      <c r="AW202" s="135"/>
      <c r="AX202" s="135"/>
      <c r="AY202" s="135"/>
      <c r="AZ202" s="135"/>
      <c r="BA202" s="135"/>
    </row>
    <row r="203" spans="1:53" s="156" customFormat="1" ht="15.75">
      <c r="A203" s="139"/>
      <c r="B203" s="153"/>
      <c r="C203" s="154"/>
      <c r="D203" s="154"/>
      <c r="E203" s="154"/>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P203" s="135"/>
      <c r="AQ203" s="135"/>
      <c r="AR203" s="135"/>
      <c r="AS203" s="135"/>
      <c r="AT203" s="135"/>
      <c r="AU203" s="135"/>
      <c r="AV203" s="135"/>
      <c r="AW203" s="135"/>
      <c r="AX203" s="135"/>
      <c r="AY203" s="135"/>
      <c r="AZ203" s="135"/>
      <c r="BA203" s="135"/>
    </row>
    <row r="204" spans="1:53" s="156" customFormat="1" ht="15.75">
      <c r="A204" s="139"/>
      <c r="B204" s="153"/>
      <c r="C204" s="154"/>
      <c r="D204" s="154"/>
      <c r="E204" s="154"/>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P204" s="135"/>
      <c r="AQ204" s="135"/>
      <c r="AR204" s="135"/>
      <c r="AS204" s="135"/>
      <c r="AT204" s="135"/>
      <c r="AU204" s="135"/>
      <c r="AV204" s="135"/>
      <c r="AW204" s="135"/>
      <c r="AX204" s="135"/>
      <c r="AY204" s="135"/>
      <c r="AZ204" s="135"/>
      <c r="BA204" s="135"/>
    </row>
    <row r="205" spans="1:53" s="156" customFormat="1" ht="15.75">
      <c r="A205" s="139"/>
      <c r="B205" s="153"/>
      <c r="C205" s="154"/>
      <c r="D205" s="154"/>
      <c r="E205" s="154"/>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P205" s="135"/>
      <c r="AQ205" s="135"/>
      <c r="AR205" s="135"/>
      <c r="AS205" s="135"/>
      <c r="AT205" s="135"/>
      <c r="AU205" s="135"/>
      <c r="AV205" s="135"/>
      <c r="AW205" s="135"/>
      <c r="AX205" s="135"/>
      <c r="AY205" s="135"/>
      <c r="AZ205" s="135"/>
      <c r="BA205" s="135"/>
    </row>
    <row r="206" spans="1:53" s="156" customFormat="1" ht="15.75">
      <c r="A206" s="139"/>
      <c r="B206" s="153"/>
      <c r="C206" s="154"/>
      <c r="D206" s="154"/>
      <c r="E206" s="154"/>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P206" s="135"/>
      <c r="AQ206" s="135"/>
      <c r="AR206" s="135"/>
      <c r="AS206" s="135"/>
      <c r="AT206" s="135"/>
      <c r="AU206" s="135"/>
      <c r="AV206" s="135"/>
      <c r="AW206" s="135"/>
      <c r="AX206" s="135"/>
      <c r="AY206" s="135"/>
      <c r="AZ206" s="135"/>
      <c r="BA206" s="135"/>
    </row>
    <row r="207" spans="1:53" s="156" customFormat="1" ht="15.75">
      <c r="A207" s="139"/>
      <c r="B207" s="153"/>
      <c r="C207" s="154"/>
      <c r="D207" s="154"/>
      <c r="E207" s="154"/>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P207" s="135"/>
      <c r="AQ207" s="135"/>
      <c r="AR207" s="135"/>
      <c r="AS207" s="135"/>
      <c r="AT207" s="135"/>
      <c r="AU207" s="135"/>
      <c r="AV207" s="135"/>
      <c r="AW207" s="135"/>
      <c r="AX207" s="135"/>
      <c r="AY207" s="135"/>
      <c r="AZ207" s="135"/>
      <c r="BA207" s="135"/>
    </row>
    <row r="208" spans="1:53" s="156" customFormat="1" ht="15.75">
      <c r="A208" s="139"/>
      <c r="B208" s="153"/>
      <c r="C208" s="154"/>
      <c r="D208" s="154"/>
      <c r="E208" s="154"/>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P208" s="135"/>
      <c r="AQ208" s="135"/>
      <c r="AR208" s="135"/>
      <c r="AS208" s="135"/>
      <c r="AT208" s="135"/>
      <c r="AU208" s="135"/>
      <c r="AV208" s="135"/>
      <c r="AW208" s="135"/>
      <c r="AX208" s="135"/>
      <c r="AY208" s="135"/>
      <c r="AZ208" s="135"/>
      <c r="BA208" s="135"/>
    </row>
    <row r="209" spans="1:53" s="156" customFormat="1" ht="15.75">
      <c r="A209" s="139"/>
      <c r="B209" s="153"/>
      <c r="C209" s="154"/>
      <c r="D209" s="154"/>
      <c r="E209" s="154"/>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P209" s="135"/>
      <c r="AQ209" s="135"/>
      <c r="AR209" s="135"/>
      <c r="AS209" s="135"/>
      <c r="AT209" s="135"/>
      <c r="AU209" s="135"/>
      <c r="AV209" s="135"/>
      <c r="AW209" s="135"/>
      <c r="AX209" s="135"/>
      <c r="AY209" s="135"/>
      <c r="AZ209" s="135"/>
      <c r="BA209" s="135"/>
    </row>
    <row r="210" spans="1:53" s="156" customFormat="1" ht="15.75">
      <c r="A210" s="139"/>
      <c r="B210" s="153"/>
      <c r="C210" s="154"/>
      <c r="D210" s="154"/>
      <c r="E210" s="154"/>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P210" s="135"/>
      <c r="AQ210" s="135"/>
      <c r="AR210" s="135"/>
      <c r="AS210" s="135"/>
      <c r="AT210" s="135"/>
      <c r="AU210" s="135"/>
      <c r="AV210" s="135"/>
      <c r="AW210" s="135"/>
      <c r="AX210" s="135"/>
      <c r="AY210" s="135"/>
      <c r="AZ210" s="135"/>
      <c r="BA210" s="135"/>
    </row>
    <row r="211" spans="1:53" s="156" customFormat="1" ht="15.75">
      <c r="A211" s="139"/>
      <c r="B211" s="153"/>
      <c r="C211" s="154"/>
      <c r="D211" s="154"/>
      <c r="E211" s="154"/>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P211" s="135"/>
      <c r="AQ211" s="135"/>
      <c r="AR211" s="135"/>
      <c r="AS211" s="135"/>
      <c r="AT211" s="135"/>
      <c r="AU211" s="135"/>
      <c r="AV211" s="135"/>
      <c r="AW211" s="135"/>
      <c r="AX211" s="135"/>
      <c r="AY211" s="135"/>
      <c r="AZ211" s="135"/>
      <c r="BA211" s="135"/>
    </row>
    <row r="212" spans="1:53" s="156" customFormat="1" ht="15.75">
      <c r="A212" s="139"/>
      <c r="B212" s="153"/>
      <c r="C212" s="154"/>
      <c r="D212" s="154"/>
      <c r="E212" s="154"/>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P212" s="135"/>
      <c r="AQ212" s="135"/>
      <c r="AR212" s="135"/>
      <c r="AS212" s="135"/>
      <c r="AT212" s="135"/>
      <c r="AU212" s="135"/>
      <c r="AV212" s="135"/>
      <c r="AW212" s="135"/>
      <c r="AX212" s="135"/>
      <c r="AY212" s="135"/>
      <c r="AZ212" s="135"/>
      <c r="BA212" s="135"/>
    </row>
    <row r="213" spans="1:53" s="156" customFormat="1" ht="15.75">
      <c r="A213" s="139"/>
      <c r="B213" s="153"/>
      <c r="C213" s="154"/>
      <c r="D213" s="154"/>
      <c r="E213" s="154"/>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P213" s="135"/>
      <c r="AQ213" s="135"/>
      <c r="AR213" s="135"/>
      <c r="AS213" s="135"/>
      <c r="AT213" s="135"/>
      <c r="AU213" s="135"/>
      <c r="AV213" s="135"/>
      <c r="AW213" s="135"/>
      <c r="AX213" s="135"/>
      <c r="AY213" s="135"/>
      <c r="AZ213" s="135"/>
      <c r="BA213" s="135"/>
    </row>
    <row r="214" spans="1:53" s="156" customFormat="1" ht="15.75">
      <c r="A214" s="139"/>
      <c r="B214" s="153"/>
      <c r="C214" s="154"/>
      <c r="D214" s="154"/>
      <c r="E214" s="154"/>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P214" s="135"/>
      <c r="AQ214" s="135"/>
      <c r="AR214" s="135"/>
      <c r="AS214" s="135"/>
      <c r="AT214" s="135"/>
      <c r="AU214" s="135"/>
      <c r="AV214" s="135"/>
      <c r="AW214" s="135"/>
      <c r="AX214" s="135"/>
      <c r="AY214" s="135"/>
      <c r="AZ214" s="135"/>
      <c r="BA214" s="135"/>
    </row>
    <row r="215" spans="1:53" s="156" customFormat="1" ht="15.75">
      <c r="A215" s="139"/>
      <c r="B215" s="153"/>
      <c r="C215" s="154"/>
      <c r="D215" s="154"/>
      <c r="E215" s="154"/>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P215" s="135"/>
      <c r="AQ215" s="135"/>
      <c r="AR215" s="135"/>
      <c r="AS215" s="135"/>
      <c r="AT215" s="135"/>
      <c r="AU215" s="135"/>
      <c r="AV215" s="135"/>
      <c r="AW215" s="135"/>
      <c r="AX215" s="135"/>
      <c r="AY215" s="135"/>
      <c r="AZ215" s="135"/>
      <c r="BA215" s="135"/>
    </row>
    <row r="216" spans="1:53" s="156" customFormat="1" ht="15.75">
      <c r="A216" s="139"/>
      <c r="B216" s="153"/>
      <c r="C216" s="154"/>
      <c r="D216" s="154"/>
      <c r="E216" s="154"/>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P216" s="135"/>
      <c r="AQ216" s="135"/>
      <c r="AR216" s="135"/>
      <c r="AS216" s="135"/>
      <c r="AT216" s="135"/>
      <c r="AU216" s="135"/>
      <c r="AV216" s="135"/>
      <c r="AW216" s="135"/>
      <c r="AX216" s="135"/>
      <c r="AY216" s="135"/>
      <c r="AZ216" s="135"/>
      <c r="BA216" s="135"/>
    </row>
    <row r="217" spans="1:53" s="156" customFormat="1" ht="15.75">
      <c r="A217" s="139"/>
      <c r="B217" s="153"/>
      <c r="C217" s="154"/>
      <c r="D217" s="154"/>
      <c r="E217" s="154"/>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P217" s="135"/>
      <c r="AQ217" s="135"/>
      <c r="AR217" s="135"/>
      <c r="AS217" s="135"/>
      <c r="AT217" s="135"/>
      <c r="AU217" s="135"/>
      <c r="AV217" s="135"/>
      <c r="AW217" s="135"/>
      <c r="AX217" s="135"/>
      <c r="AY217" s="135"/>
      <c r="AZ217" s="135"/>
      <c r="BA217" s="135"/>
    </row>
    <row r="218" spans="1:53" s="156" customFormat="1" ht="15.75">
      <c r="A218" s="139"/>
      <c r="B218" s="153"/>
      <c r="C218" s="154"/>
      <c r="D218" s="154"/>
      <c r="E218" s="154"/>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P218" s="135"/>
      <c r="AQ218" s="135"/>
      <c r="AR218" s="135"/>
      <c r="AS218" s="135"/>
      <c r="AT218" s="135"/>
      <c r="AU218" s="135"/>
      <c r="AV218" s="135"/>
      <c r="AW218" s="135"/>
      <c r="AX218" s="135"/>
      <c r="AY218" s="135"/>
      <c r="AZ218" s="135"/>
      <c r="BA218" s="135"/>
    </row>
    <row r="219" spans="1:53" s="156" customFormat="1" ht="15.75">
      <c r="A219" s="139"/>
      <c r="B219" s="153"/>
      <c r="C219" s="154"/>
      <c r="D219" s="154"/>
      <c r="E219" s="154"/>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P219" s="135"/>
      <c r="AQ219" s="135"/>
      <c r="AR219" s="135"/>
      <c r="AS219" s="135"/>
      <c r="AT219" s="135"/>
      <c r="AU219" s="135"/>
      <c r="AV219" s="135"/>
      <c r="AW219" s="135"/>
      <c r="AX219" s="135"/>
      <c r="AY219" s="135"/>
      <c r="AZ219" s="135"/>
      <c r="BA219" s="135"/>
    </row>
    <row r="220" spans="1:53" s="156" customFormat="1" ht="15.75">
      <c r="A220" s="139"/>
      <c r="B220" s="153"/>
      <c r="C220" s="154"/>
      <c r="D220" s="154"/>
      <c r="E220" s="154"/>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P220" s="135"/>
      <c r="AQ220" s="135"/>
      <c r="AR220" s="135"/>
      <c r="AS220" s="135"/>
      <c r="AT220" s="135"/>
      <c r="AU220" s="135"/>
      <c r="AV220" s="135"/>
      <c r="AW220" s="135"/>
      <c r="AX220" s="135"/>
      <c r="AY220" s="135"/>
      <c r="AZ220" s="135"/>
      <c r="BA220" s="135"/>
    </row>
    <row r="221" spans="1:53" s="156" customFormat="1" ht="15.75">
      <c r="A221" s="139"/>
      <c r="B221" s="153"/>
      <c r="C221" s="154"/>
      <c r="D221" s="154"/>
      <c r="E221" s="154"/>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P221" s="135"/>
      <c r="AQ221" s="135"/>
      <c r="AR221" s="135"/>
      <c r="AS221" s="135"/>
      <c r="AT221" s="135"/>
      <c r="AU221" s="135"/>
      <c r="AV221" s="135"/>
      <c r="AW221" s="135"/>
      <c r="AX221" s="135"/>
      <c r="AY221" s="135"/>
      <c r="AZ221" s="135"/>
      <c r="BA221" s="135"/>
    </row>
    <row r="222" spans="1:53" s="156" customFormat="1" ht="15.75">
      <c r="A222" s="139"/>
      <c r="B222" s="153"/>
      <c r="C222" s="154"/>
      <c r="D222" s="154"/>
      <c r="E222" s="154"/>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P222" s="135"/>
      <c r="AQ222" s="135"/>
      <c r="AR222" s="135"/>
      <c r="AS222" s="135"/>
      <c r="AT222" s="135"/>
      <c r="AU222" s="135"/>
      <c r="AV222" s="135"/>
      <c r="AW222" s="135"/>
      <c r="AX222" s="135"/>
      <c r="AY222" s="135"/>
      <c r="AZ222" s="135"/>
      <c r="BA222" s="135"/>
    </row>
    <row r="223" spans="1:53" s="156" customFormat="1" ht="15.75">
      <c r="A223" s="139"/>
      <c r="B223" s="153"/>
      <c r="C223" s="154"/>
      <c r="D223" s="154"/>
      <c r="E223" s="154"/>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P223" s="135"/>
      <c r="AQ223" s="135"/>
      <c r="AR223" s="135"/>
      <c r="AS223" s="135"/>
      <c r="AT223" s="135"/>
      <c r="AU223" s="135"/>
      <c r="AV223" s="135"/>
      <c r="AW223" s="135"/>
      <c r="AX223" s="135"/>
      <c r="AY223" s="135"/>
      <c r="AZ223" s="135"/>
      <c r="BA223" s="135"/>
    </row>
    <row r="224" spans="1:53" s="156" customFormat="1" ht="15.75">
      <c r="A224" s="139"/>
      <c r="B224" s="153"/>
      <c r="C224" s="154"/>
      <c r="D224" s="154"/>
      <c r="E224" s="154"/>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P224" s="135"/>
      <c r="AQ224" s="135"/>
      <c r="AR224" s="135"/>
      <c r="AS224" s="135"/>
      <c r="AT224" s="135"/>
      <c r="AU224" s="135"/>
      <c r="AV224" s="135"/>
      <c r="AW224" s="135"/>
      <c r="AX224" s="135"/>
      <c r="AY224" s="135"/>
      <c r="AZ224" s="135"/>
      <c r="BA224" s="135"/>
    </row>
    <row r="225" spans="1:53" s="156" customFormat="1" ht="15.75">
      <c r="A225" s="139"/>
      <c r="B225" s="153"/>
      <c r="C225" s="154"/>
      <c r="D225" s="154"/>
      <c r="E225" s="154"/>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P225" s="135"/>
      <c r="AQ225" s="135"/>
      <c r="AR225" s="135"/>
      <c r="AS225" s="135"/>
      <c r="AT225" s="135"/>
      <c r="AU225" s="135"/>
      <c r="AV225" s="135"/>
      <c r="AW225" s="135"/>
      <c r="AX225" s="135"/>
      <c r="AY225" s="135"/>
      <c r="AZ225" s="135"/>
      <c r="BA225" s="135"/>
    </row>
    <row r="226" spans="1:53" s="156" customFormat="1" ht="15.75">
      <c r="A226" s="139"/>
      <c r="B226" s="153"/>
      <c r="C226" s="154"/>
      <c r="D226" s="154"/>
      <c r="E226" s="154"/>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P226" s="135"/>
      <c r="AQ226" s="135"/>
      <c r="AR226" s="135"/>
      <c r="AS226" s="135"/>
      <c r="AT226" s="135"/>
      <c r="AU226" s="135"/>
      <c r="AV226" s="135"/>
      <c r="AW226" s="135"/>
      <c r="AX226" s="135"/>
      <c r="AY226" s="135"/>
      <c r="AZ226" s="135"/>
      <c r="BA226" s="135"/>
    </row>
    <row r="227" spans="1:53" s="156" customFormat="1" ht="15.75">
      <c r="A227" s="139"/>
      <c r="B227" s="153"/>
      <c r="C227" s="154"/>
      <c r="D227" s="154"/>
      <c r="E227" s="154"/>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P227" s="135"/>
      <c r="AQ227" s="135"/>
      <c r="AR227" s="135"/>
      <c r="AS227" s="135"/>
      <c r="AT227" s="135"/>
      <c r="AU227" s="135"/>
      <c r="AV227" s="135"/>
      <c r="AW227" s="135"/>
      <c r="AX227" s="135"/>
      <c r="AY227" s="135"/>
      <c r="AZ227" s="135"/>
      <c r="BA227" s="135"/>
    </row>
    <row r="228" spans="1:53" s="156" customFormat="1" ht="15.75">
      <c r="A228" s="139"/>
      <c r="B228" s="153"/>
      <c r="C228" s="154"/>
      <c r="D228" s="154"/>
      <c r="E228" s="154"/>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P228" s="135"/>
      <c r="AQ228" s="135"/>
      <c r="AR228" s="135"/>
      <c r="AS228" s="135"/>
      <c r="AT228" s="135"/>
      <c r="AU228" s="135"/>
      <c r="AV228" s="135"/>
      <c r="AW228" s="135"/>
      <c r="AX228" s="135"/>
      <c r="AY228" s="135"/>
      <c r="AZ228" s="135"/>
      <c r="BA228" s="135"/>
    </row>
    <row r="229" spans="1:53" s="156" customFormat="1" ht="15.75">
      <c r="A229" s="139"/>
      <c r="B229" s="153"/>
      <c r="C229" s="154"/>
      <c r="D229" s="154"/>
      <c r="E229" s="154"/>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P229" s="135"/>
      <c r="AQ229" s="135"/>
      <c r="AR229" s="135"/>
      <c r="AS229" s="135"/>
      <c r="AT229" s="135"/>
      <c r="AU229" s="135"/>
      <c r="AV229" s="135"/>
      <c r="AW229" s="135"/>
      <c r="AX229" s="135"/>
      <c r="AY229" s="135"/>
      <c r="AZ229" s="135"/>
      <c r="BA229" s="135"/>
    </row>
    <row r="230" spans="1:53" s="156" customFormat="1" ht="15.75">
      <c r="A230" s="139"/>
      <c r="B230" s="153"/>
      <c r="C230" s="154"/>
      <c r="D230" s="154"/>
      <c r="E230" s="154"/>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P230" s="135"/>
      <c r="AQ230" s="135"/>
      <c r="AR230" s="135"/>
      <c r="AS230" s="135"/>
      <c r="AT230" s="135"/>
      <c r="AU230" s="135"/>
      <c r="AV230" s="135"/>
      <c r="AW230" s="135"/>
      <c r="AX230" s="135"/>
      <c r="AY230" s="135"/>
      <c r="AZ230" s="135"/>
      <c r="BA230" s="135"/>
    </row>
    <row r="231" spans="1:53" s="156" customFormat="1" ht="15.75">
      <c r="A231" s="139"/>
      <c r="B231" s="153"/>
      <c r="C231" s="154"/>
      <c r="D231" s="154"/>
      <c r="E231" s="154"/>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P231" s="135"/>
      <c r="AQ231" s="135"/>
      <c r="AR231" s="135"/>
      <c r="AS231" s="135"/>
      <c r="AT231" s="135"/>
      <c r="AU231" s="135"/>
      <c r="AV231" s="135"/>
      <c r="AW231" s="135"/>
      <c r="AX231" s="135"/>
      <c r="AY231" s="135"/>
      <c r="AZ231" s="135"/>
      <c r="BA231" s="135"/>
    </row>
    <row r="232" spans="1:53" s="156" customFormat="1" ht="15.75">
      <c r="A232" s="139"/>
      <c r="B232" s="153"/>
      <c r="C232" s="154"/>
      <c r="D232" s="154"/>
      <c r="E232" s="154"/>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P232" s="135"/>
      <c r="AQ232" s="135"/>
      <c r="AR232" s="135"/>
      <c r="AS232" s="135"/>
      <c r="AT232" s="135"/>
      <c r="AU232" s="135"/>
      <c r="AV232" s="135"/>
      <c r="AW232" s="135"/>
      <c r="AX232" s="135"/>
      <c r="AY232" s="135"/>
      <c r="AZ232" s="135"/>
      <c r="BA232" s="135"/>
    </row>
    <row r="233" spans="1:53" s="156" customFormat="1" ht="15.75">
      <c r="A233" s="139"/>
      <c r="B233" s="153"/>
      <c r="C233" s="154"/>
      <c r="D233" s="154"/>
      <c r="E233" s="154"/>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P233" s="135"/>
      <c r="AQ233" s="135"/>
      <c r="AR233" s="135"/>
      <c r="AS233" s="135"/>
      <c r="AT233" s="135"/>
      <c r="AU233" s="135"/>
      <c r="AV233" s="135"/>
      <c r="AW233" s="135"/>
      <c r="AX233" s="135"/>
      <c r="AY233" s="135"/>
      <c r="AZ233" s="135"/>
      <c r="BA233" s="135"/>
    </row>
    <row r="234" spans="1:53" s="156" customFormat="1" ht="15.75">
      <c r="A234" s="139"/>
      <c r="B234" s="153"/>
      <c r="C234" s="154"/>
      <c r="D234" s="154"/>
      <c r="E234" s="154"/>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P234" s="135"/>
      <c r="AQ234" s="135"/>
      <c r="AR234" s="135"/>
      <c r="AS234" s="135"/>
      <c r="AT234" s="135"/>
      <c r="AU234" s="135"/>
      <c r="AV234" s="135"/>
      <c r="AW234" s="135"/>
      <c r="AX234" s="135"/>
      <c r="AY234" s="135"/>
      <c r="AZ234" s="135"/>
      <c r="BA234" s="135"/>
    </row>
    <row r="235" spans="1:53" s="156" customFormat="1" ht="15.75">
      <c r="A235" s="139"/>
      <c r="B235" s="153"/>
      <c r="C235" s="154"/>
      <c r="D235" s="154"/>
      <c r="E235" s="154"/>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P235" s="135"/>
      <c r="AQ235" s="135"/>
      <c r="AR235" s="135"/>
      <c r="AS235" s="135"/>
      <c r="AT235" s="135"/>
      <c r="AU235" s="135"/>
      <c r="AV235" s="135"/>
      <c r="AW235" s="135"/>
      <c r="AX235" s="135"/>
      <c r="AY235" s="135"/>
      <c r="AZ235" s="135"/>
      <c r="BA235" s="135"/>
    </row>
    <row r="236" spans="1:53" s="156" customFormat="1" ht="15.75">
      <c r="A236" s="139"/>
      <c r="B236" s="153"/>
      <c r="C236" s="154"/>
      <c r="D236" s="154"/>
      <c r="E236" s="154"/>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P236" s="135"/>
      <c r="AQ236" s="135"/>
      <c r="AR236" s="135"/>
      <c r="AS236" s="135"/>
      <c r="AT236" s="135"/>
      <c r="AU236" s="135"/>
      <c r="AV236" s="135"/>
      <c r="AW236" s="135"/>
      <c r="AX236" s="135"/>
      <c r="AY236" s="135"/>
      <c r="AZ236" s="135"/>
      <c r="BA236" s="135"/>
    </row>
    <row r="237" spans="1:53" s="156" customFormat="1" ht="15.75">
      <c r="A237" s="139"/>
      <c r="B237" s="153"/>
      <c r="C237" s="154"/>
      <c r="D237" s="154"/>
      <c r="E237" s="154"/>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P237" s="135"/>
      <c r="AQ237" s="135"/>
      <c r="AR237" s="135"/>
      <c r="AS237" s="135"/>
      <c r="AT237" s="135"/>
      <c r="AU237" s="135"/>
      <c r="AV237" s="135"/>
      <c r="AW237" s="135"/>
      <c r="AX237" s="135"/>
      <c r="AY237" s="135"/>
      <c r="AZ237" s="135"/>
      <c r="BA237" s="135"/>
    </row>
    <row r="238" spans="1:53" s="156" customFormat="1" ht="15.75">
      <c r="A238" s="139"/>
      <c r="B238" s="153"/>
      <c r="C238" s="154"/>
      <c r="D238" s="154"/>
      <c r="E238" s="154"/>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P238" s="135"/>
      <c r="AQ238" s="135"/>
      <c r="AR238" s="135"/>
      <c r="AS238" s="135"/>
      <c r="AT238" s="135"/>
      <c r="AU238" s="135"/>
      <c r="AV238" s="135"/>
      <c r="AW238" s="135"/>
      <c r="AX238" s="135"/>
      <c r="AY238" s="135"/>
      <c r="AZ238" s="135"/>
      <c r="BA238" s="135"/>
    </row>
    <row r="239" spans="1:53" s="156" customFormat="1" ht="15.75">
      <c r="A239" s="139"/>
      <c r="B239" s="153"/>
      <c r="C239" s="154"/>
      <c r="D239" s="154"/>
      <c r="E239" s="154"/>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P239" s="135"/>
      <c r="AQ239" s="135"/>
      <c r="AR239" s="135"/>
      <c r="AS239" s="135"/>
      <c r="AT239" s="135"/>
      <c r="AU239" s="135"/>
      <c r="AV239" s="135"/>
      <c r="AW239" s="135"/>
      <c r="AX239" s="135"/>
      <c r="AY239" s="135"/>
      <c r="AZ239" s="135"/>
      <c r="BA239" s="135"/>
    </row>
    <row r="240" spans="1:53" s="156" customFormat="1" ht="15.75">
      <c r="A240" s="139"/>
      <c r="B240" s="153"/>
      <c r="C240" s="154"/>
      <c r="D240" s="154"/>
      <c r="E240" s="154"/>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P240" s="135"/>
      <c r="AQ240" s="135"/>
      <c r="AR240" s="135"/>
      <c r="AS240" s="135"/>
      <c r="AT240" s="135"/>
      <c r="AU240" s="135"/>
      <c r="AV240" s="135"/>
      <c r="AW240" s="135"/>
      <c r="AX240" s="135"/>
      <c r="AY240" s="135"/>
      <c r="AZ240" s="135"/>
      <c r="BA240" s="135"/>
    </row>
    <row r="241" spans="1:53" s="156" customFormat="1" ht="15.75">
      <c r="A241" s="139"/>
      <c r="B241" s="153"/>
      <c r="C241" s="154"/>
      <c r="D241" s="154"/>
      <c r="E241" s="154"/>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P241" s="135"/>
      <c r="AQ241" s="135"/>
      <c r="AR241" s="135"/>
      <c r="AS241" s="135"/>
      <c r="AT241" s="135"/>
      <c r="AU241" s="135"/>
      <c r="AV241" s="135"/>
      <c r="AW241" s="135"/>
      <c r="AX241" s="135"/>
      <c r="AY241" s="135"/>
      <c r="AZ241" s="135"/>
      <c r="BA241" s="135"/>
    </row>
    <row r="242" spans="1:53" s="156" customFormat="1" ht="15.75">
      <c r="A242" s="139"/>
      <c r="B242" s="153"/>
      <c r="C242" s="154"/>
      <c r="D242" s="154"/>
      <c r="E242" s="154"/>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P242" s="135"/>
      <c r="AQ242" s="135"/>
      <c r="AR242" s="135"/>
      <c r="AS242" s="135"/>
      <c r="AT242" s="135"/>
      <c r="AU242" s="135"/>
      <c r="AV242" s="135"/>
      <c r="AW242" s="135"/>
      <c r="AX242" s="135"/>
      <c r="AY242" s="135"/>
      <c r="AZ242" s="135"/>
      <c r="BA242" s="135"/>
    </row>
    <row r="243" spans="1:53" s="156" customFormat="1" ht="15.75">
      <c r="A243" s="139"/>
      <c r="B243" s="153"/>
      <c r="C243" s="154"/>
      <c r="D243" s="154"/>
      <c r="E243" s="154"/>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P243" s="135"/>
      <c r="AQ243" s="135"/>
      <c r="AR243" s="135"/>
      <c r="AS243" s="135"/>
      <c r="AT243" s="135"/>
      <c r="AU243" s="135"/>
      <c r="AV243" s="135"/>
      <c r="AW243" s="135"/>
      <c r="AX243" s="135"/>
      <c r="AY243" s="135"/>
      <c r="AZ243" s="135"/>
      <c r="BA243" s="135"/>
    </row>
    <row r="244" spans="1:53" s="156" customFormat="1" ht="15.75">
      <c r="A244" s="139"/>
      <c r="B244" s="153"/>
      <c r="C244" s="154"/>
      <c r="D244" s="154"/>
      <c r="E244" s="154"/>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P244" s="135"/>
      <c r="AQ244" s="135"/>
      <c r="AR244" s="135"/>
      <c r="AS244" s="135"/>
      <c r="AT244" s="135"/>
      <c r="AU244" s="135"/>
      <c r="AV244" s="135"/>
      <c r="AW244" s="135"/>
      <c r="AX244" s="135"/>
      <c r="AY244" s="135"/>
      <c r="AZ244" s="135"/>
      <c r="BA244" s="135"/>
    </row>
    <row r="245" spans="1:53" s="156" customFormat="1" ht="15.75">
      <c r="A245" s="139"/>
      <c r="B245" s="153"/>
      <c r="C245" s="154"/>
      <c r="D245" s="154"/>
      <c r="E245" s="154"/>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P245" s="135"/>
      <c r="AQ245" s="135"/>
      <c r="AR245" s="135"/>
      <c r="AS245" s="135"/>
      <c r="AT245" s="135"/>
      <c r="AU245" s="135"/>
      <c r="AV245" s="135"/>
      <c r="AW245" s="135"/>
      <c r="AX245" s="135"/>
      <c r="AY245" s="135"/>
      <c r="AZ245" s="135"/>
      <c r="BA245" s="135"/>
    </row>
    <row r="246" spans="1:53" s="156" customFormat="1" ht="15.75">
      <c r="A246" s="139"/>
      <c r="B246" s="153"/>
      <c r="C246" s="154"/>
      <c r="D246" s="154"/>
      <c r="E246" s="154"/>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P246" s="135"/>
      <c r="AQ246" s="135"/>
      <c r="AR246" s="135"/>
      <c r="AS246" s="135"/>
      <c r="AT246" s="135"/>
      <c r="AU246" s="135"/>
      <c r="AV246" s="135"/>
      <c r="AW246" s="135"/>
      <c r="AX246" s="135"/>
      <c r="AY246" s="135"/>
      <c r="AZ246" s="135"/>
      <c r="BA246" s="135"/>
    </row>
    <row r="247" spans="1:53" s="156" customFormat="1" ht="15.75">
      <c r="A247" s="139"/>
      <c r="B247" s="153"/>
      <c r="C247" s="154"/>
      <c r="D247" s="154"/>
      <c r="E247" s="154"/>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P247" s="135"/>
      <c r="AQ247" s="135"/>
      <c r="AR247" s="135"/>
      <c r="AS247" s="135"/>
      <c r="AT247" s="135"/>
      <c r="AU247" s="135"/>
      <c r="AV247" s="135"/>
      <c r="AW247" s="135"/>
      <c r="AX247" s="135"/>
      <c r="AY247" s="135"/>
      <c r="AZ247" s="135"/>
      <c r="BA247" s="135"/>
    </row>
    <row r="248" spans="1:53" s="156" customFormat="1" ht="15.75">
      <c r="A248" s="139"/>
      <c r="B248" s="153"/>
      <c r="C248" s="154"/>
      <c r="D248" s="154"/>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P248" s="135"/>
      <c r="AQ248" s="135"/>
      <c r="AR248" s="135"/>
      <c r="AS248" s="135"/>
      <c r="AT248" s="135"/>
      <c r="AU248" s="135"/>
      <c r="AV248" s="135"/>
      <c r="AW248" s="135"/>
      <c r="AX248" s="135"/>
      <c r="AY248" s="135"/>
      <c r="AZ248" s="135"/>
      <c r="BA248" s="135"/>
    </row>
    <row r="249" spans="1:53" s="156" customFormat="1" ht="15.75">
      <c r="A249" s="139"/>
      <c r="B249" s="153"/>
      <c r="C249" s="154"/>
      <c r="D249" s="154"/>
      <c r="E249" s="154"/>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P249" s="135"/>
      <c r="AQ249" s="135"/>
      <c r="AR249" s="135"/>
      <c r="AS249" s="135"/>
      <c r="AT249" s="135"/>
      <c r="AU249" s="135"/>
      <c r="AV249" s="135"/>
      <c r="AW249" s="135"/>
      <c r="AX249" s="135"/>
      <c r="AY249" s="135"/>
      <c r="AZ249" s="135"/>
      <c r="BA249" s="135"/>
    </row>
    <row r="250" spans="1:53" s="156" customFormat="1" ht="15.75">
      <c r="A250" s="139"/>
      <c r="B250" s="153"/>
      <c r="C250" s="154"/>
      <c r="D250" s="154"/>
      <c r="E250" s="154"/>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P250" s="135"/>
      <c r="AQ250" s="135"/>
      <c r="AR250" s="135"/>
      <c r="AS250" s="135"/>
      <c r="AT250" s="135"/>
      <c r="AU250" s="135"/>
      <c r="AV250" s="135"/>
      <c r="AW250" s="135"/>
      <c r="AX250" s="135"/>
      <c r="AY250" s="135"/>
      <c r="AZ250" s="135"/>
      <c r="BA250" s="135"/>
    </row>
    <row r="251" spans="1:53" s="156" customFormat="1" ht="15.75">
      <c r="A251" s="139"/>
      <c r="B251" s="153"/>
      <c r="C251" s="154"/>
      <c r="D251" s="154"/>
      <c r="E251" s="154"/>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P251" s="135"/>
      <c r="AQ251" s="135"/>
      <c r="AR251" s="135"/>
      <c r="AS251" s="135"/>
      <c r="AT251" s="135"/>
      <c r="AU251" s="135"/>
      <c r="AV251" s="135"/>
      <c r="AW251" s="135"/>
      <c r="AX251" s="135"/>
      <c r="AY251" s="135"/>
      <c r="AZ251" s="135"/>
      <c r="BA251" s="135"/>
    </row>
    <row r="252" spans="1:53" s="156" customFormat="1" ht="15.75">
      <c r="A252" s="139"/>
      <c r="B252" s="153"/>
      <c r="C252" s="154"/>
      <c r="D252" s="154"/>
      <c r="E252" s="154"/>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P252" s="135"/>
      <c r="AQ252" s="135"/>
      <c r="AR252" s="135"/>
      <c r="AS252" s="135"/>
      <c r="AT252" s="135"/>
      <c r="AU252" s="135"/>
      <c r="AV252" s="135"/>
      <c r="AW252" s="135"/>
      <c r="AX252" s="135"/>
      <c r="AY252" s="135"/>
      <c r="AZ252" s="135"/>
      <c r="BA252" s="135"/>
    </row>
    <row r="253" spans="1:53" s="156" customFormat="1" ht="15.75">
      <c r="A253" s="139"/>
      <c r="B253" s="153"/>
      <c r="C253" s="154"/>
      <c r="D253" s="154"/>
      <c r="E253" s="154"/>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P253" s="135"/>
      <c r="AQ253" s="135"/>
      <c r="AR253" s="135"/>
      <c r="AS253" s="135"/>
      <c r="AT253" s="135"/>
      <c r="AU253" s="135"/>
      <c r="AV253" s="135"/>
      <c r="AW253" s="135"/>
      <c r="AX253" s="135"/>
      <c r="AY253" s="135"/>
      <c r="AZ253" s="135"/>
      <c r="BA253" s="135"/>
    </row>
    <row r="254" spans="1:53" s="156" customFormat="1" ht="15.75">
      <c r="A254" s="139"/>
      <c r="B254" s="153"/>
      <c r="C254" s="154"/>
      <c r="D254" s="154"/>
      <c r="E254" s="154"/>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P254" s="135"/>
      <c r="AQ254" s="135"/>
      <c r="AR254" s="135"/>
      <c r="AS254" s="135"/>
      <c r="AT254" s="135"/>
      <c r="AU254" s="135"/>
      <c r="AV254" s="135"/>
      <c r="AW254" s="135"/>
      <c r="AX254" s="135"/>
      <c r="AY254" s="135"/>
      <c r="AZ254" s="135"/>
      <c r="BA254" s="135"/>
    </row>
    <row r="255" spans="1:53" s="156" customFormat="1" ht="15.75">
      <c r="A255" s="139"/>
      <c r="B255" s="153"/>
      <c r="C255" s="154"/>
      <c r="D255" s="154"/>
      <c r="E255" s="154"/>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P255" s="135"/>
      <c r="AQ255" s="135"/>
      <c r="AR255" s="135"/>
      <c r="AS255" s="135"/>
      <c r="AT255" s="135"/>
      <c r="AU255" s="135"/>
      <c r="AV255" s="135"/>
      <c r="AW255" s="135"/>
      <c r="AX255" s="135"/>
      <c r="AY255" s="135"/>
      <c r="AZ255" s="135"/>
      <c r="BA255" s="135"/>
    </row>
    <row r="256" spans="1:53" s="156" customFormat="1" ht="15.75">
      <c r="A256" s="139"/>
      <c r="B256" s="153"/>
      <c r="C256" s="154"/>
      <c r="D256" s="154"/>
      <c r="E256" s="154"/>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P256" s="135"/>
      <c r="AQ256" s="135"/>
      <c r="AR256" s="135"/>
      <c r="AS256" s="135"/>
      <c r="AT256" s="135"/>
      <c r="AU256" s="135"/>
      <c r="AV256" s="135"/>
      <c r="AW256" s="135"/>
      <c r="AX256" s="135"/>
      <c r="AY256" s="135"/>
      <c r="AZ256" s="135"/>
      <c r="BA256" s="135"/>
    </row>
    <row r="257" spans="1:53" s="156" customFormat="1" ht="15.75">
      <c r="A257" s="139"/>
      <c r="B257" s="153"/>
      <c r="C257" s="154"/>
      <c r="D257" s="154"/>
      <c r="E257" s="154"/>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P257" s="135"/>
      <c r="AQ257" s="135"/>
      <c r="AR257" s="135"/>
      <c r="AS257" s="135"/>
      <c r="AT257" s="135"/>
      <c r="AU257" s="135"/>
      <c r="AV257" s="135"/>
      <c r="AW257" s="135"/>
      <c r="AX257" s="135"/>
      <c r="AY257" s="135"/>
      <c r="AZ257" s="135"/>
      <c r="BA257" s="135"/>
    </row>
    <row r="258" spans="1:53" s="156" customFormat="1" ht="15.75">
      <c r="A258" s="139"/>
      <c r="B258" s="153"/>
      <c r="C258" s="154"/>
      <c r="D258" s="154"/>
      <c r="E258" s="154"/>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P258" s="135"/>
      <c r="AQ258" s="135"/>
      <c r="AR258" s="135"/>
      <c r="AS258" s="135"/>
      <c r="AT258" s="135"/>
      <c r="AU258" s="135"/>
      <c r="AV258" s="135"/>
      <c r="AW258" s="135"/>
      <c r="AX258" s="135"/>
      <c r="AY258" s="135"/>
      <c r="AZ258" s="135"/>
      <c r="BA258" s="135"/>
    </row>
    <row r="259" spans="1:53" s="156" customFormat="1" ht="15.75">
      <c r="A259" s="139"/>
      <c r="B259" s="153"/>
      <c r="C259" s="154"/>
      <c r="D259" s="154"/>
      <c r="E259" s="154"/>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P259" s="135"/>
      <c r="AQ259" s="135"/>
      <c r="AR259" s="135"/>
      <c r="AS259" s="135"/>
      <c r="AT259" s="135"/>
      <c r="AU259" s="135"/>
      <c r="AV259" s="135"/>
      <c r="AW259" s="135"/>
      <c r="AX259" s="135"/>
      <c r="AY259" s="135"/>
      <c r="AZ259" s="135"/>
      <c r="BA259" s="135"/>
    </row>
    <row r="260" spans="1:53" s="156" customFormat="1" ht="15.75">
      <c r="A260" s="139"/>
      <c r="B260" s="153"/>
      <c r="C260" s="154"/>
      <c r="D260" s="154"/>
      <c r="E260" s="154"/>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P260" s="135"/>
      <c r="AQ260" s="135"/>
      <c r="AR260" s="135"/>
      <c r="AS260" s="135"/>
      <c r="AT260" s="135"/>
      <c r="AU260" s="135"/>
      <c r="AV260" s="135"/>
      <c r="AW260" s="135"/>
      <c r="AX260" s="135"/>
      <c r="AY260" s="135"/>
      <c r="AZ260" s="135"/>
      <c r="BA260" s="135"/>
    </row>
    <row r="261" spans="1:53" s="156" customFormat="1" ht="15.75">
      <c r="A261" s="139"/>
      <c r="B261" s="153"/>
      <c r="C261" s="154"/>
      <c r="D261" s="154"/>
      <c r="E261" s="154"/>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P261" s="135"/>
      <c r="AQ261" s="135"/>
      <c r="AR261" s="135"/>
      <c r="AS261" s="135"/>
      <c r="AT261" s="135"/>
      <c r="AU261" s="135"/>
      <c r="AV261" s="135"/>
      <c r="AW261" s="135"/>
      <c r="AX261" s="135"/>
      <c r="AY261" s="135"/>
      <c r="AZ261" s="135"/>
      <c r="BA261" s="135"/>
    </row>
    <row r="262" spans="1:53" s="156" customFormat="1" ht="15.75">
      <c r="A262" s="139"/>
      <c r="B262" s="153"/>
      <c r="C262" s="154"/>
      <c r="D262" s="154"/>
      <c r="E262" s="154"/>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P262" s="135"/>
      <c r="AQ262" s="135"/>
      <c r="AR262" s="135"/>
      <c r="AS262" s="135"/>
      <c r="AT262" s="135"/>
      <c r="AU262" s="135"/>
      <c r="AV262" s="135"/>
      <c r="AW262" s="135"/>
      <c r="AX262" s="135"/>
      <c r="AY262" s="135"/>
      <c r="AZ262" s="135"/>
      <c r="BA262" s="135"/>
    </row>
    <row r="263" spans="1:53" s="156" customFormat="1" ht="15.75">
      <c r="A263" s="139"/>
      <c r="B263" s="153"/>
      <c r="C263" s="154"/>
      <c r="D263" s="154"/>
      <c r="E263" s="154"/>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P263" s="135"/>
      <c r="AQ263" s="135"/>
      <c r="AR263" s="135"/>
      <c r="AS263" s="135"/>
      <c r="AT263" s="135"/>
      <c r="AU263" s="135"/>
      <c r="AV263" s="135"/>
      <c r="AW263" s="135"/>
      <c r="AX263" s="135"/>
      <c r="AY263" s="135"/>
      <c r="AZ263" s="135"/>
      <c r="BA263" s="135"/>
    </row>
    <row r="264" spans="1:53" s="156" customFormat="1" ht="15.75">
      <c r="A264" s="139"/>
      <c r="B264" s="153"/>
      <c r="C264" s="154"/>
      <c r="D264" s="154"/>
      <c r="E264" s="154"/>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P264" s="135"/>
      <c r="AQ264" s="135"/>
      <c r="AR264" s="135"/>
      <c r="AS264" s="135"/>
      <c r="AT264" s="135"/>
      <c r="AU264" s="135"/>
      <c r="AV264" s="135"/>
      <c r="AW264" s="135"/>
      <c r="AX264" s="135"/>
      <c r="AY264" s="135"/>
      <c r="AZ264" s="135"/>
      <c r="BA264" s="135"/>
    </row>
    <row r="265" spans="1:53" s="156" customFormat="1" ht="15.75">
      <c r="A265" s="139"/>
      <c r="B265" s="153"/>
      <c r="C265" s="154"/>
      <c r="D265" s="154"/>
      <c r="E265" s="154"/>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P265" s="135"/>
      <c r="AQ265" s="135"/>
      <c r="AR265" s="135"/>
      <c r="AS265" s="135"/>
      <c r="AT265" s="135"/>
      <c r="AU265" s="135"/>
      <c r="AV265" s="135"/>
      <c r="AW265" s="135"/>
      <c r="AX265" s="135"/>
      <c r="AY265" s="135"/>
      <c r="AZ265" s="135"/>
      <c r="BA265" s="135"/>
    </row>
    <row r="266" spans="1:53" s="156" customFormat="1" ht="15.75">
      <c r="A266" s="139"/>
      <c r="B266" s="153"/>
      <c r="C266" s="154"/>
      <c r="D266" s="154"/>
      <c r="E266" s="154"/>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P266" s="135"/>
      <c r="AQ266" s="135"/>
      <c r="AR266" s="135"/>
      <c r="AS266" s="135"/>
      <c r="AT266" s="135"/>
      <c r="AU266" s="135"/>
      <c r="AV266" s="135"/>
      <c r="AW266" s="135"/>
      <c r="AX266" s="135"/>
      <c r="AY266" s="135"/>
      <c r="AZ266" s="135"/>
      <c r="BA266" s="135"/>
    </row>
    <row r="267" spans="1:53" s="156" customFormat="1" ht="15.75">
      <c r="A267" s="139"/>
      <c r="B267" s="153"/>
      <c r="C267" s="154"/>
      <c r="D267" s="154"/>
      <c r="E267" s="154"/>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P267" s="135"/>
      <c r="AQ267" s="135"/>
      <c r="AR267" s="135"/>
      <c r="AS267" s="135"/>
      <c r="AT267" s="135"/>
      <c r="AU267" s="135"/>
      <c r="AV267" s="135"/>
      <c r="AW267" s="135"/>
      <c r="AX267" s="135"/>
      <c r="AY267" s="135"/>
      <c r="AZ267" s="135"/>
      <c r="BA267" s="135"/>
    </row>
    <row r="268" spans="1:53" s="156" customFormat="1" ht="15.75">
      <c r="A268" s="139"/>
      <c r="B268" s="153"/>
      <c r="C268" s="154"/>
      <c r="D268" s="154"/>
      <c r="E268" s="154"/>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P268" s="135"/>
      <c r="AQ268" s="135"/>
      <c r="AR268" s="135"/>
      <c r="AS268" s="135"/>
      <c r="AT268" s="135"/>
      <c r="AU268" s="135"/>
      <c r="AV268" s="135"/>
      <c r="AW268" s="135"/>
      <c r="AX268" s="135"/>
      <c r="AY268" s="135"/>
      <c r="AZ268" s="135"/>
      <c r="BA268" s="135"/>
    </row>
    <row r="269" spans="1:53" s="156" customFormat="1" ht="15.75">
      <c r="A269" s="139"/>
      <c r="B269" s="153"/>
      <c r="C269" s="154"/>
      <c r="D269" s="154"/>
      <c r="E269" s="154"/>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P269" s="135"/>
      <c r="AQ269" s="135"/>
      <c r="AR269" s="135"/>
      <c r="AS269" s="135"/>
      <c r="AT269" s="135"/>
      <c r="AU269" s="135"/>
      <c r="AV269" s="135"/>
      <c r="AW269" s="135"/>
      <c r="AX269" s="135"/>
      <c r="AY269" s="135"/>
      <c r="AZ269" s="135"/>
      <c r="BA269" s="135"/>
    </row>
    <row r="270" spans="1:53" s="156" customFormat="1" ht="15.75">
      <c r="A270" s="139"/>
      <c r="B270" s="153"/>
      <c r="C270" s="154"/>
      <c r="D270" s="154"/>
      <c r="E270" s="154"/>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P270" s="135"/>
      <c r="AQ270" s="135"/>
      <c r="AR270" s="135"/>
      <c r="AS270" s="135"/>
      <c r="AT270" s="135"/>
      <c r="AU270" s="135"/>
      <c r="AV270" s="135"/>
      <c r="AW270" s="135"/>
      <c r="AX270" s="135"/>
      <c r="AY270" s="135"/>
      <c r="AZ270" s="135"/>
      <c r="BA270" s="135"/>
    </row>
    <row r="271" spans="1:53" s="156" customFormat="1" ht="15.75">
      <c r="A271" s="139"/>
      <c r="B271" s="153"/>
      <c r="C271" s="154"/>
      <c r="D271" s="154"/>
      <c r="E271" s="154"/>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P271" s="135"/>
      <c r="AQ271" s="135"/>
      <c r="AR271" s="135"/>
      <c r="AS271" s="135"/>
      <c r="AT271" s="135"/>
      <c r="AU271" s="135"/>
      <c r="AV271" s="135"/>
      <c r="AW271" s="135"/>
      <c r="AX271" s="135"/>
      <c r="AY271" s="135"/>
      <c r="AZ271" s="135"/>
      <c r="BA271" s="135"/>
    </row>
    <row r="272" spans="1:53" s="156" customFormat="1" ht="15.75">
      <c r="A272" s="139"/>
      <c r="B272" s="153"/>
      <c r="C272" s="154"/>
      <c r="D272" s="154"/>
      <c r="E272" s="154"/>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P272" s="135"/>
      <c r="AQ272" s="135"/>
      <c r="AR272" s="135"/>
      <c r="AS272" s="135"/>
      <c r="AT272" s="135"/>
      <c r="AU272" s="135"/>
      <c r="AV272" s="135"/>
      <c r="AW272" s="135"/>
      <c r="AX272" s="135"/>
      <c r="AY272" s="135"/>
      <c r="AZ272" s="135"/>
      <c r="BA272" s="135"/>
    </row>
    <row r="273" spans="1:53" s="156" customFormat="1" ht="15.75">
      <c r="A273" s="139"/>
      <c r="B273" s="153"/>
      <c r="C273" s="154"/>
      <c r="D273" s="154"/>
      <c r="E273" s="154"/>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P273" s="135"/>
      <c r="AQ273" s="135"/>
      <c r="AR273" s="135"/>
      <c r="AS273" s="135"/>
      <c r="AT273" s="135"/>
      <c r="AU273" s="135"/>
      <c r="AV273" s="135"/>
      <c r="AW273" s="135"/>
      <c r="AX273" s="135"/>
      <c r="AY273" s="135"/>
      <c r="AZ273" s="135"/>
      <c r="BA273" s="135"/>
    </row>
    <row r="274" spans="1:53" s="156" customFormat="1" ht="15.75">
      <c r="A274" s="139"/>
      <c r="B274" s="153"/>
      <c r="C274" s="154"/>
      <c r="D274" s="154"/>
      <c r="E274" s="154"/>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P274" s="135"/>
      <c r="AQ274" s="135"/>
      <c r="AR274" s="135"/>
      <c r="AS274" s="135"/>
      <c r="AT274" s="135"/>
      <c r="AU274" s="135"/>
      <c r="AV274" s="135"/>
      <c r="AW274" s="135"/>
      <c r="AX274" s="135"/>
      <c r="AY274" s="135"/>
      <c r="AZ274" s="135"/>
      <c r="BA274" s="135"/>
    </row>
    <row r="275" spans="1:53" s="156" customFormat="1" ht="15.75">
      <c r="A275" s="139"/>
      <c r="B275" s="153"/>
      <c r="C275" s="154"/>
      <c r="D275" s="154"/>
      <c r="E275" s="154"/>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P275" s="135"/>
      <c r="AQ275" s="135"/>
      <c r="AR275" s="135"/>
      <c r="AS275" s="135"/>
      <c r="AT275" s="135"/>
      <c r="AU275" s="135"/>
      <c r="AV275" s="135"/>
      <c r="AW275" s="135"/>
      <c r="AX275" s="135"/>
      <c r="AY275" s="135"/>
      <c r="AZ275" s="135"/>
      <c r="BA275" s="135"/>
    </row>
    <row r="276" spans="1:53" s="156" customFormat="1" ht="15.75">
      <c r="A276" s="139"/>
      <c r="B276" s="153"/>
      <c r="C276" s="154"/>
      <c r="D276" s="154"/>
      <c r="E276" s="154"/>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P276" s="135"/>
      <c r="AQ276" s="135"/>
      <c r="AR276" s="135"/>
      <c r="AS276" s="135"/>
      <c r="AT276" s="135"/>
      <c r="AU276" s="135"/>
      <c r="AV276" s="135"/>
      <c r="AW276" s="135"/>
      <c r="AX276" s="135"/>
      <c r="AY276" s="135"/>
      <c r="AZ276" s="135"/>
      <c r="BA276" s="135"/>
    </row>
    <row r="277" spans="1:53" s="156" customFormat="1" ht="15.75">
      <c r="A277" s="139"/>
      <c r="B277" s="153"/>
      <c r="C277" s="154"/>
      <c r="D277" s="154"/>
      <c r="E277" s="154"/>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P277" s="135"/>
      <c r="AQ277" s="135"/>
      <c r="AR277" s="135"/>
      <c r="AS277" s="135"/>
      <c r="AT277" s="135"/>
      <c r="AU277" s="135"/>
      <c r="AV277" s="135"/>
      <c r="AW277" s="135"/>
      <c r="AX277" s="135"/>
      <c r="AY277" s="135"/>
      <c r="AZ277" s="135"/>
      <c r="BA277" s="135"/>
    </row>
    <row r="278" spans="1:53" s="156" customFormat="1" ht="15.75">
      <c r="A278" s="139"/>
      <c r="B278" s="153"/>
      <c r="C278" s="154"/>
      <c r="D278" s="154"/>
      <c r="E278" s="154"/>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P278" s="135"/>
      <c r="AQ278" s="135"/>
      <c r="AR278" s="135"/>
      <c r="AS278" s="135"/>
      <c r="AT278" s="135"/>
      <c r="AU278" s="135"/>
      <c r="AV278" s="135"/>
      <c r="AW278" s="135"/>
      <c r="AX278" s="135"/>
      <c r="AY278" s="135"/>
      <c r="AZ278" s="135"/>
      <c r="BA278" s="135"/>
    </row>
    <row r="279" spans="1:53" s="156" customFormat="1" ht="15.75">
      <c r="A279" s="139"/>
      <c r="B279" s="153"/>
      <c r="C279" s="154"/>
      <c r="D279" s="154"/>
      <c r="E279" s="154"/>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P279" s="135"/>
      <c r="AQ279" s="135"/>
      <c r="AR279" s="135"/>
      <c r="AS279" s="135"/>
      <c r="AT279" s="135"/>
      <c r="AU279" s="135"/>
      <c r="AV279" s="135"/>
      <c r="AW279" s="135"/>
      <c r="AX279" s="135"/>
      <c r="AY279" s="135"/>
      <c r="AZ279" s="135"/>
      <c r="BA279" s="135"/>
    </row>
    <row r="280" spans="1:53" s="156" customFormat="1" ht="15.75">
      <c r="A280" s="139"/>
      <c r="B280" s="153"/>
      <c r="C280" s="154"/>
      <c r="D280" s="154"/>
      <c r="E280" s="154"/>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P280" s="135"/>
      <c r="AQ280" s="135"/>
      <c r="AR280" s="135"/>
      <c r="AS280" s="135"/>
      <c r="AT280" s="135"/>
      <c r="AU280" s="135"/>
      <c r="AV280" s="135"/>
      <c r="AW280" s="135"/>
      <c r="AX280" s="135"/>
      <c r="AY280" s="135"/>
      <c r="AZ280" s="135"/>
      <c r="BA280" s="135"/>
    </row>
    <row r="281" spans="1:53" s="156" customFormat="1" ht="15.75">
      <c r="A281" s="139"/>
      <c r="B281" s="153"/>
      <c r="C281" s="154"/>
      <c r="D281" s="154"/>
      <c r="E281" s="154"/>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P281" s="135"/>
      <c r="AQ281" s="135"/>
      <c r="AR281" s="135"/>
      <c r="AS281" s="135"/>
      <c r="AT281" s="135"/>
      <c r="AU281" s="135"/>
      <c r="AV281" s="135"/>
      <c r="AW281" s="135"/>
      <c r="AX281" s="135"/>
      <c r="AY281" s="135"/>
      <c r="AZ281" s="135"/>
      <c r="BA281" s="135"/>
    </row>
    <row r="282" spans="1:53" s="156" customFormat="1" ht="15.75">
      <c r="A282" s="139"/>
      <c r="B282" s="153"/>
      <c r="C282" s="154"/>
      <c r="D282" s="154"/>
      <c r="E282" s="154"/>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P282" s="135"/>
      <c r="AQ282" s="135"/>
      <c r="AR282" s="135"/>
      <c r="AS282" s="135"/>
      <c r="AT282" s="135"/>
      <c r="AU282" s="135"/>
      <c r="AV282" s="135"/>
      <c r="AW282" s="135"/>
      <c r="AX282" s="135"/>
      <c r="AY282" s="135"/>
      <c r="AZ282" s="135"/>
      <c r="BA282" s="135"/>
    </row>
    <row r="283" spans="1:53" s="156" customFormat="1" ht="15.75">
      <c r="A283" s="139"/>
      <c r="B283" s="153"/>
      <c r="C283" s="154"/>
      <c r="D283" s="154"/>
      <c r="E283" s="154"/>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P283" s="135"/>
      <c r="AQ283" s="135"/>
      <c r="AR283" s="135"/>
      <c r="AS283" s="135"/>
      <c r="AT283" s="135"/>
      <c r="AU283" s="135"/>
      <c r="AV283" s="135"/>
      <c r="AW283" s="135"/>
      <c r="AX283" s="135"/>
      <c r="AY283" s="135"/>
      <c r="AZ283" s="135"/>
      <c r="BA283" s="135"/>
    </row>
    <row r="284" spans="1:53" s="156" customFormat="1" ht="15.75">
      <c r="A284" s="139"/>
      <c r="B284" s="153"/>
      <c r="C284" s="154"/>
      <c r="D284" s="154"/>
      <c r="E284" s="154"/>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P284" s="135"/>
      <c r="AQ284" s="135"/>
      <c r="AR284" s="135"/>
      <c r="AS284" s="135"/>
      <c r="AT284" s="135"/>
      <c r="AU284" s="135"/>
      <c r="AV284" s="135"/>
      <c r="AW284" s="135"/>
      <c r="AX284" s="135"/>
      <c r="AY284" s="135"/>
      <c r="AZ284" s="135"/>
      <c r="BA284" s="135"/>
    </row>
    <row r="285" spans="1:53" s="156" customFormat="1" ht="15.75">
      <c r="A285" s="139"/>
      <c r="B285" s="153"/>
      <c r="C285" s="154"/>
      <c r="D285" s="154"/>
      <c r="E285" s="154"/>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P285" s="135"/>
      <c r="AQ285" s="135"/>
      <c r="AR285" s="135"/>
      <c r="AS285" s="135"/>
      <c r="AT285" s="135"/>
      <c r="AU285" s="135"/>
      <c r="AV285" s="135"/>
      <c r="AW285" s="135"/>
      <c r="AX285" s="135"/>
      <c r="AY285" s="135"/>
      <c r="AZ285" s="135"/>
      <c r="BA285" s="135"/>
    </row>
    <row r="286" spans="1:53" s="156" customFormat="1" ht="15.75">
      <c r="A286" s="139"/>
      <c r="B286" s="153"/>
      <c r="C286" s="154"/>
      <c r="D286" s="154"/>
      <c r="E286" s="154"/>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P286" s="135"/>
      <c r="AQ286" s="135"/>
      <c r="AR286" s="135"/>
      <c r="AS286" s="135"/>
      <c r="AT286" s="135"/>
      <c r="AU286" s="135"/>
      <c r="AV286" s="135"/>
      <c r="AW286" s="135"/>
      <c r="AX286" s="135"/>
      <c r="AY286" s="135"/>
      <c r="AZ286" s="135"/>
      <c r="BA286" s="135"/>
    </row>
    <row r="287" spans="1:53" s="156" customFormat="1" ht="15.75">
      <c r="A287" s="139"/>
      <c r="B287" s="153"/>
      <c r="C287" s="154"/>
      <c r="D287" s="154"/>
      <c r="E287" s="154"/>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P287" s="135"/>
      <c r="AQ287" s="135"/>
      <c r="AR287" s="135"/>
      <c r="AS287" s="135"/>
      <c r="AT287" s="135"/>
      <c r="AU287" s="135"/>
      <c r="AV287" s="135"/>
      <c r="AW287" s="135"/>
      <c r="AX287" s="135"/>
      <c r="AY287" s="135"/>
      <c r="AZ287" s="135"/>
      <c r="BA287" s="135"/>
    </row>
    <row r="288" spans="1:53" s="156" customFormat="1" ht="15.75">
      <c r="A288" s="139"/>
      <c r="B288" s="153"/>
      <c r="C288" s="154"/>
      <c r="D288" s="154"/>
      <c r="E288" s="154"/>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P288" s="135"/>
      <c r="AQ288" s="135"/>
      <c r="AR288" s="135"/>
      <c r="AS288" s="135"/>
      <c r="AT288" s="135"/>
      <c r="AU288" s="135"/>
      <c r="AV288" s="135"/>
      <c r="AW288" s="135"/>
      <c r="AX288" s="135"/>
      <c r="AY288" s="135"/>
      <c r="AZ288" s="135"/>
      <c r="BA288" s="135"/>
    </row>
    <row r="289" spans="1:53" s="156" customFormat="1" ht="15.75">
      <c r="A289" s="139"/>
      <c r="B289" s="153"/>
      <c r="C289" s="154"/>
      <c r="D289" s="154"/>
      <c r="E289" s="154"/>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P289" s="135"/>
      <c r="AQ289" s="135"/>
      <c r="AR289" s="135"/>
      <c r="AS289" s="135"/>
      <c r="AT289" s="135"/>
      <c r="AU289" s="135"/>
      <c r="AV289" s="135"/>
      <c r="AW289" s="135"/>
      <c r="AX289" s="135"/>
      <c r="AY289" s="135"/>
      <c r="AZ289" s="135"/>
      <c r="BA289" s="135"/>
    </row>
    <row r="290" spans="1:53" s="156" customFormat="1" ht="15.75">
      <c r="A290" s="139"/>
      <c r="B290" s="153"/>
      <c r="C290" s="154"/>
      <c r="D290" s="154"/>
      <c r="E290" s="154"/>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P290" s="135"/>
      <c r="AQ290" s="135"/>
      <c r="AR290" s="135"/>
      <c r="AS290" s="135"/>
      <c r="AT290" s="135"/>
      <c r="AU290" s="135"/>
      <c r="AV290" s="135"/>
      <c r="AW290" s="135"/>
      <c r="AX290" s="135"/>
      <c r="AY290" s="135"/>
      <c r="AZ290" s="135"/>
      <c r="BA290" s="135"/>
    </row>
    <row r="291" spans="1:53" s="156" customFormat="1" ht="15.75">
      <c r="A291" s="139"/>
      <c r="B291" s="153"/>
      <c r="C291" s="154"/>
      <c r="D291" s="154"/>
      <c r="E291" s="154"/>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P291" s="135"/>
      <c r="AQ291" s="135"/>
      <c r="AR291" s="135"/>
      <c r="AS291" s="135"/>
      <c r="AT291" s="135"/>
      <c r="AU291" s="135"/>
      <c r="AV291" s="135"/>
      <c r="AW291" s="135"/>
      <c r="AX291" s="135"/>
      <c r="AY291" s="135"/>
      <c r="AZ291" s="135"/>
      <c r="BA291" s="135"/>
    </row>
    <row r="292" spans="1:53" s="156" customFormat="1" ht="15.75">
      <c r="A292" s="139"/>
      <c r="B292" s="153"/>
      <c r="C292" s="154"/>
      <c r="D292" s="154"/>
      <c r="E292" s="154"/>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P292" s="135"/>
      <c r="AQ292" s="135"/>
      <c r="AR292" s="135"/>
      <c r="AS292" s="135"/>
      <c r="AT292" s="135"/>
      <c r="AU292" s="135"/>
      <c r="AV292" s="135"/>
      <c r="AW292" s="135"/>
      <c r="AX292" s="135"/>
      <c r="AY292" s="135"/>
      <c r="AZ292" s="135"/>
      <c r="BA292" s="135"/>
    </row>
    <row r="293" spans="1:53" s="156" customFormat="1" ht="15.75">
      <c r="A293" s="139"/>
      <c r="B293" s="153"/>
      <c r="C293" s="154"/>
      <c r="D293" s="154"/>
      <c r="E293" s="154"/>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P293" s="135"/>
      <c r="AQ293" s="135"/>
      <c r="AR293" s="135"/>
      <c r="AS293" s="135"/>
      <c r="AT293" s="135"/>
      <c r="AU293" s="135"/>
      <c r="AV293" s="135"/>
      <c r="AW293" s="135"/>
      <c r="AX293" s="135"/>
      <c r="AY293" s="135"/>
      <c r="AZ293" s="135"/>
      <c r="BA293" s="135"/>
    </row>
    <row r="294" spans="1:53" s="156" customFormat="1" ht="15.75">
      <c r="A294" s="139"/>
      <c r="B294" s="153"/>
      <c r="C294" s="154"/>
      <c r="D294" s="154"/>
      <c r="E294" s="154"/>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P294" s="135"/>
      <c r="AQ294" s="135"/>
      <c r="AR294" s="135"/>
      <c r="AS294" s="135"/>
      <c r="AT294" s="135"/>
      <c r="AU294" s="135"/>
      <c r="AV294" s="135"/>
      <c r="AW294" s="135"/>
      <c r="AX294" s="135"/>
      <c r="AY294" s="135"/>
      <c r="AZ294" s="135"/>
      <c r="BA294" s="135"/>
    </row>
    <row r="295" spans="1:53" s="156" customFormat="1" ht="15.75">
      <c r="A295" s="139"/>
      <c r="B295" s="153"/>
      <c r="C295" s="154"/>
      <c r="D295" s="154"/>
      <c r="E295" s="154"/>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P295" s="135"/>
      <c r="AQ295" s="135"/>
      <c r="AR295" s="135"/>
      <c r="AS295" s="135"/>
      <c r="AT295" s="135"/>
      <c r="AU295" s="135"/>
      <c r="AV295" s="135"/>
      <c r="AW295" s="135"/>
      <c r="AX295" s="135"/>
      <c r="AY295" s="135"/>
      <c r="AZ295" s="135"/>
      <c r="BA295" s="135"/>
    </row>
    <row r="296" spans="1:53" s="156" customFormat="1" ht="15.75">
      <c r="A296" s="139"/>
      <c r="B296" s="153"/>
      <c r="C296" s="154"/>
      <c r="D296" s="154"/>
      <c r="E296" s="154"/>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P296" s="135"/>
      <c r="AQ296" s="135"/>
      <c r="AR296" s="135"/>
      <c r="AS296" s="135"/>
      <c r="AT296" s="135"/>
      <c r="AU296" s="135"/>
      <c r="AV296" s="135"/>
      <c r="AW296" s="135"/>
      <c r="AX296" s="135"/>
      <c r="AY296" s="135"/>
      <c r="AZ296" s="135"/>
      <c r="BA296" s="135"/>
    </row>
    <row r="297" spans="1:53" s="156" customFormat="1" ht="15.75">
      <c r="A297" s="139"/>
      <c r="B297" s="153"/>
      <c r="C297" s="154"/>
      <c r="D297" s="154"/>
      <c r="E297" s="154"/>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P297" s="135"/>
      <c r="AQ297" s="135"/>
      <c r="AR297" s="135"/>
      <c r="AS297" s="135"/>
      <c r="AT297" s="135"/>
      <c r="AU297" s="135"/>
      <c r="AV297" s="135"/>
      <c r="AW297" s="135"/>
      <c r="AX297" s="135"/>
      <c r="AY297" s="135"/>
      <c r="AZ297" s="135"/>
      <c r="BA297" s="135"/>
    </row>
    <row r="298" spans="1:53" s="156" customFormat="1" ht="15.75">
      <c r="A298" s="139"/>
      <c r="B298" s="153"/>
      <c r="C298" s="154"/>
      <c r="D298" s="154"/>
      <c r="E298" s="154"/>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P298" s="135"/>
      <c r="AQ298" s="135"/>
      <c r="AR298" s="135"/>
      <c r="AS298" s="135"/>
      <c r="AT298" s="135"/>
      <c r="AU298" s="135"/>
      <c r="AV298" s="135"/>
      <c r="AW298" s="135"/>
      <c r="AX298" s="135"/>
      <c r="AY298" s="135"/>
      <c r="AZ298" s="135"/>
      <c r="BA298" s="135"/>
    </row>
    <row r="299" spans="1:53" s="156" customFormat="1" ht="15.75">
      <c r="A299" s="139"/>
      <c r="B299" s="153"/>
      <c r="C299" s="154"/>
      <c r="D299" s="154"/>
      <c r="E299" s="154"/>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P299" s="135"/>
      <c r="AQ299" s="135"/>
      <c r="AR299" s="135"/>
      <c r="AS299" s="135"/>
      <c r="AT299" s="135"/>
      <c r="AU299" s="135"/>
      <c r="AV299" s="135"/>
      <c r="AW299" s="135"/>
      <c r="AX299" s="135"/>
      <c r="AY299" s="135"/>
      <c r="AZ299" s="135"/>
      <c r="BA299" s="135"/>
    </row>
    <row r="300" spans="1:53" s="156" customFormat="1" ht="15.75">
      <c r="A300" s="139"/>
      <c r="B300" s="153"/>
      <c r="C300" s="154"/>
      <c r="D300" s="154"/>
      <c r="E300" s="154"/>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P300" s="135"/>
      <c r="AQ300" s="135"/>
      <c r="AR300" s="135"/>
      <c r="AS300" s="135"/>
      <c r="AT300" s="135"/>
      <c r="AU300" s="135"/>
      <c r="AV300" s="135"/>
      <c r="AW300" s="135"/>
      <c r="AX300" s="135"/>
      <c r="AY300" s="135"/>
      <c r="AZ300" s="135"/>
      <c r="BA300" s="135"/>
    </row>
    <row r="301" spans="1:53" s="156" customFormat="1" ht="15.75">
      <c r="A301" s="139"/>
      <c r="B301" s="153"/>
      <c r="C301" s="154"/>
      <c r="D301" s="154"/>
      <c r="E301" s="154"/>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P301" s="135"/>
      <c r="AQ301" s="135"/>
      <c r="AR301" s="135"/>
      <c r="AS301" s="135"/>
      <c r="AT301" s="135"/>
      <c r="AU301" s="135"/>
      <c r="AV301" s="135"/>
      <c r="AW301" s="135"/>
      <c r="AX301" s="135"/>
      <c r="AY301" s="135"/>
      <c r="AZ301" s="135"/>
      <c r="BA301" s="135"/>
    </row>
    <row r="302" spans="1:53" s="156" customFormat="1" ht="15.75">
      <c r="A302" s="139"/>
      <c r="B302" s="153"/>
      <c r="C302" s="154"/>
      <c r="D302" s="154"/>
      <c r="E302" s="154"/>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P302" s="135"/>
      <c r="AQ302" s="135"/>
      <c r="AR302" s="135"/>
      <c r="AS302" s="135"/>
      <c r="AT302" s="135"/>
      <c r="AU302" s="135"/>
      <c r="AV302" s="135"/>
      <c r="AW302" s="135"/>
      <c r="AX302" s="135"/>
      <c r="AY302" s="135"/>
      <c r="AZ302" s="135"/>
      <c r="BA302" s="135"/>
    </row>
    <row r="303" spans="1:53" s="156" customFormat="1" ht="15.75">
      <c r="A303" s="139"/>
      <c r="B303" s="153"/>
      <c r="C303" s="154"/>
      <c r="D303" s="154"/>
      <c r="E303" s="154"/>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P303" s="135"/>
      <c r="AQ303" s="135"/>
      <c r="AR303" s="135"/>
      <c r="AS303" s="135"/>
      <c r="AT303" s="135"/>
      <c r="AU303" s="135"/>
      <c r="AV303" s="135"/>
      <c r="AW303" s="135"/>
      <c r="AX303" s="135"/>
      <c r="AY303" s="135"/>
      <c r="AZ303" s="135"/>
      <c r="BA303" s="135"/>
    </row>
    <row r="304" spans="1:53" s="156" customFormat="1" ht="15.75">
      <c r="A304" s="139"/>
      <c r="B304" s="153"/>
      <c r="C304" s="154"/>
      <c r="D304" s="154"/>
      <c r="E304" s="154"/>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P304" s="135"/>
      <c r="AQ304" s="135"/>
      <c r="AR304" s="135"/>
      <c r="AS304" s="135"/>
      <c r="AT304" s="135"/>
      <c r="AU304" s="135"/>
      <c r="AV304" s="135"/>
      <c r="AW304" s="135"/>
      <c r="AX304" s="135"/>
      <c r="AY304" s="135"/>
      <c r="AZ304" s="135"/>
      <c r="BA304" s="135"/>
    </row>
    <row r="305" spans="1:53" s="156" customFormat="1" ht="15.75">
      <c r="A305" s="139"/>
      <c r="B305" s="153"/>
      <c r="C305" s="154"/>
      <c r="D305" s="154"/>
      <c r="E305" s="154"/>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P305" s="135"/>
      <c r="AQ305" s="135"/>
      <c r="AR305" s="135"/>
      <c r="AS305" s="135"/>
      <c r="AT305" s="135"/>
      <c r="AU305" s="135"/>
      <c r="AV305" s="135"/>
      <c r="AW305" s="135"/>
      <c r="AX305" s="135"/>
      <c r="AY305" s="135"/>
      <c r="AZ305" s="135"/>
      <c r="BA305" s="135"/>
    </row>
    <row r="306" spans="1:53" s="156" customFormat="1" ht="15.75">
      <c r="A306" s="139"/>
      <c r="B306" s="153"/>
      <c r="C306" s="154"/>
      <c r="D306" s="154"/>
      <c r="E306" s="154"/>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P306" s="135"/>
      <c r="AQ306" s="135"/>
      <c r="AR306" s="135"/>
      <c r="AS306" s="135"/>
      <c r="AT306" s="135"/>
      <c r="AU306" s="135"/>
      <c r="AV306" s="135"/>
      <c r="AW306" s="135"/>
      <c r="AX306" s="135"/>
      <c r="AY306" s="135"/>
      <c r="AZ306" s="135"/>
      <c r="BA306" s="135"/>
    </row>
    <row r="307" spans="1:53" s="156" customFormat="1" ht="15.75">
      <c r="A307" s="139"/>
      <c r="B307" s="153"/>
      <c r="C307" s="154"/>
      <c r="D307" s="154"/>
      <c r="E307" s="154"/>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P307" s="135"/>
      <c r="AQ307" s="135"/>
      <c r="AR307" s="135"/>
      <c r="AS307" s="135"/>
      <c r="AT307" s="135"/>
      <c r="AU307" s="135"/>
      <c r="AV307" s="135"/>
      <c r="AW307" s="135"/>
      <c r="AX307" s="135"/>
      <c r="AY307" s="135"/>
      <c r="AZ307" s="135"/>
      <c r="BA307" s="135"/>
    </row>
    <row r="308" spans="1:53" s="156" customFormat="1" ht="15.75">
      <c r="A308" s="139"/>
      <c r="B308" s="153"/>
      <c r="C308" s="154"/>
      <c r="D308" s="154"/>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P308" s="135"/>
      <c r="AQ308" s="135"/>
      <c r="AR308" s="135"/>
      <c r="AS308" s="135"/>
      <c r="AT308" s="135"/>
      <c r="AU308" s="135"/>
      <c r="AV308" s="135"/>
      <c r="AW308" s="135"/>
      <c r="AX308" s="135"/>
      <c r="AY308" s="135"/>
      <c r="AZ308" s="135"/>
      <c r="BA308" s="135"/>
    </row>
    <row r="309" spans="1:53" s="156" customFormat="1" ht="15.75">
      <c r="A309" s="139"/>
      <c r="B309" s="153"/>
      <c r="C309" s="154"/>
      <c r="D309" s="154"/>
      <c r="E309" s="154"/>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P309" s="135"/>
      <c r="AQ309" s="135"/>
      <c r="AR309" s="135"/>
      <c r="AS309" s="135"/>
      <c r="AT309" s="135"/>
      <c r="AU309" s="135"/>
      <c r="AV309" s="135"/>
      <c r="AW309" s="135"/>
      <c r="AX309" s="135"/>
      <c r="AY309" s="135"/>
      <c r="AZ309" s="135"/>
      <c r="BA309" s="135"/>
    </row>
    <row r="310" spans="1:53" s="156" customFormat="1" ht="15.75">
      <c r="A310" s="139"/>
      <c r="B310" s="153"/>
      <c r="C310" s="154"/>
      <c r="D310" s="154"/>
      <c r="E310" s="154"/>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P310" s="135"/>
      <c r="AQ310" s="135"/>
      <c r="AR310" s="135"/>
      <c r="AS310" s="135"/>
      <c r="AT310" s="135"/>
      <c r="AU310" s="135"/>
      <c r="AV310" s="135"/>
      <c r="AW310" s="135"/>
      <c r="AX310" s="135"/>
      <c r="AY310" s="135"/>
      <c r="AZ310" s="135"/>
      <c r="BA310" s="135"/>
    </row>
    <row r="311" spans="1:53" s="156" customFormat="1" ht="15.75">
      <c r="A311" s="139"/>
      <c r="B311" s="153"/>
      <c r="C311" s="154"/>
      <c r="D311" s="154"/>
      <c r="E311" s="154"/>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P311" s="135"/>
      <c r="AQ311" s="135"/>
      <c r="AR311" s="135"/>
      <c r="AS311" s="135"/>
      <c r="AT311" s="135"/>
      <c r="AU311" s="135"/>
      <c r="AV311" s="135"/>
      <c r="AW311" s="135"/>
      <c r="AX311" s="135"/>
      <c r="AY311" s="135"/>
      <c r="AZ311" s="135"/>
      <c r="BA311" s="135"/>
    </row>
    <row r="312" spans="1:53" s="156" customFormat="1" ht="15.75">
      <c r="A312" s="139"/>
      <c r="B312" s="153"/>
      <c r="C312" s="154"/>
      <c r="D312" s="154"/>
      <c r="E312" s="154"/>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P312" s="135"/>
      <c r="AQ312" s="135"/>
      <c r="AR312" s="135"/>
      <c r="AS312" s="135"/>
      <c r="AT312" s="135"/>
      <c r="AU312" s="135"/>
      <c r="AV312" s="135"/>
      <c r="AW312" s="135"/>
      <c r="AX312" s="135"/>
      <c r="AY312" s="135"/>
      <c r="AZ312" s="135"/>
      <c r="BA312" s="135"/>
    </row>
    <row r="313" spans="1:53" s="156" customFormat="1" ht="15.75">
      <c r="A313" s="139"/>
      <c r="B313" s="153"/>
      <c r="C313" s="154"/>
      <c r="D313" s="154"/>
      <c r="E313" s="154"/>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P313" s="135"/>
      <c r="AQ313" s="135"/>
      <c r="AR313" s="135"/>
      <c r="AS313" s="135"/>
      <c r="AT313" s="135"/>
      <c r="AU313" s="135"/>
      <c r="AV313" s="135"/>
      <c r="AW313" s="135"/>
      <c r="AX313" s="135"/>
      <c r="AY313" s="135"/>
      <c r="AZ313" s="135"/>
      <c r="BA313" s="135"/>
    </row>
    <row r="314" spans="1:53" s="156" customFormat="1" ht="15.75">
      <c r="A314" s="139"/>
      <c r="B314" s="153"/>
      <c r="C314" s="154"/>
      <c r="D314" s="154"/>
      <c r="E314" s="154"/>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P314" s="135"/>
      <c r="AQ314" s="135"/>
      <c r="AR314" s="135"/>
      <c r="AS314" s="135"/>
      <c r="AT314" s="135"/>
      <c r="AU314" s="135"/>
      <c r="AV314" s="135"/>
      <c r="AW314" s="135"/>
      <c r="AX314" s="135"/>
      <c r="AY314" s="135"/>
      <c r="AZ314" s="135"/>
      <c r="BA314" s="135"/>
    </row>
    <row r="315" spans="1:53" s="156" customFormat="1" ht="15.75">
      <c r="A315" s="139"/>
      <c r="B315" s="153"/>
      <c r="C315" s="154"/>
      <c r="D315" s="154"/>
      <c r="E315" s="154"/>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P315" s="135"/>
      <c r="AQ315" s="135"/>
      <c r="AR315" s="135"/>
      <c r="AS315" s="135"/>
      <c r="AT315" s="135"/>
      <c r="AU315" s="135"/>
      <c r="AV315" s="135"/>
      <c r="AW315" s="135"/>
      <c r="AX315" s="135"/>
      <c r="AY315" s="135"/>
      <c r="AZ315" s="135"/>
      <c r="BA315" s="135"/>
    </row>
    <row r="316" spans="1:53" s="156" customFormat="1" ht="15.75">
      <c r="A316" s="139"/>
      <c r="B316" s="153"/>
      <c r="C316" s="154"/>
      <c r="D316" s="154"/>
      <c r="E316" s="154"/>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P316" s="135"/>
      <c r="AQ316" s="135"/>
      <c r="AR316" s="135"/>
      <c r="AS316" s="135"/>
      <c r="AT316" s="135"/>
      <c r="AU316" s="135"/>
      <c r="AV316" s="135"/>
      <c r="AW316" s="135"/>
      <c r="AX316" s="135"/>
      <c r="AY316" s="135"/>
      <c r="AZ316" s="135"/>
      <c r="BA316" s="135"/>
    </row>
    <row r="317" spans="1:53" s="156" customFormat="1" ht="15.75">
      <c r="A317" s="139"/>
      <c r="B317" s="153"/>
      <c r="C317" s="154"/>
      <c r="D317" s="154"/>
      <c r="E317" s="154"/>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P317" s="135"/>
      <c r="AQ317" s="135"/>
      <c r="AR317" s="135"/>
      <c r="AS317" s="135"/>
      <c r="AT317" s="135"/>
      <c r="AU317" s="135"/>
      <c r="AV317" s="135"/>
      <c r="AW317" s="135"/>
      <c r="AX317" s="135"/>
      <c r="AY317" s="135"/>
      <c r="AZ317" s="135"/>
      <c r="BA317" s="135"/>
    </row>
    <row r="318" spans="1:53" s="156" customFormat="1" ht="15.75">
      <c r="A318" s="139"/>
      <c r="B318" s="153"/>
      <c r="C318" s="154"/>
      <c r="D318" s="154"/>
      <c r="E318" s="154"/>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P318" s="135"/>
      <c r="AQ318" s="135"/>
      <c r="AR318" s="135"/>
      <c r="AS318" s="135"/>
      <c r="AT318" s="135"/>
      <c r="AU318" s="135"/>
      <c r="AV318" s="135"/>
      <c r="AW318" s="135"/>
      <c r="AX318" s="135"/>
      <c r="AY318" s="135"/>
      <c r="AZ318" s="135"/>
      <c r="BA318" s="135"/>
    </row>
    <row r="319" spans="1:53" s="156" customFormat="1" ht="15.75">
      <c r="A319" s="139"/>
      <c r="B319" s="153"/>
      <c r="C319" s="154"/>
      <c r="D319" s="154"/>
      <c r="E319" s="154"/>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P319" s="135"/>
      <c r="AQ319" s="135"/>
      <c r="AR319" s="135"/>
      <c r="AS319" s="135"/>
      <c r="AT319" s="135"/>
      <c r="AU319" s="135"/>
      <c r="AV319" s="135"/>
      <c r="AW319" s="135"/>
      <c r="AX319" s="135"/>
      <c r="AY319" s="135"/>
      <c r="AZ319" s="135"/>
      <c r="BA319" s="135"/>
    </row>
    <row r="320" spans="1:53" s="156" customFormat="1" ht="15.75">
      <c r="A320" s="139"/>
      <c r="B320" s="153"/>
      <c r="C320" s="154"/>
      <c r="D320" s="154"/>
      <c r="E320" s="154"/>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P320" s="135"/>
      <c r="AQ320" s="135"/>
      <c r="AR320" s="135"/>
      <c r="AS320" s="135"/>
      <c r="AT320" s="135"/>
      <c r="AU320" s="135"/>
      <c r="AV320" s="135"/>
      <c r="AW320" s="135"/>
      <c r="AX320" s="135"/>
      <c r="AY320" s="135"/>
      <c r="AZ320" s="135"/>
      <c r="BA320" s="135"/>
    </row>
    <row r="321" spans="1:53" s="156" customFormat="1" ht="15.75">
      <c r="A321" s="139"/>
      <c r="B321" s="153"/>
      <c r="C321" s="154"/>
      <c r="D321" s="154"/>
      <c r="E321" s="154"/>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P321" s="135"/>
      <c r="AQ321" s="135"/>
      <c r="AR321" s="135"/>
      <c r="AS321" s="135"/>
      <c r="AT321" s="135"/>
      <c r="AU321" s="135"/>
      <c r="AV321" s="135"/>
      <c r="AW321" s="135"/>
      <c r="AX321" s="135"/>
      <c r="AY321" s="135"/>
      <c r="AZ321" s="135"/>
      <c r="BA321" s="135"/>
    </row>
    <row r="322" spans="1:53" s="156" customFormat="1" ht="15.75">
      <c r="A322" s="139"/>
      <c r="B322" s="153"/>
      <c r="C322" s="154"/>
      <c r="D322" s="154"/>
      <c r="E322" s="154"/>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P322" s="135"/>
      <c r="AQ322" s="135"/>
      <c r="AR322" s="135"/>
      <c r="AS322" s="135"/>
      <c r="AT322" s="135"/>
      <c r="AU322" s="135"/>
      <c r="AV322" s="135"/>
      <c r="AW322" s="135"/>
      <c r="AX322" s="135"/>
      <c r="AY322" s="135"/>
      <c r="AZ322" s="135"/>
      <c r="BA322" s="135"/>
    </row>
    <row r="323" spans="1:53" s="156" customFormat="1" ht="15.75">
      <c r="A323" s="139"/>
      <c r="B323" s="153"/>
      <c r="C323" s="154"/>
      <c r="D323" s="154"/>
      <c r="E323" s="154"/>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P323" s="135"/>
      <c r="AQ323" s="135"/>
      <c r="AR323" s="135"/>
      <c r="AS323" s="135"/>
      <c r="AT323" s="135"/>
      <c r="AU323" s="135"/>
      <c r="AV323" s="135"/>
      <c r="AW323" s="135"/>
      <c r="AX323" s="135"/>
      <c r="AY323" s="135"/>
      <c r="AZ323" s="135"/>
      <c r="BA323" s="135"/>
    </row>
    <row r="324" spans="1:53" s="156" customFormat="1" ht="15.75">
      <c r="A324" s="139"/>
      <c r="B324" s="153"/>
      <c r="C324" s="154"/>
      <c r="D324" s="154"/>
      <c r="E324" s="154"/>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P324" s="135"/>
      <c r="AQ324" s="135"/>
      <c r="AR324" s="135"/>
      <c r="AS324" s="135"/>
      <c r="AT324" s="135"/>
      <c r="AU324" s="135"/>
      <c r="AV324" s="135"/>
      <c r="AW324" s="135"/>
      <c r="AX324" s="135"/>
      <c r="AY324" s="135"/>
      <c r="AZ324" s="135"/>
      <c r="BA324" s="135"/>
    </row>
    <row r="325" spans="1:53" s="156" customFormat="1" ht="15.75">
      <c r="A325" s="139"/>
      <c r="B325" s="153"/>
      <c r="C325" s="154"/>
      <c r="D325" s="154"/>
      <c r="E325" s="154"/>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P325" s="135"/>
      <c r="AQ325" s="135"/>
      <c r="AR325" s="135"/>
      <c r="AS325" s="135"/>
      <c r="AT325" s="135"/>
      <c r="AU325" s="135"/>
      <c r="AV325" s="135"/>
      <c r="AW325" s="135"/>
      <c r="AX325" s="135"/>
      <c r="AY325" s="135"/>
      <c r="AZ325" s="135"/>
      <c r="BA325" s="135"/>
    </row>
    <row r="326" spans="1:53" s="156" customFormat="1" ht="15.75">
      <c r="A326" s="139"/>
      <c r="B326" s="153"/>
      <c r="C326" s="154"/>
      <c r="D326" s="154"/>
      <c r="E326" s="154"/>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P326" s="135"/>
      <c r="AQ326" s="135"/>
      <c r="AR326" s="135"/>
      <c r="AS326" s="135"/>
      <c r="AT326" s="135"/>
      <c r="AU326" s="135"/>
      <c r="AV326" s="135"/>
      <c r="AW326" s="135"/>
      <c r="AX326" s="135"/>
      <c r="AY326" s="135"/>
      <c r="AZ326" s="135"/>
      <c r="BA326" s="135"/>
    </row>
    <row r="327" spans="1:53" s="156" customFormat="1" ht="15.75">
      <c r="A327" s="139"/>
      <c r="B327" s="153"/>
      <c r="C327" s="154"/>
      <c r="D327" s="154"/>
      <c r="E327" s="154"/>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P327" s="135"/>
      <c r="AQ327" s="135"/>
      <c r="AR327" s="135"/>
      <c r="AS327" s="135"/>
      <c r="AT327" s="135"/>
      <c r="AU327" s="135"/>
      <c r="AV327" s="135"/>
      <c r="AW327" s="135"/>
      <c r="AX327" s="135"/>
      <c r="AY327" s="135"/>
      <c r="AZ327" s="135"/>
      <c r="BA327" s="135"/>
    </row>
    <row r="328" spans="1:53" s="156" customFormat="1" ht="15.75">
      <c r="A328" s="139"/>
      <c r="B328" s="153"/>
      <c r="C328" s="154"/>
      <c r="D328" s="154"/>
      <c r="E328" s="154"/>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P328" s="135"/>
      <c r="AQ328" s="135"/>
      <c r="AR328" s="135"/>
      <c r="AS328" s="135"/>
      <c r="AT328" s="135"/>
      <c r="AU328" s="135"/>
      <c r="AV328" s="135"/>
      <c r="AW328" s="135"/>
      <c r="AX328" s="135"/>
      <c r="AY328" s="135"/>
      <c r="AZ328" s="135"/>
      <c r="BA328" s="135"/>
    </row>
    <row r="329" spans="1:53" s="156" customFormat="1" ht="15.75">
      <c r="A329" s="139"/>
      <c r="B329" s="153"/>
      <c r="C329" s="154"/>
      <c r="D329" s="154"/>
      <c r="E329" s="154"/>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P329" s="135"/>
      <c r="AQ329" s="135"/>
      <c r="AR329" s="135"/>
      <c r="AS329" s="135"/>
      <c r="AT329" s="135"/>
      <c r="AU329" s="135"/>
      <c r="AV329" s="135"/>
      <c r="AW329" s="135"/>
      <c r="AX329" s="135"/>
      <c r="AY329" s="135"/>
      <c r="AZ329" s="135"/>
      <c r="BA329" s="135"/>
    </row>
    <row r="330" spans="1:53" s="156" customFormat="1" ht="15.75">
      <c r="A330" s="139"/>
      <c r="B330" s="153"/>
      <c r="C330" s="154"/>
      <c r="D330" s="154"/>
      <c r="E330" s="154"/>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P330" s="135"/>
      <c r="AQ330" s="135"/>
      <c r="AR330" s="135"/>
      <c r="AS330" s="135"/>
      <c r="AT330" s="135"/>
      <c r="AU330" s="135"/>
      <c r="AV330" s="135"/>
      <c r="AW330" s="135"/>
      <c r="AX330" s="135"/>
      <c r="AY330" s="135"/>
      <c r="AZ330" s="135"/>
      <c r="BA330" s="135"/>
    </row>
    <row r="331" spans="1:53" s="156" customFormat="1" ht="15.75">
      <c r="A331" s="139"/>
      <c r="B331" s="153"/>
      <c r="C331" s="154"/>
      <c r="D331" s="154"/>
      <c r="E331" s="154"/>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P331" s="135"/>
      <c r="AQ331" s="135"/>
      <c r="AR331" s="135"/>
      <c r="AS331" s="135"/>
      <c r="AT331" s="135"/>
      <c r="AU331" s="135"/>
      <c r="AV331" s="135"/>
      <c r="AW331" s="135"/>
      <c r="AX331" s="135"/>
      <c r="AY331" s="135"/>
      <c r="AZ331" s="135"/>
      <c r="BA331" s="135"/>
    </row>
    <row r="332" spans="1:53" s="156" customFormat="1" ht="15.75">
      <c r="A332" s="139"/>
      <c r="B332" s="153"/>
      <c r="C332" s="154"/>
      <c r="D332" s="154"/>
      <c r="E332" s="154"/>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P332" s="135"/>
      <c r="AQ332" s="135"/>
      <c r="AR332" s="135"/>
      <c r="AS332" s="135"/>
      <c r="AT332" s="135"/>
      <c r="AU332" s="135"/>
      <c r="AV332" s="135"/>
      <c r="AW332" s="135"/>
      <c r="AX332" s="135"/>
      <c r="AY332" s="135"/>
      <c r="AZ332" s="135"/>
      <c r="BA332" s="135"/>
    </row>
    <row r="333" spans="1:53" s="156" customFormat="1" ht="15.75">
      <c r="A333" s="139"/>
      <c r="B333" s="153"/>
      <c r="C333" s="154"/>
      <c r="D333" s="154"/>
      <c r="E333" s="154"/>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P333" s="135"/>
      <c r="AQ333" s="135"/>
      <c r="AR333" s="135"/>
      <c r="AS333" s="135"/>
      <c r="AT333" s="135"/>
      <c r="AU333" s="135"/>
      <c r="AV333" s="135"/>
      <c r="AW333" s="135"/>
      <c r="AX333" s="135"/>
      <c r="AY333" s="135"/>
      <c r="AZ333" s="135"/>
      <c r="BA333" s="135"/>
    </row>
    <row r="334" spans="1:53" s="156" customFormat="1" ht="15.75">
      <c r="A334" s="139"/>
      <c r="B334" s="153"/>
      <c r="C334" s="154"/>
      <c r="D334" s="154"/>
      <c r="E334" s="154"/>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P334" s="135"/>
      <c r="AQ334" s="135"/>
      <c r="AR334" s="135"/>
      <c r="AS334" s="135"/>
      <c r="AT334" s="135"/>
      <c r="AU334" s="135"/>
      <c r="AV334" s="135"/>
      <c r="AW334" s="135"/>
      <c r="AX334" s="135"/>
      <c r="AY334" s="135"/>
      <c r="AZ334" s="135"/>
      <c r="BA334" s="135"/>
    </row>
    <row r="335" spans="1:53" s="156" customFormat="1" ht="15.75">
      <c r="A335" s="139"/>
      <c r="B335" s="153"/>
      <c r="C335" s="154"/>
      <c r="D335" s="154"/>
      <c r="E335" s="154"/>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P335" s="135"/>
      <c r="AQ335" s="135"/>
      <c r="AR335" s="135"/>
      <c r="AS335" s="135"/>
      <c r="AT335" s="135"/>
      <c r="AU335" s="135"/>
      <c r="AV335" s="135"/>
      <c r="AW335" s="135"/>
      <c r="AX335" s="135"/>
      <c r="AY335" s="135"/>
      <c r="AZ335" s="135"/>
      <c r="BA335" s="135"/>
    </row>
    <row r="336" spans="1:53" s="156" customFormat="1" ht="15.75">
      <c r="A336" s="139"/>
      <c r="B336" s="153"/>
      <c r="C336" s="154"/>
      <c r="D336" s="154"/>
      <c r="E336" s="154"/>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P336" s="135"/>
      <c r="AQ336" s="135"/>
      <c r="AR336" s="135"/>
      <c r="AS336" s="135"/>
      <c r="AT336" s="135"/>
      <c r="AU336" s="135"/>
      <c r="AV336" s="135"/>
      <c r="AW336" s="135"/>
      <c r="AX336" s="135"/>
      <c r="AY336" s="135"/>
      <c r="AZ336" s="135"/>
      <c r="BA336" s="135"/>
    </row>
    <row r="337" spans="1:53" s="156" customFormat="1" ht="15.75">
      <c r="A337" s="139"/>
      <c r="B337" s="153"/>
      <c r="C337" s="154"/>
      <c r="D337" s="154"/>
      <c r="E337" s="154"/>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P337" s="135"/>
      <c r="AQ337" s="135"/>
      <c r="AR337" s="135"/>
      <c r="AS337" s="135"/>
      <c r="AT337" s="135"/>
      <c r="AU337" s="135"/>
      <c r="AV337" s="135"/>
      <c r="AW337" s="135"/>
      <c r="AX337" s="135"/>
      <c r="AY337" s="135"/>
      <c r="AZ337" s="135"/>
      <c r="BA337" s="135"/>
    </row>
    <row r="338" spans="1:53" s="156" customFormat="1" ht="15.75">
      <c r="A338" s="139"/>
      <c r="B338" s="153"/>
      <c r="C338" s="154"/>
      <c r="D338" s="154"/>
      <c r="E338" s="154"/>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P338" s="135"/>
      <c r="AQ338" s="135"/>
      <c r="AR338" s="135"/>
      <c r="AS338" s="135"/>
      <c r="AT338" s="135"/>
      <c r="AU338" s="135"/>
      <c r="AV338" s="135"/>
      <c r="AW338" s="135"/>
      <c r="AX338" s="135"/>
      <c r="AY338" s="135"/>
      <c r="AZ338" s="135"/>
      <c r="BA338" s="135"/>
    </row>
    <row r="339" spans="1:53" s="156" customFormat="1" ht="15.75">
      <c r="A339" s="139"/>
      <c r="B339" s="153"/>
      <c r="C339" s="154"/>
      <c r="D339" s="154"/>
      <c r="E339" s="154"/>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P339" s="135"/>
      <c r="AQ339" s="135"/>
      <c r="AR339" s="135"/>
      <c r="AS339" s="135"/>
      <c r="AT339" s="135"/>
      <c r="AU339" s="135"/>
      <c r="AV339" s="135"/>
      <c r="AW339" s="135"/>
      <c r="AX339" s="135"/>
      <c r="AY339" s="135"/>
      <c r="AZ339" s="135"/>
      <c r="BA339" s="135"/>
    </row>
    <row r="340" spans="1:53" s="156" customFormat="1" ht="15.75">
      <c r="A340" s="139"/>
      <c r="B340" s="153"/>
      <c r="C340" s="154"/>
      <c r="D340" s="154"/>
      <c r="E340" s="154"/>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P340" s="135"/>
      <c r="AQ340" s="135"/>
      <c r="AR340" s="135"/>
      <c r="AS340" s="135"/>
      <c r="AT340" s="135"/>
      <c r="AU340" s="135"/>
      <c r="AV340" s="135"/>
      <c r="AW340" s="135"/>
      <c r="AX340" s="135"/>
      <c r="AY340" s="135"/>
      <c r="AZ340" s="135"/>
      <c r="BA340" s="135"/>
    </row>
    <row r="341" spans="1:53" s="156" customFormat="1" ht="15.75">
      <c r="A341" s="139"/>
      <c r="B341" s="153"/>
      <c r="C341" s="154"/>
      <c r="D341" s="154"/>
      <c r="E341" s="154"/>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P341" s="135"/>
      <c r="AQ341" s="135"/>
      <c r="AR341" s="135"/>
      <c r="AS341" s="135"/>
      <c r="AT341" s="135"/>
      <c r="AU341" s="135"/>
      <c r="AV341" s="135"/>
      <c r="AW341" s="135"/>
      <c r="AX341" s="135"/>
      <c r="AY341" s="135"/>
      <c r="AZ341" s="135"/>
      <c r="BA341" s="135"/>
    </row>
    <row r="342" spans="1:53" s="156" customFormat="1" ht="15.75">
      <c r="A342" s="139"/>
      <c r="B342" s="153"/>
      <c r="C342" s="154"/>
      <c r="D342" s="154"/>
      <c r="E342" s="154"/>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P342" s="135"/>
      <c r="AQ342" s="135"/>
      <c r="AR342" s="135"/>
      <c r="AS342" s="135"/>
      <c r="AT342" s="135"/>
      <c r="AU342" s="135"/>
      <c r="AV342" s="135"/>
      <c r="AW342" s="135"/>
      <c r="AX342" s="135"/>
      <c r="AY342" s="135"/>
      <c r="AZ342" s="135"/>
      <c r="BA342" s="135"/>
    </row>
    <row r="343" spans="1:53" s="156" customFormat="1" ht="15.75">
      <c r="A343" s="139"/>
      <c r="B343" s="153"/>
      <c r="C343" s="154"/>
      <c r="D343" s="154"/>
      <c r="E343" s="154"/>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P343" s="135"/>
      <c r="AQ343" s="135"/>
      <c r="AR343" s="135"/>
      <c r="AS343" s="135"/>
      <c r="AT343" s="135"/>
      <c r="AU343" s="135"/>
      <c r="AV343" s="135"/>
      <c r="AW343" s="135"/>
      <c r="AX343" s="135"/>
      <c r="AY343" s="135"/>
      <c r="AZ343" s="135"/>
      <c r="BA343" s="135"/>
    </row>
    <row r="344" spans="1:53" s="156" customFormat="1" ht="15.75">
      <c r="A344" s="139"/>
      <c r="B344" s="153"/>
      <c r="C344" s="154"/>
      <c r="D344" s="154"/>
      <c r="E344" s="154"/>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P344" s="135"/>
      <c r="AQ344" s="135"/>
      <c r="AR344" s="135"/>
      <c r="AS344" s="135"/>
      <c r="AT344" s="135"/>
      <c r="AU344" s="135"/>
      <c r="AV344" s="135"/>
      <c r="AW344" s="135"/>
      <c r="AX344" s="135"/>
      <c r="AY344" s="135"/>
      <c r="AZ344" s="135"/>
      <c r="BA344" s="135"/>
    </row>
    <row r="345" spans="1:53" s="156" customFormat="1" ht="15.75">
      <c r="A345" s="139"/>
      <c r="B345" s="153"/>
      <c r="C345" s="154"/>
      <c r="D345" s="154"/>
      <c r="E345" s="154"/>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P345" s="135"/>
      <c r="AQ345" s="135"/>
      <c r="AR345" s="135"/>
      <c r="AS345" s="135"/>
      <c r="AT345" s="135"/>
      <c r="AU345" s="135"/>
      <c r="AV345" s="135"/>
      <c r="AW345" s="135"/>
      <c r="AX345" s="135"/>
      <c r="AY345" s="135"/>
      <c r="AZ345" s="135"/>
      <c r="BA345" s="135"/>
    </row>
    <row r="346" spans="1:53" s="156" customFormat="1" ht="15.75">
      <c r="A346" s="139"/>
      <c r="B346" s="153"/>
      <c r="C346" s="154"/>
      <c r="D346" s="154"/>
      <c r="E346" s="154"/>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P346" s="135"/>
      <c r="AQ346" s="135"/>
      <c r="AR346" s="135"/>
      <c r="AS346" s="135"/>
      <c r="AT346" s="135"/>
      <c r="AU346" s="135"/>
      <c r="AV346" s="135"/>
      <c r="AW346" s="135"/>
      <c r="AX346" s="135"/>
      <c r="AY346" s="135"/>
      <c r="AZ346" s="135"/>
      <c r="BA346" s="135"/>
    </row>
    <row r="347" spans="1:53" s="156" customFormat="1" ht="15.75">
      <c r="A347" s="139"/>
      <c r="B347" s="153"/>
      <c r="C347" s="154"/>
      <c r="D347" s="154"/>
      <c r="E347" s="154"/>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P347" s="135"/>
      <c r="AQ347" s="135"/>
      <c r="AR347" s="135"/>
      <c r="AS347" s="135"/>
      <c r="AT347" s="135"/>
      <c r="AU347" s="135"/>
      <c r="AV347" s="135"/>
      <c r="AW347" s="135"/>
      <c r="AX347" s="135"/>
      <c r="AY347" s="135"/>
      <c r="AZ347" s="135"/>
      <c r="BA347" s="135"/>
    </row>
    <row r="348" spans="1:53" s="156" customFormat="1" ht="15.75">
      <c r="A348" s="139"/>
      <c r="B348" s="153"/>
      <c r="C348" s="154"/>
      <c r="D348" s="154"/>
      <c r="E348" s="154"/>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P348" s="135"/>
      <c r="AQ348" s="135"/>
      <c r="AR348" s="135"/>
      <c r="AS348" s="135"/>
      <c r="AT348" s="135"/>
      <c r="AU348" s="135"/>
      <c r="AV348" s="135"/>
      <c r="AW348" s="135"/>
      <c r="AX348" s="135"/>
      <c r="AY348" s="135"/>
      <c r="AZ348" s="135"/>
      <c r="BA348" s="135"/>
    </row>
    <row r="349" spans="1:53" s="156" customFormat="1" ht="15.75">
      <c r="A349" s="139"/>
      <c r="B349" s="153"/>
      <c r="C349" s="154"/>
      <c r="D349" s="154"/>
      <c r="E349" s="154"/>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P349" s="135"/>
      <c r="AQ349" s="135"/>
      <c r="AR349" s="135"/>
      <c r="AS349" s="135"/>
      <c r="AT349" s="135"/>
      <c r="AU349" s="135"/>
      <c r="AV349" s="135"/>
      <c r="AW349" s="135"/>
      <c r="AX349" s="135"/>
      <c r="AY349" s="135"/>
      <c r="AZ349" s="135"/>
      <c r="BA349" s="135"/>
    </row>
    <row r="350" spans="1:53" s="156" customFormat="1" ht="15.75">
      <c r="A350" s="139"/>
      <c r="B350" s="153"/>
      <c r="C350" s="154"/>
      <c r="D350" s="154"/>
      <c r="E350" s="154"/>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P350" s="135"/>
      <c r="AQ350" s="135"/>
      <c r="AR350" s="135"/>
      <c r="AS350" s="135"/>
      <c r="AT350" s="135"/>
      <c r="AU350" s="135"/>
      <c r="AV350" s="135"/>
      <c r="AW350" s="135"/>
      <c r="AX350" s="135"/>
      <c r="AY350" s="135"/>
      <c r="AZ350" s="135"/>
      <c r="BA350" s="135"/>
    </row>
    <row r="351" spans="1:53" s="156" customFormat="1" ht="15.75">
      <c r="A351" s="139"/>
      <c r="B351" s="153"/>
      <c r="C351" s="154"/>
      <c r="D351" s="154"/>
      <c r="E351" s="154"/>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P351" s="135"/>
      <c r="AQ351" s="135"/>
      <c r="AR351" s="135"/>
      <c r="AS351" s="135"/>
      <c r="AT351" s="135"/>
      <c r="AU351" s="135"/>
      <c r="AV351" s="135"/>
      <c r="AW351" s="135"/>
      <c r="AX351" s="135"/>
      <c r="AY351" s="135"/>
      <c r="AZ351" s="135"/>
      <c r="BA351" s="135"/>
    </row>
    <row r="352" spans="1:53" s="156" customFormat="1" ht="15.75">
      <c r="A352" s="139"/>
      <c r="B352" s="153"/>
      <c r="C352" s="154"/>
      <c r="D352" s="154"/>
      <c r="E352" s="154"/>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P352" s="135"/>
      <c r="AQ352" s="135"/>
      <c r="AR352" s="135"/>
      <c r="AS352" s="135"/>
      <c r="AT352" s="135"/>
      <c r="AU352" s="135"/>
      <c r="AV352" s="135"/>
      <c r="AW352" s="135"/>
      <c r="AX352" s="135"/>
      <c r="AY352" s="135"/>
      <c r="AZ352" s="135"/>
      <c r="BA352" s="135"/>
    </row>
    <row r="353" spans="1:53" s="156" customFormat="1" ht="15.75">
      <c r="A353" s="139"/>
      <c r="B353" s="153"/>
      <c r="C353" s="154"/>
      <c r="D353" s="154"/>
      <c r="E353" s="154"/>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P353" s="135"/>
      <c r="AQ353" s="135"/>
      <c r="AR353" s="135"/>
      <c r="AS353" s="135"/>
      <c r="AT353" s="135"/>
      <c r="AU353" s="135"/>
      <c r="AV353" s="135"/>
      <c r="AW353" s="135"/>
      <c r="AX353" s="135"/>
      <c r="AY353" s="135"/>
      <c r="AZ353" s="135"/>
      <c r="BA353" s="135"/>
    </row>
    <row r="354" spans="1:53" s="156" customFormat="1" ht="15.75">
      <c r="A354" s="139"/>
      <c r="B354" s="153"/>
      <c r="C354" s="154"/>
      <c r="D354" s="154"/>
      <c r="E354" s="154"/>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P354" s="135"/>
      <c r="AQ354" s="135"/>
      <c r="AR354" s="135"/>
      <c r="AS354" s="135"/>
      <c r="AT354" s="135"/>
      <c r="AU354" s="135"/>
      <c r="AV354" s="135"/>
      <c r="AW354" s="135"/>
      <c r="AX354" s="135"/>
      <c r="AY354" s="135"/>
      <c r="AZ354" s="135"/>
      <c r="BA354" s="135"/>
    </row>
    <row r="355" spans="1:53" s="156" customFormat="1" ht="15.75">
      <c r="A355" s="139"/>
      <c r="B355" s="153"/>
      <c r="C355" s="154"/>
      <c r="D355" s="154"/>
      <c r="E355" s="154"/>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P355" s="135"/>
      <c r="AQ355" s="135"/>
      <c r="AR355" s="135"/>
      <c r="AS355" s="135"/>
      <c r="AT355" s="135"/>
      <c r="AU355" s="135"/>
      <c r="AV355" s="135"/>
      <c r="AW355" s="135"/>
      <c r="AX355" s="135"/>
      <c r="AY355" s="135"/>
      <c r="AZ355" s="135"/>
      <c r="BA355" s="135"/>
    </row>
    <row r="356" spans="1:53" s="156" customFormat="1" ht="15.75">
      <c r="A356" s="139"/>
      <c r="B356" s="153"/>
      <c r="C356" s="154"/>
      <c r="D356" s="154"/>
      <c r="E356" s="154"/>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P356" s="135"/>
      <c r="AQ356" s="135"/>
      <c r="AR356" s="135"/>
      <c r="AS356" s="135"/>
      <c r="AT356" s="135"/>
      <c r="AU356" s="135"/>
      <c r="AV356" s="135"/>
      <c r="AW356" s="135"/>
      <c r="AX356" s="135"/>
      <c r="AY356" s="135"/>
      <c r="AZ356" s="135"/>
      <c r="BA356" s="135"/>
    </row>
    <row r="357" spans="1:53" s="156" customFormat="1" ht="15.75">
      <c r="A357" s="139"/>
      <c r="B357" s="153"/>
      <c r="C357" s="154"/>
      <c r="D357" s="154"/>
      <c r="E357" s="154"/>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P357" s="135"/>
      <c r="AQ357" s="135"/>
      <c r="AR357" s="135"/>
      <c r="AS357" s="135"/>
      <c r="AT357" s="135"/>
      <c r="AU357" s="135"/>
      <c r="AV357" s="135"/>
      <c r="AW357" s="135"/>
      <c r="AX357" s="135"/>
      <c r="AY357" s="135"/>
      <c r="AZ357" s="135"/>
      <c r="BA357" s="135"/>
    </row>
    <row r="358" spans="1:53" s="156" customFormat="1" ht="15.75">
      <c r="A358" s="139"/>
      <c r="B358" s="153"/>
      <c r="C358" s="154"/>
      <c r="D358" s="154"/>
      <c r="E358" s="154"/>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P358" s="135"/>
      <c r="AQ358" s="135"/>
      <c r="AR358" s="135"/>
      <c r="AS358" s="135"/>
      <c r="AT358" s="135"/>
      <c r="AU358" s="135"/>
      <c r="AV358" s="135"/>
      <c r="AW358" s="135"/>
      <c r="AX358" s="135"/>
      <c r="AY358" s="135"/>
      <c r="AZ358" s="135"/>
      <c r="BA358" s="135"/>
    </row>
    <row r="359" spans="1:53" s="156" customFormat="1" ht="15.75">
      <c r="A359" s="139"/>
      <c r="B359" s="153"/>
      <c r="C359" s="154"/>
      <c r="D359" s="154"/>
      <c r="E359" s="154"/>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P359" s="135"/>
      <c r="AQ359" s="135"/>
      <c r="AR359" s="135"/>
      <c r="AS359" s="135"/>
      <c r="AT359" s="135"/>
      <c r="AU359" s="135"/>
      <c r="AV359" s="135"/>
      <c r="AW359" s="135"/>
      <c r="AX359" s="135"/>
      <c r="AY359" s="135"/>
      <c r="AZ359" s="135"/>
      <c r="BA359" s="135"/>
    </row>
    <row r="360" spans="1:53" s="156" customFormat="1" ht="15.75">
      <c r="A360" s="139"/>
      <c r="B360" s="153"/>
      <c r="C360" s="154"/>
      <c r="D360" s="154"/>
      <c r="E360" s="154"/>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P360" s="135"/>
      <c r="AQ360" s="135"/>
      <c r="AR360" s="135"/>
      <c r="AS360" s="135"/>
      <c r="AT360" s="135"/>
      <c r="AU360" s="135"/>
      <c r="AV360" s="135"/>
      <c r="AW360" s="135"/>
      <c r="AX360" s="135"/>
      <c r="AY360" s="135"/>
      <c r="AZ360" s="135"/>
      <c r="BA360" s="135"/>
    </row>
    <row r="361" spans="1:53" s="156" customFormat="1" ht="15.75">
      <c r="A361" s="139"/>
      <c r="B361" s="153"/>
      <c r="C361" s="154"/>
      <c r="D361" s="154"/>
      <c r="E361" s="154"/>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P361" s="135"/>
      <c r="AQ361" s="135"/>
      <c r="AR361" s="135"/>
      <c r="AS361" s="135"/>
      <c r="AT361" s="135"/>
      <c r="AU361" s="135"/>
      <c r="AV361" s="135"/>
      <c r="AW361" s="135"/>
      <c r="AX361" s="135"/>
      <c r="AY361" s="135"/>
      <c r="AZ361" s="135"/>
      <c r="BA361" s="135"/>
    </row>
    <row r="362" spans="1:53" s="156" customFormat="1" ht="15.75">
      <c r="A362" s="139"/>
      <c r="B362" s="153"/>
      <c r="C362" s="154"/>
      <c r="D362" s="154"/>
      <c r="E362" s="154"/>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P362" s="135"/>
      <c r="AQ362" s="135"/>
      <c r="AR362" s="135"/>
      <c r="AS362" s="135"/>
      <c r="AT362" s="135"/>
      <c r="AU362" s="135"/>
      <c r="AV362" s="135"/>
      <c r="AW362" s="135"/>
      <c r="AX362" s="135"/>
      <c r="AY362" s="135"/>
      <c r="AZ362" s="135"/>
      <c r="BA362" s="135"/>
    </row>
    <row r="363" spans="1:53" s="156" customFormat="1" ht="15.75">
      <c r="A363" s="139"/>
      <c r="B363" s="153"/>
      <c r="C363" s="154"/>
      <c r="D363" s="154"/>
      <c r="E363" s="154"/>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P363" s="135"/>
      <c r="AQ363" s="135"/>
      <c r="AR363" s="135"/>
      <c r="AS363" s="135"/>
      <c r="AT363" s="135"/>
      <c r="AU363" s="135"/>
      <c r="AV363" s="135"/>
      <c r="AW363" s="135"/>
      <c r="AX363" s="135"/>
      <c r="AY363" s="135"/>
      <c r="AZ363" s="135"/>
      <c r="BA363" s="135"/>
    </row>
    <row r="364" spans="1:53" s="156" customFormat="1" ht="15.75">
      <c r="A364" s="139"/>
      <c r="B364" s="153"/>
      <c r="C364" s="154"/>
      <c r="D364" s="154"/>
      <c r="E364" s="154"/>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P364" s="135"/>
      <c r="AQ364" s="135"/>
      <c r="AR364" s="135"/>
      <c r="AS364" s="135"/>
      <c r="AT364" s="135"/>
      <c r="AU364" s="135"/>
      <c r="AV364" s="135"/>
      <c r="AW364" s="135"/>
      <c r="AX364" s="135"/>
      <c r="AY364" s="135"/>
      <c r="AZ364" s="135"/>
      <c r="BA364" s="135"/>
    </row>
    <row r="365" spans="1:53" s="156" customFormat="1" ht="15.75">
      <c r="A365" s="139"/>
      <c r="B365" s="153"/>
      <c r="C365" s="154"/>
      <c r="D365" s="154"/>
      <c r="E365" s="154"/>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P365" s="135"/>
      <c r="AQ365" s="135"/>
      <c r="AR365" s="135"/>
      <c r="AS365" s="135"/>
      <c r="AT365" s="135"/>
      <c r="AU365" s="135"/>
      <c r="AV365" s="135"/>
      <c r="AW365" s="135"/>
      <c r="AX365" s="135"/>
      <c r="AY365" s="135"/>
      <c r="AZ365" s="135"/>
      <c r="BA365" s="135"/>
    </row>
    <row r="366" spans="1:53" s="156" customFormat="1" ht="15.75">
      <c r="A366" s="139"/>
      <c r="B366" s="153"/>
      <c r="C366" s="154"/>
      <c r="D366" s="154"/>
      <c r="E366" s="154"/>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P366" s="135"/>
      <c r="AQ366" s="135"/>
      <c r="AR366" s="135"/>
      <c r="AS366" s="135"/>
      <c r="AT366" s="135"/>
      <c r="AU366" s="135"/>
      <c r="AV366" s="135"/>
      <c r="AW366" s="135"/>
      <c r="AX366" s="135"/>
      <c r="AY366" s="135"/>
      <c r="AZ366" s="135"/>
      <c r="BA366" s="135"/>
    </row>
    <row r="367" spans="1:53" s="156" customFormat="1" ht="15.75">
      <c r="A367" s="139"/>
      <c r="B367" s="153"/>
      <c r="C367" s="154"/>
      <c r="D367" s="154"/>
      <c r="E367" s="154"/>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P367" s="135"/>
      <c r="AQ367" s="135"/>
      <c r="AR367" s="135"/>
      <c r="AS367" s="135"/>
      <c r="AT367" s="135"/>
      <c r="AU367" s="135"/>
      <c r="AV367" s="135"/>
      <c r="AW367" s="135"/>
      <c r="AX367" s="135"/>
      <c r="AY367" s="135"/>
      <c r="AZ367" s="135"/>
      <c r="BA367" s="135"/>
    </row>
    <row r="368" spans="1:53" s="156" customFormat="1" ht="15.75">
      <c r="A368" s="139"/>
      <c r="B368" s="153"/>
      <c r="C368" s="154"/>
      <c r="D368" s="154"/>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P368" s="135"/>
      <c r="AQ368" s="135"/>
      <c r="AR368" s="135"/>
      <c r="AS368" s="135"/>
      <c r="AT368" s="135"/>
      <c r="AU368" s="135"/>
      <c r="AV368" s="135"/>
      <c r="AW368" s="135"/>
      <c r="AX368" s="135"/>
      <c r="AY368" s="135"/>
      <c r="AZ368" s="135"/>
      <c r="BA368" s="135"/>
    </row>
    <row r="369" spans="1:53" s="156" customFormat="1" ht="15.75">
      <c r="A369" s="139"/>
      <c r="B369" s="153"/>
      <c r="C369" s="154"/>
      <c r="D369" s="154"/>
      <c r="E369" s="154"/>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P369" s="135"/>
      <c r="AQ369" s="135"/>
      <c r="AR369" s="135"/>
      <c r="AS369" s="135"/>
      <c r="AT369" s="135"/>
      <c r="AU369" s="135"/>
      <c r="AV369" s="135"/>
      <c r="AW369" s="135"/>
      <c r="AX369" s="135"/>
      <c r="AY369" s="135"/>
      <c r="AZ369" s="135"/>
      <c r="BA369" s="135"/>
    </row>
    <row r="370" spans="1:53" s="156" customFormat="1" ht="15.75">
      <c r="A370" s="139"/>
      <c r="B370" s="153"/>
      <c r="C370" s="154"/>
      <c r="D370" s="154"/>
      <c r="E370" s="154"/>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P370" s="135"/>
      <c r="AQ370" s="135"/>
      <c r="AR370" s="135"/>
      <c r="AS370" s="135"/>
      <c r="AT370" s="135"/>
      <c r="AU370" s="135"/>
      <c r="AV370" s="135"/>
      <c r="AW370" s="135"/>
      <c r="AX370" s="135"/>
      <c r="AY370" s="135"/>
      <c r="AZ370" s="135"/>
      <c r="BA370" s="135"/>
    </row>
    <row r="371" spans="1:53" s="156" customFormat="1" ht="15.75">
      <c r="A371" s="139"/>
      <c r="B371" s="153"/>
      <c r="C371" s="154"/>
      <c r="D371" s="154"/>
      <c r="E371" s="154"/>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P371" s="135"/>
      <c r="AQ371" s="135"/>
      <c r="AR371" s="135"/>
      <c r="AS371" s="135"/>
      <c r="AT371" s="135"/>
      <c r="AU371" s="135"/>
      <c r="AV371" s="135"/>
      <c r="AW371" s="135"/>
      <c r="AX371" s="135"/>
      <c r="AY371" s="135"/>
      <c r="AZ371" s="135"/>
      <c r="BA371" s="135"/>
    </row>
    <row r="372" spans="1:53" s="156" customFormat="1" ht="15.75">
      <c r="A372" s="139"/>
      <c r="B372" s="153"/>
      <c r="C372" s="154"/>
      <c r="D372" s="154"/>
      <c r="E372" s="154"/>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P372" s="135"/>
      <c r="AQ372" s="135"/>
      <c r="AR372" s="135"/>
      <c r="AS372" s="135"/>
      <c r="AT372" s="135"/>
      <c r="AU372" s="135"/>
      <c r="AV372" s="135"/>
      <c r="AW372" s="135"/>
      <c r="AX372" s="135"/>
      <c r="AY372" s="135"/>
      <c r="AZ372" s="135"/>
      <c r="BA372" s="135"/>
    </row>
    <row r="373" spans="1:53" s="156" customFormat="1" ht="15.75">
      <c r="A373" s="139"/>
      <c r="B373" s="153"/>
      <c r="C373" s="154"/>
      <c r="D373" s="154"/>
      <c r="E373" s="154"/>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P373" s="135"/>
      <c r="AQ373" s="135"/>
      <c r="AR373" s="135"/>
      <c r="AS373" s="135"/>
      <c r="AT373" s="135"/>
      <c r="AU373" s="135"/>
      <c r="AV373" s="135"/>
      <c r="AW373" s="135"/>
      <c r="AX373" s="135"/>
      <c r="AY373" s="135"/>
      <c r="AZ373" s="135"/>
      <c r="BA373" s="135"/>
    </row>
    <row r="374" spans="1:53" s="156" customFormat="1" ht="15.75">
      <c r="A374" s="139"/>
      <c r="B374" s="153"/>
      <c r="C374" s="154"/>
      <c r="D374" s="154"/>
      <c r="E374" s="154"/>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P374" s="135"/>
      <c r="AQ374" s="135"/>
      <c r="AR374" s="135"/>
      <c r="AS374" s="135"/>
      <c r="AT374" s="135"/>
      <c r="AU374" s="135"/>
      <c r="AV374" s="135"/>
      <c r="AW374" s="135"/>
      <c r="AX374" s="135"/>
      <c r="AY374" s="135"/>
      <c r="AZ374" s="135"/>
      <c r="BA374" s="135"/>
    </row>
    <row r="375" spans="1:53" s="156" customFormat="1" ht="15.75">
      <c r="A375" s="139"/>
      <c r="B375" s="153"/>
      <c r="C375" s="154"/>
      <c r="D375" s="154"/>
      <c r="E375" s="154"/>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P375" s="135"/>
      <c r="AQ375" s="135"/>
      <c r="AR375" s="135"/>
      <c r="AS375" s="135"/>
      <c r="AT375" s="135"/>
      <c r="AU375" s="135"/>
      <c r="AV375" s="135"/>
      <c r="AW375" s="135"/>
      <c r="AX375" s="135"/>
      <c r="AY375" s="135"/>
      <c r="AZ375" s="135"/>
      <c r="BA375" s="135"/>
    </row>
    <row r="376" spans="1:53" s="156" customFormat="1" ht="15.75">
      <c r="A376" s="139"/>
      <c r="B376" s="153"/>
      <c r="C376" s="154"/>
      <c r="D376" s="154"/>
      <c r="E376" s="154"/>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P376" s="135"/>
      <c r="AQ376" s="135"/>
      <c r="AR376" s="135"/>
      <c r="AS376" s="135"/>
      <c r="AT376" s="135"/>
      <c r="AU376" s="135"/>
      <c r="AV376" s="135"/>
      <c r="AW376" s="135"/>
      <c r="AX376" s="135"/>
      <c r="AY376" s="135"/>
      <c r="AZ376" s="135"/>
      <c r="BA376" s="135"/>
    </row>
    <row r="377" spans="1:53" s="156" customFormat="1" ht="15.75">
      <c r="A377" s="139"/>
      <c r="B377" s="153"/>
      <c r="C377" s="154"/>
      <c r="D377" s="154"/>
      <c r="E377" s="154"/>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P377" s="135"/>
      <c r="AQ377" s="135"/>
      <c r="AR377" s="135"/>
      <c r="AS377" s="135"/>
      <c r="AT377" s="135"/>
      <c r="AU377" s="135"/>
      <c r="AV377" s="135"/>
      <c r="AW377" s="135"/>
      <c r="AX377" s="135"/>
      <c r="AY377" s="135"/>
      <c r="AZ377" s="135"/>
      <c r="BA377" s="135"/>
    </row>
    <row r="378" spans="1:53" s="156" customFormat="1" ht="15.75">
      <c r="A378" s="139"/>
      <c r="B378" s="153"/>
      <c r="C378" s="154"/>
      <c r="D378" s="154"/>
      <c r="E378" s="154"/>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P378" s="135"/>
      <c r="AQ378" s="135"/>
      <c r="AR378" s="135"/>
      <c r="AS378" s="135"/>
      <c r="AT378" s="135"/>
      <c r="AU378" s="135"/>
      <c r="AV378" s="135"/>
      <c r="AW378" s="135"/>
      <c r="AX378" s="135"/>
      <c r="AY378" s="135"/>
      <c r="AZ378" s="135"/>
      <c r="BA378" s="135"/>
    </row>
    <row r="379" spans="1:53" s="156" customFormat="1" ht="15.75">
      <c r="A379" s="139"/>
      <c r="B379" s="153"/>
      <c r="C379" s="154"/>
      <c r="D379" s="154"/>
      <c r="E379" s="154"/>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P379" s="135"/>
      <c r="AQ379" s="135"/>
      <c r="AR379" s="135"/>
      <c r="AS379" s="135"/>
      <c r="AT379" s="135"/>
      <c r="AU379" s="135"/>
      <c r="AV379" s="135"/>
      <c r="AW379" s="135"/>
      <c r="AX379" s="135"/>
      <c r="AY379" s="135"/>
      <c r="AZ379" s="135"/>
      <c r="BA379" s="135"/>
    </row>
    <row r="380" spans="1:53" s="156" customFormat="1" ht="15.75">
      <c r="A380" s="139"/>
      <c r="B380" s="153"/>
      <c r="C380" s="154"/>
      <c r="D380" s="154"/>
      <c r="E380" s="154"/>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P380" s="135"/>
      <c r="AQ380" s="135"/>
      <c r="AR380" s="135"/>
      <c r="AS380" s="135"/>
      <c r="AT380" s="135"/>
      <c r="AU380" s="135"/>
      <c r="AV380" s="135"/>
      <c r="AW380" s="135"/>
      <c r="AX380" s="135"/>
      <c r="AY380" s="135"/>
      <c r="AZ380" s="135"/>
      <c r="BA380" s="135"/>
    </row>
  </sheetData>
  <mergeCells count="65">
    <mergeCell ref="A4:AO4"/>
    <mergeCell ref="A1:U1"/>
    <mergeCell ref="AI1:AO1"/>
    <mergeCell ref="A2:U2"/>
    <mergeCell ref="AI2:AO2"/>
    <mergeCell ref="A3:AO3"/>
    <mergeCell ref="A5:AO5"/>
    <mergeCell ref="A6:A10"/>
    <mergeCell ref="B6:B10"/>
    <mergeCell ref="C6:C10"/>
    <mergeCell ref="D6:D10"/>
    <mergeCell ref="E6:E10"/>
    <mergeCell ref="F6:H7"/>
    <mergeCell ref="I6:N7"/>
    <mergeCell ref="O6:Q7"/>
    <mergeCell ref="R6:S7"/>
    <mergeCell ref="AH6:AK7"/>
    <mergeCell ref="AL6:AN7"/>
    <mergeCell ref="AO6:AO10"/>
    <mergeCell ref="X7:Y7"/>
    <mergeCell ref="Z7:Z10"/>
    <mergeCell ref="AA7:AB7"/>
    <mergeCell ref="AC7:AD7"/>
    <mergeCell ref="V8:V10"/>
    <mergeCell ref="AE7:AE10"/>
    <mergeCell ref="AF7:AG7"/>
    <mergeCell ref="F8:F10"/>
    <mergeCell ref="G8:G10"/>
    <mergeCell ref="H8:H10"/>
    <mergeCell ref="I8:I10"/>
    <mergeCell ref="J8:J10"/>
    <mergeCell ref="K8:N8"/>
    <mergeCell ref="O8:O10"/>
    <mergeCell ref="P8:P10"/>
    <mergeCell ref="T6:U7"/>
    <mergeCell ref="V6:W7"/>
    <mergeCell ref="X6:AG6"/>
    <mergeCell ref="Q8:Q10"/>
    <mergeCell ref="R8:R10"/>
    <mergeCell ref="S8:S10"/>
    <mergeCell ref="T8:T10"/>
    <mergeCell ref="U8:U10"/>
    <mergeCell ref="AL8:AL10"/>
    <mergeCell ref="W8:W10"/>
    <mergeCell ref="X8:X10"/>
    <mergeCell ref="Y8:Y10"/>
    <mergeCell ref="AA8:AA10"/>
    <mergeCell ref="AB8:AB10"/>
    <mergeCell ref="AC8:AC10"/>
    <mergeCell ref="B46:AO46"/>
    <mergeCell ref="AM8:AN8"/>
    <mergeCell ref="K9:K10"/>
    <mergeCell ref="L9:L10"/>
    <mergeCell ref="M9:M10"/>
    <mergeCell ref="N9:N10"/>
    <mergeCell ref="AI9:AI10"/>
    <mergeCell ref="AJ9:AJ10"/>
    <mergeCell ref="AK9:AK10"/>
    <mergeCell ref="AM9:AM10"/>
    <mergeCell ref="AN9:AN10"/>
    <mergeCell ref="AD8:AD10"/>
    <mergeCell ref="AF8:AF10"/>
    <mergeCell ref="AG8:AG10"/>
    <mergeCell ref="AH8:AH10"/>
    <mergeCell ref="AI8:AK8"/>
  </mergeCells>
  <printOptions horizontalCentered="1"/>
  <pageMargins left="0.25" right="0.25" top="0.75" bottom="0.75" header="0.3" footer="0.3"/>
  <pageSetup paperSize="9" scale="57" fitToHeight="0" orientation="landscape" r:id="rId1"/>
  <headerFooter alignWithMargins="0">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Bieu 2 TH nganh, linh vuc</vt:lpstr>
      <vt:lpstr>Bieu 7 PPP</vt:lpstr>
      <vt:lpstr>Bieu 9 de lai</vt:lpstr>
      <vt:lpstr>Bieu 10 TDDTPT</vt:lpstr>
      <vt:lpstr>Bieu 11 TPCQDP</vt:lpstr>
      <vt:lpstr>Bieu15 da ky</vt:lpstr>
      <vt:lpstr>Bieu16 chua ky</vt:lpstr>
      <vt:lpstr>Bieu17 keu goi</vt:lpstr>
      <vt:lpstr>BM18 Chi tiet TPCP</vt:lpstr>
      <vt:lpstr>BC trung han DP</vt:lpstr>
      <vt:lpstr>Bieu25 TH nganh, linh vuc</vt:lpstr>
      <vt:lpstr>BM25</vt:lpstr>
      <vt:lpstr>NTM</vt:lpstr>
      <vt:lpstr>CT 135</vt:lpstr>
      <vt:lpstr>CT 275</vt:lpstr>
      <vt:lpstr>DC 2016-2020 (CT 30a)</vt:lpstr>
      <vt:lpstr>'BC trung han DP'!Print_Area</vt:lpstr>
      <vt:lpstr>'Bieu 10 TDDTPT'!Print_Area</vt:lpstr>
      <vt:lpstr>'Bieu 11 TPCQDP'!Print_Area</vt:lpstr>
      <vt:lpstr>'Bieu 2 TH nganh, linh vuc'!Print_Area</vt:lpstr>
      <vt:lpstr>'Bieu 7 PPP'!Print_Area</vt:lpstr>
      <vt:lpstr>'Bieu 9 de lai'!Print_Area</vt:lpstr>
      <vt:lpstr>'Bieu15 da ky'!Print_Area</vt:lpstr>
      <vt:lpstr>'Bieu16 chua ky'!Print_Area</vt:lpstr>
      <vt:lpstr>'Bieu17 keu goi'!Print_Area</vt:lpstr>
      <vt:lpstr>'Bieu25 TH nganh, linh vuc'!Print_Area</vt:lpstr>
      <vt:lpstr>'BM18 Chi tiet TPCP'!Print_Area</vt:lpstr>
      <vt:lpstr>'CT 135'!Print_Area</vt:lpstr>
      <vt:lpstr>'CT 275'!Print_Area</vt:lpstr>
      <vt:lpstr>'DC 2016-2020 (CT 30a)'!Print_Area</vt:lpstr>
      <vt:lpstr>NTM!Print_Area</vt:lpstr>
      <vt:lpstr>'BC trung han DP'!Print_Titles</vt:lpstr>
      <vt:lpstr>'Bieu 10 TDDTPT'!Print_Titles</vt:lpstr>
      <vt:lpstr>'Bieu 11 TPCQDP'!Print_Titles</vt:lpstr>
      <vt:lpstr>'Bieu 2 TH nganh, linh vuc'!Print_Titles</vt:lpstr>
      <vt:lpstr>'Bieu 7 PPP'!Print_Titles</vt:lpstr>
      <vt:lpstr>'Bieu 9 de lai'!Print_Titles</vt:lpstr>
      <vt:lpstr>'Bieu15 da ky'!Print_Titles</vt:lpstr>
      <vt:lpstr>'Bieu16 chua ky'!Print_Titles</vt:lpstr>
      <vt:lpstr>'Bieu17 keu goi'!Print_Titles</vt:lpstr>
      <vt:lpstr>'Bieu25 TH nganh, linh vuc'!Print_Titles</vt:lpstr>
      <vt:lpstr>'BM18 Chi tiet TPCP'!Print_Titles</vt:lpstr>
      <vt:lpstr>'BM25'!Print_Titles</vt:lpstr>
      <vt:lpstr>'CT 135'!Print_Titles</vt:lpstr>
      <vt:lpstr>'CT 275'!Print_Titles</vt:lpstr>
      <vt:lpstr>'DC 2016-2020 (CT 30a)'!Print_Titles</vt:lpstr>
      <vt:lpstr>NTM!Print_Titles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Windows User</cp:lastModifiedBy>
  <cp:lastPrinted>2019-08-15T06:48:28Z</cp:lastPrinted>
  <dcterms:created xsi:type="dcterms:W3CDTF">2016-08-23T02:04:30Z</dcterms:created>
  <dcterms:modified xsi:type="dcterms:W3CDTF">2019-08-16T02:34:57Z</dcterms:modified>
</cp:coreProperties>
</file>